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rekapitulace" sheetId="1" r:id="rId1"/>
    <sheet name="interiérová část" sheetId="2" r:id="rId2"/>
    <sheet name="AV technika" sheetId="3" r:id="rId3"/>
    <sheet name="AV programy" sheetId="4" r:id="rId4"/>
    <sheet name="Osvětlení" sheetId="5" r:id="rId5"/>
  </sheets>
  <definedNames>
    <definedName name="_xlnm.Print_Area" localSheetId="1">'interiérová část'!$A$1:$J$100</definedName>
  </definedNames>
  <calcPr fullCalcOnLoad="1"/>
</workbook>
</file>

<file path=xl/sharedStrings.xml><?xml version="1.0" encoding="utf-8"?>
<sst xmlns="http://schemas.openxmlformats.org/spreadsheetml/2006/main" count="646" uniqueCount="379">
  <si>
    <t>Zpracoval : "M plus" s.r.o., Praha 7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</si>
  <si>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</si>
  <si>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</si>
  <si>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</si>
  <si>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</si>
  <si>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</si>
  <si>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</si>
  <si>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</si>
  <si>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 bez DPH</t>
  </si>
  <si>
    <t>1</t>
  </si>
  <si>
    <t xml:space="preserve">Cena celkem </t>
  </si>
  <si>
    <t xml:space="preserve">Datum : </t>
  </si>
  <si>
    <t>kpl</t>
  </si>
  <si>
    <t>ks</t>
  </si>
  <si>
    <t>Ostatní</t>
  </si>
  <si>
    <t>velkoformátová grafika, popisky s UV fólií, stálobarevná (sítotisk, plotrovaná) matná</t>
  </si>
  <si>
    <t>m2</t>
  </si>
  <si>
    <t>autorská práva (nákupy pro grafiku, AV programy - fotky)</t>
  </si>
  <si>
    <t>překlady textů, popisek</t>
  </si>
  <si>
    <t>NS</t>
  </si>
  <si>
    <t>repase a restaurování</t>
  </si>
  <si>
    <t>instalační materiál pro exponáty (zvyšováky, podstavce, stojánky, …)</t>
  </si>
  <si>
    <t>instalace exponátů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</si>
  <si>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</si>
  <si>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</si>
  <si>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</si>
  <si>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</si>
  <si>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</si>
  <si>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</si>
  <si>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</si>
  <si>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</si>
  <si>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</si>
  <si>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</si>
  <si>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</si>
  <si>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</si>
  <si>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</si>
  <si>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</si>
  <si>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</si>
  <si>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</si>
  <si>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</si>
  <si>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</si>
  <si>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</si>
  <si>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</si>
  <si>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</si>
  <si>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</si>
  <si>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</si>
  <si>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</si>
  <si>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</si>
  <si>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</si>
  <si>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</si>
  <si>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</si>
  <si>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</si>
  <si>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</si>
  <si>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</si>
  <si>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</si>
  <si>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</si>
  <si>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</si>
  <si>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</si>
  <si>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</si>
  <si>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</si>
  <si>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</si>
  <si>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</si>
  <si>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</si>
  <si>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</si>
  <si>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</si>
  <si>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</si>
  <si>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</si>
  <si>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</si>
  <si>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</si>
  <si>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</si>
  <si>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</si>
  <si>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</si>
  <si>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</si>
  <si>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</si>
  <si>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</si>
  <si>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POLOŽKOVÝ ROZPOČET - I. vybavení interiérů</t>
  </si>
  <si>
    <t>REKAPITULACE</t>
  </si>
  <si>
    <t>Interiérová část</t>
  </si>
  <si>
    <t>AV technika</t>
  </si>
  <si>
    <t>AV programy</t>
  </si>
  <si>
    <t xml:space="preserve"> </t>
  </si>
  <si>
    <t>Nákup</t>
  </si>
  <si>
    <t>Marže</t>
  </si>
  <si>
    <t>Produkt / zboží</t>
  </si>
  <si>
    <t>cena
za kus</t>
  </si>
  <si>
    <t>cena
bez DPH</t>
  </si>
  <si>
    <t>Cena bez DPH</t>
  </si>
  <si>
    <t>Cena vč. DPH</t>
  </si>
  <si>
    <t>Celková cena celého řešení</t>
  </si>
  <si>
    <t>POLOŽKOVÝ ROZPOČET</t>
  </si>
  <si>
    <t>Předběžná kalkulace - II. AV programy</t>
  </si>
  <si>
    <t>Muzeum Týn nad Vltavou - Expozice</t>
  </si>
  <si>
    <t>Expozice Městského muzea v Týně nad Vltavou</t>
  </si>
  <si>
    <t>portréty v rámu, historické, formát A2, patina</t>
  </si>
  <si>
    <t>grafická příprava</t>
  </si>
  <si>
    <t>b) Obsah</t>
  </si>
  <si>
    <t xml:space="preserve">b) Obsah </t>
  </si>
  <si>
    <t>položa dle PD</t>
  </si>
  <si>
    <t>1.1</t>
  </si>
  <si>
    <t>recepční pult polokruh, uzamykatelné zásuvky, boxy</t>
  </si>
  <si>
    <t>1.2</t>
  </si>
  <si>
    <t xml:space="preserve">police na prospekty, policová stěna </t>
  </si>
  <si>
    <t>1.3</t>
  </si>
  <si>
    <t>šatní stěna</t>
  </si>
  <si>
    <t xml:space="preserve">grafická stěna - panel, včetně konstrukce </t>
  </si>
  <si>
    <t>1.4</t>
  </si>
  <si>
    <t>1.5</t>
  </si>
  <si>
    <t>kancelářská židle s područkami</t>
  </si>
  <si>
    <t>1.6</t>
  </si>
  <si>
    <t>Vstupní hala - místnost č. 202</t>
  </si>
  <si>
    <t>grafický panel s prosklenou vitrínou atyp, osvětlení, bezpečnostní sklo</t>
  </si>
  <si>
    <t>2.2</t>
  </si>
  <si>
    <t>2.1</t>
  </si>
  <si>
    <t>Vltavíny - místnost č. 203</t>
  </si>
  <si>
    <t>atypová stěna s vltavíny, bezpečnostní sklo oboustranné, osvětlení</t>
  </si>
  <si>
    <t>3.3</t>
  </si>
  <si>
    <t>pultová vitrína atyp (oblé prvky), bezpečnostní sklo, osvětlení</t>
  </si>
  <si>
    <t>3.2</t>
  </si>
  <si>
    <t>3.1.</t>
  </si>
  <si>
    <t>Vltavíny - místnost č. 204</t>
  </si>
  <si>
    <t>12.</t>
  </si>
  <si>
    <t>grafický panel - zákryt rozvod.skříní, s předsazenými forex deskami</t>
  </si>
  <si>
    <t>4.1</t>
  </si>
  <si>
    <t>Pravěk - místnost č. 205</t>
  </si>
  <si>
    <t>5.2</t>
  </si>
  <si>
    <t>5.1</t>
  </si>
  <si>
    <t>5.6</t>
  </si>
  <si>
    <t>grafická stěna - panel, včetně konstrukce</t>
  </si>
  <si>
    <t>5.3</t>
  </si>
  <si>
    <t>5.4</t>
  </si>
  <si>
    <t>model mohyly prostorový, 1:1, včetně proskleného sarkofágu, osvětlení</t>
  </si>
  <si>
    <t>5.5</t>
  </si>
  <si>
    <t>Středověk - místnost č. 206</t>
  </si>
  <si>
    <t>oválná expoziční stěna s prosklenými okny, nikami, osvětlení, včetně konstrukce a úpravy pro Pepper Ghost</t>
  </si>
  <si>
    <t>6.3</t>
  </si>
  <si>
    <t>6.1</t>
  </si>
  <si>
    <t>6.2</t>
  </si>
  <si>
    <t>Řemesla - místnost č. 207</t>
  </si>
  <si>
    <t>podstavec - podium pro diorama a panel - stěna pro grafické pozadí</t>
  </si>
  <si>
    <t>7.5   7.6</t>
  </si>
  <si>
    <t>7.3</t>
  </si>
  <si>
    <t>dřevěný podstavec, zátěžový (pod tkalcovský stav)</t>
  </si>
  <si>
    <t>7.2</t>
  </si>
  <si>
    <t>7.1</t>
  </si>
  <si>
    <t>22a</t>
  </si>
  <si>
    <t>Světnička, stodola - místnost č. 208</t>
  </si>
  <si>
    <t>8.1</t>
  </si>
  <si>
    <t xml:space="preserve">                                     - podhledové trámy - strop </t>
  </si>
  <si>
    <t>8.2</t>
  </si>
  <si>
    <t xml:space="preserve">                                     - hliněná podlahová maketa (mlat)</t>
  </si>
  <si>
    <t>Voroplavba - místnost č. 209</t>
  </si>
  <si>
    <t>9.1</t>
  </si>
  <si>
    <t>Průmyslová revoluce, války - místnost č. 210</t>
  </si>
  <si>
    <t xml:space="preserve">podstavec pro diorama, SDK límec, grafická stěna - ve tvaru "L" </t>
  </si>
  <si>
    <t>10.1   10.2   10.3</t>
  </si>
  <si>
    <t xml:space="preserve">obchozí atypový panel grafický </t>
  </si>
  <si>
    <t>10.6</t>
  </si>
  <si>
    <t>expoziční stěna, včetně konstrukce, prosklení (okna, niky), osvětlení, zásuvky</t>
  </si>
  <si>
    <t>10.4</t>
  </si>
  <si>
    <t>stínění oken - bannery s potiskem</t>
  </si>
  <si>
    <t>10.8</t>
  </si>
  <si>
    <t>expoziční stěna, včetně konstrukce, okna, zásuvky, osvětlení</t>
  </si>
  <si>
    <t>10.5</t>
  </si>
  <si>
    <t>11.3</t>
  </si>
  <si>
    <t>Alfréd Radok - místnost č. 211</t>
  </si>
  <si>
    <t>11.4</t>
  </si>
  <si>
    <t>vitrína prosklená s pevnými zády, závěsná, bezpečnostní sklo, osvětlení</t>
  </si>
  <si>
    <t>11.1</t>
  </si>
  <si>
    <t>11.2</t>
  </si>
  <si>
    <t>Osobnosti - místnost č. 212</t>
  </si>
  <si>
    <t>12.2</t>
  </si>
  <si>
    <t>expoziční vitrína, uzamykatelná, sklo, kabinet + stolek</t>
  </si>
  <si>
    <t>12.1</t>
  </si>
  <si>
    <t>vitrína betlém - sklo, sokl, bezpečnostní úprava</t>
  </si>
  <si>
    <t>12.5</t>
  </si>
  <si>
    <t>tabule, otvírací, 3 dílná, na noze - dřevovýroba</t>
  </si>
  <si>
    <t>12.4</t>
  </si>
  <si>
    <t>školní lavice, replika - dřevovýroba</t>
  </si>
  <si>
    <t>12.3</t>
  </si>
  <si>
    <t>53.</t>
  </si>
  <si>
    <t>koš na pantofle</t>
  </si>
  <si>
    <t>55.</t>
  </si>
  <si>
    <t>podlahové lišty krycí</t>
  </si>
  <si>
    <t>bm</t>
  </si>
  <si>
    <t>56.</t>
  </si>
  <si>
    <t>výmalba v barevných odstínech, otěruvzdorná</t>
  </si>
  <si>
    <t>57.</t>
  </si>
  <si>
    <t>zatemnění oken v místnosti 206, rolety</t>
  </si>
  <si>
    <t>Obloha, padající hvězdy, dopad meteorů, databáze</t>
  </si>
  <si>
    <t>Bitva, pozadí, projekce do grafiky, prostorový zvuk, mapping</t>
  </si>
  <si>
    <t>Osvětlení</t>
  </si>
  <si>
    <t>grafická stěna - panel (tvar "L") s lightboxy, osvětlení</t>
  </si>
  <si>
    <t>expoziční stěna se zásuvkami, nikami - prosklení, včetně konstrukce, osvětlení</t>
  </si>
  <si>
    <t>expoziční stěna ve tvaru "L", prosklení, včetně konstrukce, osvětlení</t>
  </si>
  <si>
    <t>zavěšený podhled, hliník</t>
  </si>
  <si>
    <t>expoziční stěna s vitrínami pro exponáty, bezpečnostní sklo, zásuvky, osvětlení</t>
  </si>
  <si>
    <t>8.3</t>
  </si>
  <si>
    <t>maketa voru, včetně konstrukce, prvky pro "houpání", povrchová úprava</t>
  </si>
  <si>
    <t>9.2</t>
  </si>
  <si>
    <t>expoziční vitrína, kabinetmí stěna 8mi dílná, sklo, osvětlení, uzamykatelné dveře</t>
  </si>
  <si>
    <t>kód skupiny zboží</t>
  </si>
  <si>
    <t>popis</t>
  </si>
  <si>
    <t>množstevní jednotka</t>
  </si>
  <si>
    <t>Kč/jednotka bez_DPH</t>
  </si>
  <si>
    <t>počet</t>
  </si>
  <si>
    <t>cena celkem / Kč bez DPH</t>
  </si>
  <si>
    <t>Místnost  č.201</t>
  </si>
  <si>
    <t>Kancelářské PC + Monitor</t>
  </si>
  <si>
    <t>Procesor  4 jádra, operační paměť 4 GB, integrovaná grafická karta Intel (výstup DVI-I + DVI-D), pevný disk 1 TB, optická mechanika DVD+-RW DL, síť Gigabit, USB klávesnice a myš, předinstalovaný operační systém kompatibilní s kancelářskými programi (nejsou součástí dodávky)  + rozšíření záruky na 36m na místě u zákazníka následující pracovní den po nahlášení servisnímu středisku
Displej 21.5’’ podsvícení LED, nativní rozlišení 1.980x1.080 (16:9), vstupy VGA + DVI-D</t>
  </si>
  <si>
    <t xml:space="preserve">Místnost  č.203 </t>
  </si>
  <si>
    <t>Reproduktorová soustava</t>
  </si>
  <si>
    <r>
      <t xml:space="preserve">Kompaktní dvoupásmová reprosoustava 5.25"+0.75", 150W / 4Ω, 87dB, 80Hz - 20kHz, v235 x š159 x d143 mm, 1,6kg, magneticky stíněná, včetně držáku, </t>
    </r>
    <r>
      <rPr>
        <b/>
        <sz val="10"/>
        <rFont val="Arial CE"/>
        <family val="2"/>
      </rPr>
      <t>černá</t>
    </r>
  </si>
  <si>
    <t>Zesilovač</t>
  </si>
  <si>
    <t>Miniaturní výkonový zesilovač 2x 15/8 W_4/8 Ω, nastavení výšek, basů, symetrický a nesymetrický vstup, stereo a dual mono zapojení,  řiditelná hlasitost, rozměry v 43 x š 109 x d 76 mm</t>
  </si>
  <si>
    <t>Kartový přehrávač</t>
  </si>
  <si>
    <t>Přehrávač multimediálního obsah.Velikost pouze 137x125x37mm. Uložiště dat SD karta - díky absenci pohyblivých částí je vhodný pro provoz 24/7. Součástí dodávky SW pro správu obsahu . Model s připoejním LAN a aktualizací obsahu přes počítačovou síť a USB + RS232 pro interaktivitu.Součástí přehrávače je SDHC karta pro obsah, velikost 16GB</t>
  </si>
  <si>
    <t>Projektor</t>
  </si>
  <si>
    <t>Efektový projektor s RGB LED technologií, 2500 ANSI lumen životnost zdroje: 20000 hours
spect ratio: 16:10, rozlišení: WXGA (1280x800)
ovládání a řízení DMX, 2 x USB 2.0 connector (series A), ArtNet: RJ 45, externí zdroj videa: 1 x HDMI</t>
  </si>
  <si>
    <t>Projekční plocha</t>
  </si>
  <si>
    <t xml:space="preserve">Projekční plocha tvořena projekční folií vypodloženou blackoutovou tkaninou, dřevěný rám s výztuhami o rozměru 7000x140cm </t>
  </si>
  <si>
    <t>set</t>
  </si>
  <si>
    <t>Příslušenství řídicí systémy</t>
  </si>
  <si>
    <t>Rozšiřující modul, 2 x RS232, připojení do LAN, napájení PoE (adaptér není součástí balení)</t>
  </si>
  <si>
    <t>Převodník RS232 / DMX</t>
  </si>
  <si>
    <t>Plochý panel</t>
  </si>
  <si>
    <t>Dotykový interaktivní displej 42" s možností multi-touch, pro uchycení na stěnu, rozlišení 1920x1080 obrazových bodů, Včetně integrovaného PC modulu - Intel Core i5 (3.6 GHz), HD4000 graphics, 4 GB RAM, 320 GB Hard Drive, OS Windows 7 professional 32 bit</t>
  </si>
  <si>
    <t>Držák</t>
  </si>
  <si>
    <r>
      <t xml:space="preserve">Nástěnný fixní držák pro displeje </t>
    </r>
    <r>
      <rPr>
        <b/>
        <sz val="10"/>
        <rFont val="Arial CE"/>
        <family val="0"/>
      </rPr>
      <t>42"</t>
    </r>
    <r>
      <rPr>
        <sz val="10"/>
        <rFont val="Arial"/>
        <family val="2"/>
      </rPr>
      <t>. 
Max. nosnost</t>
    </r>
    <r>
      <rPr>
        <b/>
        <sz val="10"/>
        <rFont val="Arial CE"/>
        <family val="0"/>
      </rPr>
      <t xml:space="preserve"> 56,7 kg.</t>
    </r>
    <r>
      <rPr>
        <sz val="10"/>
        <rFont val="Arial"/>
        <family val="2"/>
      </rPr>
      <t xml:space="preserve">
Nízkoprofilová hloubka.
</t>
    </r>
  </si>
  <si>
    <t>Místnost  č.204</t>
  </si>
  <si>
    <t>Dvoupásmová reprosoustava 3,5", 90˚x90˚, 50W / 8 Ω, 86 dB, 85Hz - 22kHz, v193 x š140 x d111 mm, dodávka vč. kloubového držáku na zeď! InvisiBall ®, vnitřní / venkovní použití, černá</t>
  </si>
  <si>
    <t>Místnost  č.205</t>
  </si>
  <si>
    <t>Projektor s LED technologií, nativní rozlišení 1280x800
Maximální rozlišení, UXGA 1600 x 1200, Jas 2500 ANSI Lumens, Životnost lampy LED+ Light Source / 20,000 hodin
Optika F/2.8; f=7.35mm, Fixed Zoom
Vstupy: HDMI, VGA (RGB/YPbPr/SCART), S-Video, Composite, Audio In 3.5mm, USB (Remote Mouse), USB-A (Reader/Wireless), USB-B (Display), SD Card Slot
Vstup pro ovládání projektoru RS232, RJ45
220W BRIGHT mod &lt; 1W Standby mod 
176W ECO mod &lt; 1W Standby mod</t>
  </si>
  <si>
    <t>Držáky</t>
  </si>
  <si>
    <t xml:space="preserve">Univerzální držák  - komplet vč. universálního adaptéru pro projektory.
Bílý komaxit.
</t>
  </si>
  <si>
    <t>Místnost  č.206</t>
  </si>
  <si>
    <t>Profesionální Full HD LCD monitor s úhlopříčkou 42" (106 cm) s rozlišením 1920 x 1080 pxl, poměr obrazu: 16:9,  rámeček se šířkou pouze 9 mm. Provoz 7/24. Základní vstupy: 1 x HDMI IN, DVI-D IN, PC IN, AUDIO (L/R), AUDIO OUT, SERIAL/RS-232C IN, LAN, zabudované reproduktory 10W (5W + 5W).</t>
  </si>
  <si>
    <t>Konstrukce</t>
  </si>
  <si>
    <t>Atipická hliníková konstrukce pro rám skla a plochý displej o velikosti 42". Sklo je instalováno v úhlu 45°, uchycení displeje dovoluje korekční natočení.</t>
  </si>
  <si>
    <t>Sklo</t>
  </si>
  <si>
    <t xml:space="preserve">Polopropustné skolo pro zobrazení projekce s podpůrnou hliníkovou konstrukcí, Velikost zrcadla 110x200cm tloušťka skla minimálně 6mm, konstrukce pro zrcadlo dovoluje nastavení úhlu 45°, </t>
  </si>
  <si>
    <r>
      <t xml:space="preserve">Úzce směrová </t>
    </r>
    <r>
      <rPr>
        <b/>
        <sz val="10"/>
        <rFont val="Arial CE"/>
        <family val="0"/>
      </rPr>
      <t>ultrazvuková reprosestava</t>
    </r>
    <r>
      <rPr>
        <sz val="10"/>
        <rFont val="Arial"/>
        <family val="2"/>
      </rPr>
      <t>, modulační zesilovač 15W, vstup 2x RCA, nosná freq. 40 - 50 kHz, frekvenční rozsah 250 Hz - 15 kHz, SPL 90 dB, vč. nástěnného držáku, rozměry zesilovač 165x165x51 mm, reproduktor 317x165x25mm, provedení černá</t>
    </r>
  </si>
  <si>
    <t>Místnost  č. 207</t>
  </si>
  <si>
    <t>Projektor s LED technologií, nativní rozlišení 1024x768
Formát 4:3, Jas 2300 ANSI Lumens, Životnost lampy LED+ Light Source / 20,000 hodin
Optika F/2.8; f=7.35mm, Fixed Zoom
Vstupy: HDMI, VGA (RGB/YPbPr/SCART), S-Video, Composite, Audio In 3.5mm, USB (Remote Mouse), USB-A (Reader/Wireless), USB-B (Display), SD Card Slot
Vstup pro ovládání projektoru RS232, RJ45
220W BRIGHT mod &lt; 1W Standby mod 
176W ECO mod &lt; 1W Standby mod</t>
  </si>
  <si>
    <t>Dvoupásmová reprosoustava 5¼", 90˚x90˚, 150W / 8 Ω, 88 dB, 80Hz - 16kHz, v236 x š188 x d149 mm, dodávka vč. kloubového držáku na zeď! vnitřní / venkovní použití, černá</t>
  </si>
  <si>
    <t xml:space="preserve"> 22" dotykový LCD panel, rozlošení 1920x1080 s poměrem stran 16:9. Aktivní plocha 477mm x 268mm, Vesa držák  200x100mm. Vstupy:  Analog VGA, Digital DVI. Napájeni přes adaptér.</t>
  </si>
  <si>
    <r>
      <t>Nástěnný fixní</t>
    </r>
    <r>
      <rPr>
        <sz val="10"/>
        <rFont val="Arial"/>
        <family val="2"/>
      </rPr>
      <t xml:space="preserve"> držák pro panely s úhlopříčkou 2</t>
    </r>
    <r>
      <rPr>
        <b/>
        <sz val="10"/>
        <rFont val="Arial CE"/>
        <family val="0"/>
      </rPr>
      <t>2"</t>
    </r>
    <r>
      <rPr>
        <sz val="10"/>
        <rFont val="Arial"/>
        <family val="2"/>
      </rPr>
      <t xml:space="preserve">. 
Max.nosnost </t>
    </r>
    <r>
      <rPr>
        <b/>
        <sz val="10"/>
        <rFont val="Arial CE"/>
        <family val="0"/>
      </rPr>
      <t>24 kg</t>
    </r>
    <r>
      <rPr>
        <sz val="10"/>
        <rFont val="Arial"/>
        <family val="2"/>
      </rPr>
      <t xml:space="preserve">.
Pro úchyt VESA 75x75 mm,100x100 mm, 200x100 mm.
</t>
    </r>
  </si>
  <si>
    <t>Micro PC</t>
  </si>
  <si>
    <t>Procesor 2 jádra, 4 vlákna, 3,6 GHz, 4 MB cache, operační paměť 4 GB (1x 4 GB, 1.600 MHz, DDR3),  integrovaná grafická karta výstup 1x VGA + 2x multi-stream DisplayPort + 1x redukce z DP na DVI-D), pevný disk 500 GB, síť Gigabit, audio 1x in + 1x out 1x headphone + 1 mic.S operačním systémem kompatibilním s dodávaným SW obsahem</t>
  </si>
  <si>
    <t>Místnost  č. 208</t>
  </si>
  <si>
    <t>DISPLAY 55", aktivní plocha obrazovky (W x H) [mm]  1,209.6 x 680.4. Nativní rozlišení  1920 x 1080 at 60 Hz
CONNECTIVITY: Analogový video vstup  1 x D-sub 15 pin; 1 x S-Video; Composite (BNC); RGBHV for PC and Component/Composite (BNC), Digitální video vstup  1 x DVI-D (with HDCP); 1 x HDMI 1.3 (HDCP); 1 x DisplayPort (HDCP), Analogový audio vstup  2 x Cinch (RCA); 1 x 3,5 mm jack; LAN 100Mbit; RS232
 VESA montáž [mm]  400 x 400 (FDMI); 4 holes; M6</t>
  </si>
  <si>
    <r>
      <t>Nástěnný fixní</t>
    </r>
    <r>
      <rPr>
        <sz val="10"/>
        <rFont val="Arial"/>
        <family val="2"/>
      </rPr>
      <t xml:space="preserve"> držák pro displeje </t>
    </r>
    <r>
      <rPr>
        <b/>
        <sz val="10"/>
        <rFont val="Arial CE"/>
        <family val="0"/>
      </rPr>
      <t>55"</t>
    </r>
    <r>
      <rPr>
        <sz val="10"/>
        <rFont val="Arial"/>
        <family val="2"/>
      </rPr>
      <t xml:space="preserve">. 
Max. nosnost </t>
    </r>
    <r>
      <rPr>
        <b/>
        <sz val="10"/>
        <rFont val="Arial CE"/>
        <family val="0"/>
      </rPr>
      <t>90 kg.</t>
    </r>
    <r>
      <rPr>
        <sz val="10"/>
        <rFont val="Arial"/>
        <family val="2"/>
      </rPr>
      <t xml:space="preserve">
</t>
    </r>
    <r>
      <rPr>
        <u val="single"/>
        <sz val="10"/>
        <rFont val="Arial CE"/>
        <family val="0"/>
      </rPr>
      <t xml:space="preserve">Možnost horizontálního posunu po instalaci +/- 298 mm doleva a doprava. 
Možnost doladění výšky a vodováhy pro instalaci pomocí nastavovacích šroubů. </t>
    </r>
    <r>
      <rPr>
        <sz val="10"/>
        <rFont val="Arial"/>
        <family val="2"/>
      </rPr>
      <t xml:space="preserve">
</t>
    </r>
  </si>
  <si>
    <t>Dvoupásmová reprosoustava 3,5", 90˚x90˚, 50W / 8 Ω, 86 dB, 85Hz - 22kHz, v193 x š140 x d111 mm, dodávka vč. kloubového držáku na zeď! vnitřní / venkovní použití, černá</t>
  </si>
  <si>
    <t>Místnost  č. 209</t>
  </si>
  <si>
    <t>Set pro interaktivní podlahu</t>
  </si>
  <si>
    <t>Speciální interaktivní centrum pro interaktivní podlahu -  Obsahuje samostatnou jednotku s výstupem na projektor (VGA, DVI ) myš, klávesnice, kamera s držákem, IR zářiče, Softwarová výbava pro efekty a náplň interaktivní podlahy</t>
  </si>
  <si>
    <t>Projektor, bezlampový a bezfiltrový
Paremetry: rozlišení Full HD 1920x1080 pxl, k poměr obrazu: 16:9. životnost světelného zdroje až 20.000h. 1chip DLP 0,65” technologie; vysoký jas a kvalita obrazu je dána přesností optiky,  2x zoom, možnost okamžitého vypnutí a zapnutí projektoru. Vstupy/výstupy: DVI-I IN (digital), HDMI IN, VIDEO IN, COMPUTER 1 IN, DVI-I IN (analog), AUDIO IN, AUDIO OUT, DIGITAL LINK IN, SERIAL IN.
Rozměry: 455x125x415 mm, hmotnost: 10 kg. Bílé provedení.</t>
  </si>
  <si>
    <t>Místnost  č. 210</t>
  </si>
  <si>
    <t>LCD</t>
  </si>
  <si>
    <t>LCD monitor, úhlopříčka displeje  21,5" IPS panel, černý, 1000:1, 16:9, 250cd/m2, 8ms, 1920x1080 Full HD, VGA, DVI-D, DisplayPort, USB hub</t>
  </si>
  <si>
    <t>Atypický držák displeje do vitríny</t>
  </si>
  <si>
    <t>Místnost  č. 211</t>
  </si>
  <si>
    <t>Projektor s LED technologií, nativní rozlišení WXGA 1024 x 768. 
Maximální rozlišení, UXGA 1600 x 1200, Jas 2500 ANSI Lumens, Životnost lampy LED+ Light Source / 20,000 hodin
Optika F/2.8; f=7.35mm, Fixed Zoom
Vstupy: HDMI, VGA (RGB/YPbPr/SCART), S-Video, Composite, Audio In 3.5mm, USB (Remote Mouse), USB-A (Reader/Wireless), USB-B (Display), SD Card Slot
Vstup pro ovládání projektoru RS232, RJ45
220W BRIGHT mod &lt; 1W Standby mod 
176W ECO mod &lt; 1W Standby mod</t>
  </si>
  <si>
    <t>Místnost  č. 212</t>
  </si>
  <si>
    <t>17" dotykový panel určený pro vestavbus funkcí Dual-Touch
formát obrazu 4:3 s rozlišením 1280 x 1024 (maximum). ucycení VESA 100mm x 100mm
Vstupy - USB, VGA
External, 12 VDC Power Supply</t>
  </si>
  <si>
    <t>Sluchátka</t>
  </si>
  <si>
    <t>Profesionální uzavřená dynamická sluchátka, 64 Ω, kabel 1m / kroucený</t>
  </si>
  <si>
    <t>Interaktivní tabule</t>
  </si>
  <si>
    <t>SMART Board 885ix včetně projektoru s ultrakrátkou projekční vzdáleností
Unifi UX80, USB audio systém, licence SMART Meeting Pro 4.0 včetně roční
SW Maintenance, GoWire, CAT5 extender</t>
  </si>
  <si>
    <t>Přípojné místo pro IT</t>
  </si>
  <si>
    <t>Přípojné místo pro propojení IT a notebooku - HDMI, VGA, AUDIO, USB</t>
  </si>
  <si>
    <t>Zázemí</t>
  </si>
  <si>
    <t>Ovládací panely</t>
  </si>
  <si>
    <r>
      <t xml:space="preserve">Dotykový panel drátový vestavný </t>
    </r>
    <r>
      <rPr>
        <b/>
        <sz val="10"/>
        <rFont val="Arial"/>
        <family val="2"/>
      </rPr>
      <t>Technické parametry panelu:</t>
    </r>
    <r>
      <rPr>
        <sz val="10"/>
        <rFont val="Arial"/>
        <family val="2"/>
      </rPr>
      <t xml:space="preserve"> úhlopříčka 7</t>
    </r>
    <r>
      <rPr>
        <b/>
        <sz val="10"/>
        <rFont val="Arial"/>
        <family val="2"/>
      </rPr>
      <t xml:space="preserve">" </t>
    </r>
    <r>
      <rPr>
        <sz val="10"/>
        <rFont val="Arial"/>
        <family val="2"/>
      </rPr>
      <t xml:space="preserve">16:9, </t>
    </r>
    <r>
      <rPr>
        <b/>
        <sz val="10"/>
        <rFont val="Arial"/>
        <family val="2"/>
      </rPr>
      <t>rozlišení 1024x600</t>
    </r>
    <r>
      <rPr>
        <sz val="10"/>
        <rFont val="Arial"/>
        <family val="2"/>
      </rPr>
      <t xml:space="preserve">, 24-bitové barvy, </t>
    </r>
    <r>
      <rPr>
        <b/>
        <sz val="10"/>
        <rFont val="Arial"/>
        <family val="2"/>
      </rPr>
      <t>dotykový TFT displej</t>
    </r>
    <r>
      <rPr>
        <sz val="10"/>
        <rFont val="Arial"/>
        <family val="2"/>
      </rPr>
      <t xml:space="preserve"> připojení k systému pomocí LAN, napájení přes PoE (adaptér není součástí balení), Balení </t>
    </r>
    <r>
      <rPr>
        <b/>
        <sz val="10"/>
        <rFont val="Arial"/>
        <family val="2"/>
      </rPr>
      <t>neobsahuje</t>
    </r>
    <r>
      <rPr>
        <sz val="10"/>
        <rFont val="Arial"/>
        <family val="2"/>
      </rPr>
      <t xml:space="preserve"> instalační krabici.</t>
    </r>
  </si>
  <si>
    <t>Instalační krabice pro dotykový panel</t>
  </si>
  <si>
    <r>
      <t xml:space="preserve">Napájecí zdroj PoE. Vstupní napětí 90 - 264 VAC / 47 - 63 Hz, vstupní proud 0.5 A RMS max. při 90 VAC 0.35 A RMS max. při 240 VAC,  AC konektor,výstpní napětí 48 V, max. zatížení 15.4 W, ochrana proti přetížení a zkratu. </t>
    </r>
    <r>
      <rPr>
        <b/>
        <sz val="10"/>
        <rFont val="Arial"/>
        <family val="2"/>
      </rPr>
      <t>Určeno pro panely do 7"</t>
    </r>
  </si>
  <si>
    <t>Řídicí jednotky</t>
  </si>
  <si>
    <r>
      <t xml:space="preserve">Kontrolér řídicího systému. </t>
    </r>
    <r>
      <rPr>
        <b/>
        <sz val="10"/>
        <rFont val="Arial"/>
        <family val="2"/>
      </rPr>
      <t>Technické parametry kontroléru:</t>
    </r>
    <r>
      <rPr>
        <sz val="10"/>
        <rFont val="Arial"/>
        <family val="2"/>
      </rPr>
      <t xml:space="preserve"> 64MB RAM, uživatelská paměť až 2GB přes CF kartu, 7x RS232, 8x IR, 8x IO, 8x relé, LAN, </t>
    </r>
    <r>
      <rPr>
        <sz val="10"/>
        <rFont val="Arial"/>
        <family val="2"/>
      </rPr>
      <t>Rozměry: 8.8 cm x 43.2 cm x 8.8 cm, Výška 2U</t>
    </r>
  </si>
  <si>
    <t>Switch</t>
  </si>
  <si>
    <t>Switch,  20x Gigabit metal
- 4x Gigabit combo (metal/SFP)
- PoE 802.3at (High Power, 30W)
- Power budget 370W, IPv6
- 802.3az (Green)
- Layer 2-4 security options,
- L2 Multicast, fanless,
- 19" rackmount</t>
  </si>
  <si>
    <t>Napájecí zdroj. Vstupní napětí 100 - 240 VAC / 47 - 63 Hz, vstupní proud 1.2 A RMS max. při 115 VAC
0.6 A RMS max. při 230 VAC,  AC konektor IEC320 3-pin, výstupní napětí 13,5 VDC, max. zatížení 4,4 A, ochrana proti přetížení a zkratu</t>
  </si>
  <si>
    <r>
      <t xml:space="preserve">Převodník RS-232/485, automatický poloduplexní provoz, indikace směru přenosu,napájení z jednotek </t>
    </r>
    <r>
      <rPr>
        <sz val="10"/>
        <rFont val="Arial"/>
        <family val="2"/>
      </rPr>
      <t xml:space="preserve">. Technická specifikace: Napájení: Z modulů </t>
    </r>
    <r>
      <rPr>
        <sz val="10"/>
        <rFont val="Arial"/>
        <family val="2"/>
      </rPr>
      <t>nebo externě 7.5 - 24 V DC/100mA, Přenosová rychlost: 19200 bitů/s, Vstupní/výstupní konektory: RS232 – 9 pin D konektor dutinky nebo svorky do 1.5 mm2, RS485 - 2x konektor RJ-11-4, Rozměry š x v x h: (36 x 90 x 58) mm (2 moduly po 17.5 mm)</t>
    </r>
  </si>
  <si>
    <r>
      <t>Šestikanálové relé jednotka pro spínání zátěží do 10A, 6 nezávislých bezpotenciálových přepínacích výstupů, řízení po sběrnici</t>
    </r>
    <r>
      <rPr>
        <sz val="10"/>
        <color indexed="8"/>
        <rFont val="Arial"/>
        <family val="2"/>
      </rPr>
      <t xml:space="preserve"> a externími tlačítky, testovací tlačítka na čelním panelu, programovatelné parametry pro každé relé (odezva na vstup, zpožděné zapnutí/vypnutí, paměť, sekvence pro ovládání motorů), indikace napájení a stavu relé. Technická specifikace: Napájecí napětí: 230V / 50/60Hz, 50 mA, Počet spínaných výstupů: 6, Maximální zátěž: 230V/10A každý výstup při odporové zátěži, Svorky: Pro vodiče do průřezu 1.5 mm2, Váha: 0,5 kg, Rozměry š x v x h: (106 x 90 x 58) mm (6 modulů po 17.5 mm)</t>
    </r>
  </si>
  <si>
    <r>
      <t xml:space="preserve">Jednotka pro řízení elektronických předřadníků zářivek, možnost rozdělení 64 stmívatelných předřadníků zářivek na jedné sběrnici až na 15 nezávislých skupin, kompatibilní s předřadníky DALI firem Philips, Osram, Tridonic, Helvar a pod..., řízení všech skupin po sběrnici </t>
    </r>
    <r>
      <rPr>
        <sz val="10"/>
        <rFont val="Arial"/>
        <family val="2"/>
      </rPr>
      <t xml:space="preserve"> a dvou z nich i externími tlačítky, testovací tlačítka na čelním panelu, programovatelné parametry (odezva na vstupy, min., max. hodnota výstupního napětí, rychlost stmívání), indikace výstupní úrovně, a zkratované sběrnice k zářivkám. Technická specifikace: Napájecí napětí: 230V / 50/60Hz, 50 mA, Svorky: Pro vodiče do průřezu 1.5 mm2, Váha: 0,25 kg, Rozměry š x v x h: (71 x 90 x 58) mm (4 moduly po 17.5 mm)</t>
    </r>
  </si>
  <si>
    <t>Rack</t>
  </si>
  <si>
    <t>19" rozvaděč stojanový 42U/800x800 skleněné dveře, šedý, s příslušenstvím (napájecí jednotka_poličky pro zařízení, vyvazovací oka</t>
  </si>
  <si>
    <t>Podružný silnoproudý rozvaděč</t>
  </si>
  <si>
    <t>Podružný silnoproudý rozvaděč pro umístění ovládacího prvku DALI předřadníků 12DIN pozic</t>
  </si>
  <si>
    <t>Stavební práce na kabelových trasách ve stropě</t>
  </si>
  <si>
    <t>Kabeláž a instalační materiál</t>
  </si>
  <si>
    <t xml:space="preserve">Instalace a programování </t>
  </si>
  <si>
    <t>Cena celkem v Kč bez DPH</t>
  </si>
  <si>
    <t>Poz.</t>
  </si>
  <si>
    <t xml:space="preserve"> Položka</t>
  </si>
  <si>
    <t xml:space="preserve">  ks</t>
  </si>
  <si>
    <t>Cena v Kč za kus bez DPH</t>
  </si>
  <si>
    <t>Cena v Kč za položku celkem bez DPH</t>
  </si>
  <si>
    <t>Spotřeba na jednotku        (W)</t>
  </si>
  <si>
    <t>Spotřeba za položku celkem (W)</t>
  </si>
  <si>
    <t>S1</t>
  </si>
  <si>
    <t>Lištový světlomet s integrovaným LED zdrojem 2W 3000K 7°   50000h</t>
  </si>
  <si>
    <t>S2</t>
  </si>
  <si>
    <t>Lištový světlomet s integrovaným LED zdrojem 6W 3000K 17°   50000h</t>
  </si>
  <si>
    <t>S3</t>
  </si>
  <si>
    <t>Lištový světlomet s integrovaným LED zdrojem 6W 3000K 30°   50000h</t>
  </si>
  <si>
    <t>S4</t>
  </si>
  <si>
    <t>Lištový světlomet s integrovaným LED zdrojem 6W 3000K 51°   50000h</t>
  </si>
  <si>
    <t>S5</t>
  </si>
  <si>
    <t>Lištový světlomet s integrovaným LED zdrojem 6W 3000K 62°x17° 50000h</t>
  </si>
  <si>
    <t>S6</t>
  </si>
  <si>
    <t>S7</t>
  </si>
  <si>
    <t>Lištový světlomet s integrovaným LED zdrojem 6W 3000K wallwash 50000h</t>
  </si>
  <si>
    <t>S8</t>
  </si>
  <si>
    <t>LED linieární svítidlo v Al profilu s matným difuzorem 3000K</t>
  </si>
  <si>
    <t>S9</t>
  </si>
  <si>
    <t>LED svítidlo přisazené</t>
  </si>
  <si>
    <t>S10</t>
  </si>
  <si>
    <t>LED modul vitríny</t>
  </si>
  <si>
    <t>S11</t>
  </si>
  <si>
    <t>Lištový světlomet s integrovaným LED zdrojem 12W 3000K wallwash 50000h</t>
  </si>
  <si>
    <t>S14</t>
  </si>
  <si>
    <t>Přisazené LED svítidlo 3000K</t>
  </si>
  <si>
    <t>S15</t>
  </si>
  <si>
    <t>LED linieární svítidlo v Al profilu s matným difuzorem RGB</t>
  </si>
  <si>
    <t>S15D</t>
  </si>
  <si>
    <t>LED linieární svítidlo v Al profilu s matným difuzorem RGB DALI řízení</t>
  </si>
  <si>
    <t>S15D+</t>
  </si>
  <si>
    <t>RGB LED linie DALI předřadník</t>
  </si>
  <si>
    <t>S16</t>
  </si>
  <si>
    <t>LED zapuštěné otočné svítidlo 3000K</t>
  </si>
  <si>
    <t>S18</t>
  </si>
  <si>
    <t>Lineární zářivkové svítidlo 24W</t>
  </si>
  <si>
    <t>S19</t>
  </si>
  <si>
    <t>Svítidlo ve tvaru polokoule o pr. 250mm s výkonným sv. zdrojem pro simulaci hvězdné oblohy.</t>
  </si>
  <si>
    <t>Lištový systém</t>
  </si>
  <si>
    <t>Celkem (W)</t>
  </si>
  <si>
    <t>PU</t>
  </si>
  <si>
    <t>Povrchová úprava svítidel</t>
  </si>
  <si>
    <t>Celkem (kW)</t>
  </si>
  <si>
    <t>M1</t>
  </si>
  <si>
    <t>Montáž,seřizení svítidel a světelných soustav, doprava</t>
  </si>
  <si>
    <t>DPH 21%</t>
  </si>
  <si>
    <t>Cena celkem včetně DPH</t>
  </si>
  <si>
    <t xml:space="preserve">CELKEM </t>
  </si>
  <si>
    <t>Recepce, pokladna - místnost č. 201</t>
  </si>
  <si>
    <t>policová stěna částečně uzavíratelná, zázemí recepce</t>
  </si>
  <si>
    <t>grafická stěna - panel, včetně konstrukce (info tabule)</t>
  </si>
  <si>
    <t>stínění oken - potištěná látka včetně lanka a závěsů</t>
  </si>
  <si>
    <t>centrální vitrína, obchozí, včetně výroby hologramu A2 s osvětlením ze stropu</t>
  </si>
  <si>
    <t>grafická stěna - panel u stavu, pozadí, včetně konstrukce</t>
  </si>
  <si>
    <r>
      <t xml:space="preserve">součást </t>
    </r>
    <r>
      <rPr>
        <sz val="10"/>
        <rFont val="Arial CE"/>
        <family val="0"/>
      </rPr>
      <t>7.5</t>
    </r>
  </si>
  <si>
    <t>grafický panel</t>
  </si>
  <si>
    <t>7.4</t>
  </si>
  <si>
    <t>scénografie stodoly - roubené stěny, plůtek do chlívku</t>
  </si>
  <si>
    <t>58.</t>
  </si>
  <si>
    <t>expoziční stěna ohýbaná, včetně konstrukce, prosklená okna = vitríny v nikách, zásuvky, osvětlení, závěsy pro exponáty</t>
  </si>
  <si>
    <t>modely, figuríny, úprava povrchů včetně oděvů (5x), vojenský kufr, chomout</t>
  </si>
  <si>
    <t>součást 10.1</t>
  </si>
  <si>
    <t>stěna s nikou - jeviště, velká scéna včetně osvětlení</t>
  </si>
  <si>
    <t>stěna s nikou - malá scéna včetně osvětlení</t>
  </si>
  <si>
    <t>59.</t>
  </si>
  <si>
    <t>rybářský prut</t>
  </si>
  <si>
    <t>VLTAVÍNY (meterority, kameny zrozené z nebe) - místnost č. 203</t>
  </si>
  <si>
    <t>STARÁ HISTORIE - Pravěk a středověk - místnost č. 205, 206</t>
  </si>
  <si>
    <t>Grafika v pozadí mohyly, oživení mappingem, efekt rytíř Pepper Ghost, ozvučení - komentář poklad, databáze</t>
  </si>
  <si>
    <t>Řemesla - dělostřelecký tábor, světnička, stodola - místnost č. 207, 208</t>
  </si>
  <si>
    <t>domácí zvířata v chlívku, ozvučení</t>
  </si>
  <si>
    <t>VODA - plavení - místnost č. 209</t>
  </si>
  <si>
    <t>Chytání ryb - interaktivní program (animace)</t>
  </si>
  <si>
    <t>Splavování  - projekce (dokumentární kompozice)</t>
  </si>
  <si>
    <t>řeka (živá kompozice)</t>
  </si>
  <si>
    <t>NOVÁ DOBA - revoluce, lokomotiva - místnost č. 210</t>
  </si>
  <si>
    <t>ALFRED RADOK - scénaristický simulátor - místnost č. 211</t>
  </si>
  <si>
    <t>databáze, projekce - jeviště (ukázky - kompozice)</t>
  </si>
  <si>
    <t>interaktivní kniha (osm medailonků osobností), databáze</t>
  </si>
  <si>
    <t>OSOBNOSTI - učitel a ostatní - místnost č. 212</t>
  </si>
  <si>
    <t>Zvuky - nádraží hudba, marš, databáze, dokument k padlým</t>
  </si>
  <si>
    <t>modely a figuríny (4 ks) ve scéně včetně replik oděvů (4 ks), zbraní (2 ks) a povrchů, zajištění zápůjčky tereziánského děla, stůl, svícen, džbán</t>
  </si>
  <si>
    <t>Cena celkem včetně  DPH</t>
  </si>
  <si>
    <t>cena
vč.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</si>
</sst>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_-* #,##0\ &quot;Kč&quot;_-;\-* #,##0\ &quot;Kč&quot;_-;_-* &quot;-&quot;??\ &quot;Kč&quot;_-;_-@_-"/>
    <numFmt numFmtId="167" formatCode="* _-#,##0.00\ &quot;Kč&quot;;* \-#,##0.00\ &quot;Kč&quot;;* _-&quot;-&quot;??\ &quot;Kč&quot;;@"/>
    <numFmt numFmtId="168" formatCode="#,##0.00\ &quot;Kč&quot;"/>
    <numFmt numFmtId="169" formatCode="0.0"/>
    <numFmt numFmtId="170" formatCode="[$-405]d\.\ mmmm\ yyyy"/>
    <numFmt numFmtId="171" formatCode="#,##0\ &quot;Kč&quot;"/>
    <numFmt numFmtId="172" formatCode="#,##0\ _K_č"/>
    <numFmt numFmtId="173" formatCode="_-* #,##0.000\ _K_č_-;\-* #,##0.000\ _K_č_-;_-* &quot;-&quot;???\ _K_č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8"/>
      <color indexed="20"/>
      <name val="Arial CE"/>
      <family val="2"/>
    </font>
    <font>
      <b/>
      <sz val="12"/>
      <color indexed="20"/>
      <name val="Arial CE"/>
      <family val="2"/>
    </font>
    <font>
      <b/>
      <sz val="12"/>
      <color indexed="10"/>
      <name val="Arial CE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4"/>
      <name val="Arial CE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6"/>
      <color indexed="12"/>
      <name val="Arial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u val="single"/>
      <sz val="10"/>
      <name val="Arial CE"/>
      <family val="0"/>
    </font>
    <font>
      <i/>
      <sz val="12"/>
      <color indexed="8"/>
      <name val="Arial Narrow"/>
      <family val="2"/>
    </font>
    <font>
      <sz val="12"/>
      <color indexed="8"/>
      <name val="Calibri"/>
      <family val="2"/>
    </font>
    <font>
      <b/>
      <i/>
      <sz val="12"/>
      <color indexed="8"/>
      <name val="Arial Narrow"/>
      <family val="2"/>
    </font>
    <font>
      <i/>
      <sz val="11"/>
      <color indexed="8"/>
      <name val="Arial Narrow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2"/>
    </font>
    <font>
      <sz val="10"/>
      <color theme="1"/>
      <name val="Arial CE"/>
      <family val="0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thin"/>
      <top style="thin">
        <color indexed="8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 style="hair"/>
      <right style="thin"/>
      <top style="thin"/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1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9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Alignment="0" applyProtection="0"/>
    <xf numFmtId="9" fontId="0" fillId="0" borderId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23" borderId="0" xfId="0" applyNumberFormat="1" applyFont="1" applyFill="1" applyBorder="1" applyAlignment="1" applyProtection="1">
      <alignment vertical="center"/>
      <protection/>
    </xf>
    <xf numFmtId="0" fontId="4" fillId="23" borderId="0" xfId="0" applyNumberFormat="1" applyFont="1" applyFill="1" applyAlignment="1" applyProtection="1">
      <alignment vertical="center"/>
      <protection/>
    </xf>
    <xf numFmtId="0" fontId="4" fillId="23" borderId="0" xfId="0" applyNumberFormat="1" applyFont="1" applyFill="1" applyAlignment="1" applyProtection="1">
      <alignment horizontal="center" vertical="center"/>
      <protection/>
    </xf>
    <xf numFmtId="0" fontId="4" fillId="23" borderId="0" xfId="0" applyNumberFormat="1" applyFont="1" applyFill="1" applyBorder="1" applyAlignment="1" applyProtection="1">
      <alignment vertical="center"/>
      <protection/>
    </xf>
    <xf numFmtId="0" fontId="5" fillId="23" borderId="0" xfId="0" applyNumberFormat="1" applyFont="1" applyFill="1" applyAlignment="1" applyProtection="1">
      <alignment vertical="center"/>
      <protection/>
    </xf>
    <xf numFmtId="0" fontId="5" fillId="23" borderId="0" xfId="0" applyNumberFormat="1" applyFont="1" applyFill="1" applyAlignment="1" applyProtection="1">
      <alignment horizontal="center" vertical="center"/>
      <protection/>
    </xf>
    <xf numFmtId="0" fontId="6" fillId="23" borderId="0" xfId="0" applyNumberFormat="1" applyFont="1" applyFill="1" applyBorder="1" applyAlignment="1" applyProtection="1">
      <alignment vertical="center"/>
      <protection/>
    </xf>
    <xf numFmtId="0" fontId="5" fillId="23" borderId="0" xfId="0" applyNumberFormat="1" applyFont="1" applyFill="1" applyAlignment="1" applyProtection="1">
      <alignment horizontal="right" vertical="center"/>
      <protection/>
    </xf>
    <xf numFmtId="0" fontId="7" fillId="23" borderId="0" xfId="0" applyNumberFormat="1" applyFont="1" applyFill="1" applyAlignment="1" applyProtection="1">
      <alignment horizontal="center" vertical="center"/>
      <protection/>
    </xf>
    <xf numFmtId="0" fontId="5" fillId="23" borderId="0" xfId="0" applyNumberFormat="1" applyFont="1" applyFill="1" applyBorder="1" applyAlignment="1" applyProtection="1">
      <alignment vertical="center"/>
      <protection/>
    </xf>
    <xf numFmtId="0" fontId="5" fillId="23" borderId="10" xfId="0" applyNumberFormat="1" applyFont="1" applyFill="1" applyBorder="1" applyAlignment="1" applyProtection="1">
      <alignment vertical="center"/>
      <protection/>
    </xf>
    <xf numFmtId="0" fontId="4" fillId="23" borderId="10" xfId="0" applyNumberFormat="1" applyFont="1" applyFill="1" applyBorder="1" applyAlignment="1" applyProtection="1">
      <alignment vertical="center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23" borderId="17" xfId="0" applyNumberFormat="1" applyFont="1" applyFill="1" applyBorder="1" applyAlignment="1" applyProtection="1">
      <alignment vertical="center"/>
      <protection/>
    </xf>
    <xf numFmtId="0" fontId="4" fillId="23" borderId="18" xfId="0" applyNumberFormat="1" applyFont="1" applyFill="1" applyBorder="1" applyAlignment="1" applyProtection="1">
      <alignment vertical="center"/>
      <protection/>
    </xf>
    <xf numFmtId="0" fontId="4" fillId="23" borderId="18" xfId="0" applyNumberFormat="1" applyFont="1" applyFill="1" applyBorder="1" applyAlignment="1" applyProtection="1">
      <alignment horizontal="center" vertical="center"/>
      <protection/>
    </xf>
    <xf numFmtId="0" fontId="4" fillId="23" borderId="19" xfId="0" applyNumberFormat="1" applyFont="1" applyFill="1" applyBorder="1" applyAlignment="1" applyProtection="1">
      <alignment vertical="center"/>
      <protection/>
    </xf>
    <xf numFmtId="164" fontId="11" fillId="34" borderId="20" xfId="0" applyNumberFormat="1" applyFont="1" applyFill="1" applyBorder="1" applyAlignment="1" applyProtection="1">
      <alignment horizontal="right"/>
      <protection/>
    </xf>
    <xf numFmtId="164" fontId="11" fillId="34" borderId="10" xfId="0" applyNumberFormat="1" applyFont="1" applyFill="1" applyBorder="1" applyAlignment="1" applyProtection="1">
      <alignment horizontal="center"/>
      <protection/>
    </xf>
    <xf numFmtId="164" fontId="11" fillId="34" borderId="10" xfId="0" applyNumberFormat="1" applyFont="1" applyFill="1" applyBorder="1" applyAlignment="1" applyProtection="1">
      <alignment horizontal="left"/>
      <protection/>
    </xf>
    <xf numFmtId="164" fontId="12" fillId="34" borderId="0" xfId="0" applyNumberFormat="1" applyFont="1" applyFill="1" applyBorder="1" applyAlignment="1" applyProtection="1">
      <alignment horizontal="left" wrapText="1"/>
      <protection/>
    </xf>
    <xf numFmtId="165" fontId="11" fillId="34" borderId="10" xfId="0" applyNumberFormat="1" applyFont="1" applyFill="1" applyBorder="1" applyAlignment="1" applyProtection="1">
      <alignment horizontal="center"/>
      <protection/>
    </xf>
    <xf numFmtId="4" fontId="11" fillId="34" borderId="10" xfId="0" applyNumberFormat="1" applyFont="1" applyFill="1" applyBorder="1" applyAlignment="1" applyProtection="1">
      <alignment horizontal="right"/>
      <protection/>
    </xf>
    <xf numFmtId="164" fontId="7" fillId="34" borderId="21" xfId="0" applyNumberFormat="1" applyFont="1" applyFill="1" applyBorder="1" applyAlignment="1" applyProtection="1">
      <alignment horizontal="right" vertical="center"/>
      <protection/>
    </xf>
    <xf numFmtId="164" fontId="7" fillId="34" borderId="22" xfId="0" applyNumberFormat="1" applyFont="1" applyFill="1" applyBorder="1" applyAlignment="1" applyProtection="1">
      <alignment horizontal="center" vertical="center"/>
      <protection/>
    </xf>
    <xf numFmtId="164" fontId="7" fillId="34" borderId="22" xfId="0" applyNumberFormat="1" applyFont="1" applyFill="1" applyBorder="1" applyAlignment="1" applyProtection="1">
      <alignment horizontal="left" vertical="center"/>
      <protection/>
    </xf>
    <xf numFmtId="3" fontId="7" fillId="34" borderId="23" xfId="0" applyNumberFormat="1" applyFont="1" applyFill="1" applyBorder="1" applyAlignment="1" applyProtection="1">
      <alignment horizontal="center" vertical="center"/>
      <protection/>
    </xf>
    <xf numFmtId="4" fontId="7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64" fontId="7" fillId="34" borderId="24" xfId="0" applyNumberFormat="1" applyFont="1" applyFill="1" applyBorder="1" applyAlignment="1" applyProtection="1">
      <alignment horizontal="right" vertical="center"/>
      <protection/>
    </xf>
    <xf numFmtId="164" fontId="7" fillId="34" borderId="23" xfId="0" applyNumberFormat="1" applyFont="1" applyFill="1" applyBorder="1" applyAlignment="1" applyProtection="1">
      <alignment horizontal="center" vertical="center"/>
      <protection/>
    </xf>
    <xf numFmtId="164" fontId="7" fillId="34" borderId="23" xfId="0" applyNumberFormat="1" applyFont="1" applyFill="1" applyBorder="1" applyAlignment="1" applyProtection="1">
      <alignment horizontal="left" vertical="center"/>
      <protection/>
    </xf>
    <xf numFmtId="3" fontId="7" fillId="34" borderId="25" xfId="0" applyNumberFormat="1" applyFont="1" applyFill="1" applyBorder="1" applyAlignment="1" applyProtection="1">
      <alignment horizontal="center" vertical="center"/>
      <protection/>
    </xf>
    <xf numFmtId="4" fontId="7" fillId="34" borderId="23" xfId="0" applyNumberFormat="1" applyFont="1" applyFill="1" applyBorder="1" applyAlignment="1" applyProtection="1">
      <alignment horizontal="right" vertical="center"/>
      <protection/>
    </xf>
    <xf numFmtId="164" fontId="7" fillId="34" borderId="24" xfId="0" applyNumberFormat="1" applyFont="1" applyFill="1" applyBorder="1" applyAlignment="1" applyProtection="1">
      <alignment horizontal="right" vertical="top"/>
      <protection/>
    </xf>
    <xf numFmtId="164" fontId="7" fillId="34" borderId="23" xfId="0" applyNumberFormat="1" applyFont="1" applyFill="1" applyBorder="1" applyAlignment="1" applyProtection="1">
      <alignment horizontal="center" vertical="top"/>
      <protection/>
    </xf>
    <xf numFmtId="164" fontId="7" fillId="34" borderId="23" xfId="0" applyNumberFormat="1" applyFont="1" applyFill="1" applyBorder="1" applyAlignment="1" applyProtection="1">
      <alignment horizontal="left" vertical="top"/>
      <protection/>
    </xf>
    <xf numFmtId="164" fontId="7" fillId="34" borderId="23" xfId="0" applyNumberFormat="1" applyFont="1" applyFill="1" applyBorder="1" applyAlignment="1" applyProtection="1">
      <alignment horizontal="left" vertical="top" wrapText="1"/>
      <protection/>
    </xf>
    <xf numFmtId="3" fontId="7" fillId="34" borderId="25" xfId="0" applyNumberFormat="1" applyFont="1" applyFill="1" applyBorder="1" applyAlignment="1" applyProtection="1">
      <alignment horizontal="center" vertical="top"/>
      <protection/>
    </xf>
    <xf numFmtId="4" fontId="7" fillId="34" borderId="23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164" fontId="7" fillId="34" borderId="26" xfId="0" applyNumberFormat="1" applyFont="1" applyFill="1" applyBorder="1" applyAlignment="1" applyProtection="1">
      <alignment horizontal="right" vertical="center"/>
      <protection/>
    </xf>
    <xf numFmtId="164" fontId="7" fillId="34" borderId="25" xfId="0" applyNumberFormat="1" applyFont="1" applyFill="1" applyBorder="1" applyAlignment="1" applyProtection="1">
      <alignment horizontal="center" vertical="center"/>
      <protection/>
    </xf>
    <xf numFmtId="164" fontId="7" fillId="34" borderId="25" xfId="0" applyNumberFormat="1" applyFont="1" applyFill="1" applyBorder="1" applyAlignment="1" applyProtection="1">
      <alignment horizontal="left" vertical="center"/>
      <protection/>
    </xf>
    <xf numFmtId="164" fontId="7" fillId="34" borderId="25" xfId="0" applyNumberFormat="1" applyFont="1" applyFill="1" applyBorder="1" applyAlignment="1" applyProtection="1">
      <alignment horizontal="left" vertical="center" wrapText="1"/>
      <protection/>
    </xf>
    <xf numFmtId="4" fontId="7" fillId="34" borderId="25" xfId="0" applyNumberFormat="1" applyFont="1" applyFill="1" applyBorder="1" applyAlignment="1" applyProtection="1">
      <alignment horizontal="right" vertical="center"/>
      <protection/>
    </xf>
    <xf numFmtId="4" fontId="7" fillId="34" borderId="27" xfId="0" applyNumberFormat="1" applyFont="1" applyFill="1" applyBorder="1" applyAlignment="1" applyProtection="1">
      <alignment horizontal="right" vertical="center"/>
      <protection/>
    </xf>
    <xf numFmtId="164" fontId="13" fillId="34" borderId="28" xfId="0" applyNumberFormat="1" applyFont="1" applyFill="1" applyBorder="1" applyAlignment="1" applyProtection="1">
      <alignment horizontal="right" vertical="center"/>
      <protection/>
    </xf>
    <xf numFmtId="164" fontId="13" fillId="34" borderId="0" xfId="0" applyNumberFormat="1" applyFont="1" applyFill="1" applyBorder="1" applyAlignment="1" applyProtection="1">
      <alignment horizontal="center" vertical="center"/>
      <protection/>
    </xf>
    <xf numFmtId="164" fontId="13" fillId="34" borderId="0" xfId="0" applyNumberFormat="1" applyFont="1" applyFill="1" applyBorder="1" applyAlignment="1" applyProtection="1">
      <alignment horizontal="left" vertical="center"/>
      <protection/>
    </xf>
    <xf numFmtId="164" fontId="13" fillId="34" borderId="0" xfId="0" applyNumberFormat="1" applyFont="1" applyFill="1" applyBorder="1" applyAlignment="1" applyProtection="1">
      <alignment horizontal="left" vertical="center" wrapText="1"/>
      <protection/>
    </xf>
    <xf numFmtId="165" fontId="13" fillId="34" borderId="0" xfId="0" applyNumberFormat="1" applyFont="1" applyFill="1" applyBorder="1" applyAlignment="1" applyProtection="1">
      <alignment horizontal="center" vertical="center"/>
      <protection/>
    </xf>
    <xf numFmtId="4" fontId="13" fillId="34" borderId="0" xfId="0" applyNumberFormat="1" applyFont="1" applyFill="1" applyBorder="1" applyAlignment="1" applyProtection="1">
      <alignment horizontal="right" vertical="center"/>
      <protection/>
    </xf>
    <xf numFmtId="164" fontId="7" fillId="34" borderId="20" xfId="0" applyNumberFormat="1" applyFont="1" applyFill="1" applyBorder="1" applyAlignment="1" applyProtection="1">
      <alignment horizontal="right" vertical="center"/>
      <protection/>
    </xf>
    <xf numFmtId="164" fontId="7" fillId="34" borderId="29" xfId="0" applyNumberFormat="1" applyFont="1" applyFill="1" applyBorder="1" applyAlignment="1" applyProtection="1">
      <alignment horizontal="center" vertical="center"/>
      <protection/>
    </xf>
    <xf numFmtId="164" fontId="7" fillId="34" borderId="27" xfId="0" applyNumberFormat="1" applyFont="1" applyFill="1" applyBorder="1" applyAlignment="1" applyProtection="1">
      <alignment horizontal="left" vertical="center"/>
      <protection/>
    </xf>
    <xf numFmtId="164" fontId="7" fillId="34" borderId="10" xfId="0" applyNumberFormat="1" applyFont="1" applyFill="1" applyBorder="1" applyAlignment="1" applyProtection="1">
      <alignment horizontal="left" vertical="center" wrapText="1"/>
      <protection/>
    </xf>
    <xf numFmtId="164" fontId="7" fillId="34" borderId="10" xfId="0" applyNumberFormat="1" applyFont="1" applyFill="1" applyBorder="1" applyAlignment="1" applyProtection="1">
      <alignment horizontal="center" vertical="center"/>
      <protection/>
    </xf>
    <xf numFmtId="165" fontId="7" fillId="34" borderId="10" xfId="0" applyNumberFormat="1" applyFont="1" applyFill="1" applyBorder="1" applyAlignment="1" applyProtection="1">
      <alignment horizontal="center" vertical="center"/>
      <protection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165" fontId="7" fillId="34" borderId="25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164" fontId="7" fillId="34" borderId="22" xfId="0" applyNumberFormat="1" applyFont="1" applyFill="1" applyBorder="1" applyAlignment="1" applyProtection="1">
      <alignment horizontal="left" vertical="top" wrapText="1"/>
      <protection/>
    </xf>
    <xf numFmtId="164" fontId="7" fillId="34" borderId="2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Font="1" applyAlignment="1">
      <alignment/>
    </xf>
    <xf numFmtId="0" fontId="3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6" fillId="35" borderId="0" xfId="0" applyNumberFormat="1" applyFont="1" applyFill="1" applyBorder="1" applyAlignment="1" applyProtection="1">
      <alignment vertical="center"/>
      <protection/>
    </xf>
    <xf numFmtId="0" fontId="16" fillId="35" borderId="0" xfId="0" applyNumberFormat="1" applyFont="1" applyFill="1" applyAlignment="1" applyProtection="1">
      <alignment vertical="center"/>
      <protection/>
    </xf>
    <xf numFmtId="0" fontId="16" fillId="35" borderId="0" xfId="0" applyNumberFormat="1" applyFont="1" applyFill="1" applyAlignment="1" applyProtection="1">
      <alignment horizontal="center" vertical="center"/>
      <protection/>
    </xf>
    <xf numFmtId="0" fontId="16" fillId="35" borderId="0" xfId="0" applyNumberFormat="1" applyFont="1" applyFill="1" applyBorder="1" applyAlignment="1" applyProtection="1">
      <alignment vertical="center"/>
      <protection/>
    </xf>
    <xf numFmtId="0" fontId="17" fillId="36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47">
      <alignment/>
      <protection/>
    </xf>
    <xf numFmtId="166" fontId="0" fillId="0" borderId="0" xfId="40" applyNumberFormat="1" applyFont="1" applyAlignment="1">
      <alignment/>
    </xf>
    <xf numFmtId="0" fontId="10" fillId="37" borderId="30" xfId="47" applyNumberFormat="1" applyFont="1" applyFill="1" applyBorder="1" applyAlignment="1" applyProtection="1">
      <alignment horizontal="center" vertical="center" wrapText="1"/>
      <protection/>
    </xf>
    <xf numFmtId="166" fontId="10" fillId="37" borderId="31" xfId="40" applyNumberFormat="1" applyFont="1" applyFill="1" applyBorder="1" applyAlignment="1" applyProtection="1">
      <alignment horizontal="center" vertical="center" wrapText="1"/>
      <protection/>
    </xf>
    <xf numFmtId="0" fontId="14" fillId="0" borderId="32" xfId="47" applyFont="1" applyBorder="1">
      <alignment/>
      <protection/>
    </xf>
    <xf numFmtId="166" fontId="14" fillId="0" borderId="33" xfId="4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32" xfId="47" applyFont="1" applyBorder="1">
      <alignment/>
      <protection/>
    </xf>
    <xf numFmtId="166" fontId="0" fillId="0" borderId="33" xfId="40" applyNumberFormat="1" applyFont="1" applyBorder="1" applyAlignment="1">
      <alignment/>
    </xf>
    <xf numFmtId="0" fontId="18" fillId="37" borderId="34" xfId="47" applyFont="1" applyFill="1" applyBorder="1">
      <alignment/>
      <protection/>
    </xf>
    <xf numFmtId="5" fontId="18" fillId="37" borderId="35" xfId="40" applyNumberFormat="1" applyFont="1" applyFill="1" applyBorder="1" applyAlignment="1">
      <alignment/>
    </xf>
    <xf numFmtId="0" fontId="19" fillId="0" borderId="0" xfId="0" applyFont="1" applyAlignment="1">
      <alignment/>
    </xf>
    <xf numFmtId="0" fontId="14" fillId="0" borderId="0" xfId="47" applyFont="1">
      <alignment/>
      <protection/>
    </xf>
    <xf numFmtId="166" fontId="14" fillId="0" borderId="0" xfId="40" applyNumberFormat="1" applyFont="1" applyAlignment="1">
      <alignment/>
    </xf>
    <xf numFmtId="0" fontId="18" fillId="0" borderId="0" xfId="47" applyFont="1">
      <alignment/>
      <protection/>
    </xf>
    <xf numFmtId="166" fontId="18" fillId="0" borderId="0" xfId="40" applyNumberFormat="1" applyFont="1" applyAlignment="1">
      <alignment/>
    </xf>
    <xf numFmtId="166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 wrapText="1"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wrapText="1"/>
    </xf>
    <xf numFmtId="0" fontId="9" fillId="37" borderId="39" xfId="0" applyFont="1" applyFill="1" applyBorder="1" applyAlignment="1">
      <alignment/>
    </xf>
    <xf numFmtId="0" fontId="0" fillId="37" borderId="40" xfId="0" applyFill="1" applyBorder="1" applyAlignment="1">
      <alignment wrapText="1"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 wrapText="1"/>
    </xf>
    <xf numFmtId="166" fontId="1" fillId="0" borderId="40" xfId="38" applyNumberFormat="1" applyFont="1" applyBorder="1" applyAlignment="1">
      <alignment/>
    </xf>
    <xf numFmtId="166" fontId="1" fillId="0" borderId="41" xfId="38" applyNumberFormat="1" applyFont="1" applyBorder="1" applyAlignment="1">
      <alignment/>
    </xf>
    <xf numFmtId="0" fontId="22" fillId="0" borderId="42" xfId="36" applyFont="1" applyFill="1" applyBorder="1" applyAlignment="1">
      <alignment horizontal="left" wrapText="1" indent="1"/>
    </xf>
    <xf numFmtId="166" fontId="22" fillId="0" borderId="0" xfId="36" applyNumberFormat="1" applyFont="1" applyFill="1" applyBorder="1" applyAlignment="1">
      <alignment/>
    </xf>
    <xf numFmtId="0" fontId="22" fillId="0" borderId="0" xfId="36" applyFont="1" applyFill="1" applyBorder="1" applyAlignment="1">
      <alignment horizontal="center"/>
    </xf>
    <xf numFmtId="166" fontId="22" fillId="0" borderId="43" xfId="36" applyNumberFormat="1" applyFont="1" applyFill="1" applyBorder="1" applyAlignment="1">
      <alignment/>
    </xf>
    <xf numFmtId="0" fontId="9" fillId="0" borderId="39" xfId="0" applyFont="1" applyBorder="1" applyAlignment="1">
      <alignment horizontal="left"/>
    </xf>
    <xf numFmtId="0" fontId="22" fillId="0" borderId="44" xfId="36" applyFont="1" applyFill="1" applyBorder="1" applyAlignment="1">
      <alignment horizontal="left" wrapText="1" indent="1"/>
    </xf>
    <xf numFmtId="166" fontId="22" fillId="0" borderId="45" xfId="36" applyNumberFormat="1" applyFont="1" applyFill="1" applyBorder="1" applyAlignment="1">
      <alignment/>
    </xf>
    <xf numFmtId="166" fontId="22" fillId="0" borderId="46" xfId="36" applyNumberFormat="1" applyFont="1" applyFill="1" applyBorder="1" applyAlignment="1">
      <alignment/>
    </xf>
    <xf numFmtId="0" fontId="22" fillId="0" borderId="45" xfId="36" applyFont="1" applyFill="1" applyBorder="1" applyAlignment="1">
      <alignment horizontal="center"/>
    </xf>
    <xf numFmtId="0" fontId="22" fillId="0" borderId="47" xfId="36" applyFont="1" applyFill="1" applyBorder="1" applyAlignment="1">
      <alignment horizontal="left" wrapText="1" indent="1"/>
    </xf>
    <xf numFmtId="166" fontId="22" fillId="0" borderId="48" xfId="36" applyNumberFormat="1" applyFont="1" applyFill="1" applyBorder="1" applyAlignment="1">
      <alignment/>
    </xf>
    <xf numFmtId="0" fontId="22" fillId="0" borderId="48" xfId="36" applyFont="1" applyFill="1" applyBorder="1" applyAlignment="1">
      <alignment horizontal="center"/>
    </xf>
    <xf numFmtId="166" fontId="22" fillId="0" borderId="49" xfId="36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" fontId="0" fillId="0" borderId="52" xfId="0" applyNumberFormat="1" applyBorder="1" applyAlignment="1">
      <alignment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/>
    </xf>
    <xf numFmtId="166" fontId="0" fillId="0" borderId="49" xfId="38" applyNumberFormat="1" applyFont="1" applyFill="1" applyBorder="1" applyAlignment="1">
      <alignment horizontal="left" indent="1"/>
    </xf>
    <xf numFmtId="0" fontId="23" fillId="0" borderId="0" xfId="0" applyFont="1" applyAlignment="1">
      <alignment/>
    </xf>
    <xf numFmtId="0" fontId="0" fillId="0" borderId="40" xfId="0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0" fillId="0" borderId="55" xfId="0" applyBorder="1" applyAlignment="1">
      <alignment/>
    </xf>
    <xf numFmtId="0" fontId="0" fillId="37" borderId="55" xfId="0" applyFill="1" applyBorder="1" applyAlignment="1">
      <alignment/>
    </xf>
    <xf numFmtId="3" fontId="14" fillId="0" borderId="56" xfId="0" applyNumberFormat="1" applyFont="1" applyBorder="1" applyAlignment="1">
      <alignment/>
    </xf>
    <xf numFmtId="0" fontId="14" fillId="0" borderId="56" xfId="0" applyFont="1" applyBorder="1" applyAlignment="1">
      <alignment/>
    </xf>
    <xf numFmtId="4" fontId="25" fillId="34" borderId="10" xfId="0" applyNumberFormat="1" applyFont="1" applyFill="1" applyBorder="1" applyAlignment="1" applyProtection="1">
      <alignment horizontal="right"/>
      <protection/>
    </xf>
    <xf numFmtId="4" fontId="70" fillId="34" borderId="10" xfId="0" applyNumberFormat="1" applyFont="1" applyFill="1" applyBorder="1" applyAlignment="1" applyProtection="1">
      <alignment horizontal="right"/>
      <protection/>
    </xf>
    <xf numFmtId="4" fontId="70" fillId="34" borderId="57" xfId="0" applyNumberFormat="1" applyFont="1" applyFill="1" applyBorder="1" applyAlignment="1" applyProtection="1">
      <alignment horizontal="right"/>
      <protection/>
    </xf>
    <xf numFmtId="164" fontId="7" fillId="38" borderId="24" xfId="0" applyNumberFormat="1" applyFont="1" applyFill="1" applyBorder="1" applyAlignment="1" applyProtection="1">
      <alignment horizontal="right" vertical="center"/>
      <protection/>
    </xf>
    <xf numFmtId="164" fontId="7" fillId="38" borderId="23" xfId="0" applyNumberFormat="1" applyFont="1" applyFill="1" applyBorder="1" applyAlignment="1" applyProtection="1">
      <alignment horizontal="center" vertical="center"/>
      <protection/>
    </xf>
    <xf numFmtId="164" fontId="7" fillId="38" borderId="23" xfId="0" applyNumberFormat="1" applyFont="1" applyFill="1" applyBorder="1" applyAlignment="1" applyProtection="1">
      <alignment horizontal="left" vertical="center"/>
      <protection/>
    </xf>
    <xf numFmtId="164" fontId="7" fillId="38" borderId="23" xfId="0" applyNumberFormat="1" applyFont="1" applyFill="1" applyBorder="1" applyAlignment="1" applyProtection="1">
      <alignment horizontal="left" vertical="top" wrapText="1"/>
      <protection/>
    </xf>
    <xf numFmtId="3" fontId="7" fillId="38" borderId="25" xfId="0" applyNumberFormat="1" applyFont="1" applyFill="1" applyBorder="1" applyAlignment="1" applyProtection="1">
      <alignment horizontal="center" vertical="center"/>
      <protection/>
    </xf>
    <xf numFmtId="4" fontId="7" fillId="38" borderId="23" xfId="0" applyNumberFormat="1" applyFont="1" applyFill="1" applyBorder="1" applyAlignment="1" applyProtection="1">
      <alignment horizontal="right" vertical="center"/>
      <protection/>
    </xf>
    <xf numFmtId="0" fontId="0" fillId="39" borderId="0" xfId="0" applyFont="1" applyFill="1" applyAlignment="1">
      <alignment/>
    </xf>
    <xf numFmtId="164" fontId="7" fillId="38" borderId="24" xfId="0" applyNumberFormat="1" applyFont="1" applyFill="1" applyBorder="1" applyAlignment="1" applyProtection="1">
      <alignment horizontal="right" vertical="top"/>
      <protection/>
    </xf>
    <xf numFmtId="164" fontId="7" fillId="38" borderId="23" xfId="0" applyNumberFormat="1" applyFont="1" applyFill="1" applyBorder="1" applyAlignment="1" applyProtection="1">
      <alignment horizontal="center" vertical="top"/>
      <protection/>
    </xf>
    <xf numFmtId="164" fontId="7" fillId="38" borderId="23" xfId="0" applyNumberFormat="1" applyFont="1" applyFill="1" applyBorder="1" applyAlignment="1" applyProtection="1">
      <alignment horizontal="left" vertical="top"/>
      <protection/>
    </xf>
    <xf numFmtId="3" fontId="7" fillId="38" borderId="25" xfId="0" applyNumberFormat="1" applyFont="1" applyFill="1" applyBorder="1" applyAlignment="1" applyProtection="1">
      <alignment horizontal="center" vertical="top"/>
      <protection/>
    </xf>
    <xf numFmtId="4" fontId="7" fillId="38" borderId="23" xfId="0" applyNumberFormat="1" applyFont="1" applyFill="1" applyBorder="1" applyAlignment="1" applyProtection="1">
      <alignment horizontal="right" vertical="top"/>
      <protection/>
    </xf>
    <xf numFmtId="0" fontId="0" fillId="39" borderId="0" xfId="0" applyFont="1" applyFill="1" applyAlignment="1">
      <alignment vertical="top"/>
    </xf>
    <xf numFmtId="4" fontId="26" fillId="34" borderId="22" xfId="0" applyNumberFormat="1" applyFont="1" applyFill="1" applyBorder="1" applyAlignment="1" applyProtection="1">
      <alignment horizontal="right" vertical="center"/>
      <protection/>
    </xf>
    <xf numFmtId="49" fontId="7" fillId="34" borderId="22" xfId="0" applyNumberFormat="1" applyFont="1" applyFill="1" applyBorder="1" applyAlignment="1" applyProtection="1">
      <alignment horizontal="center" vertical="center"/>
      <protection/>
    </xf>
    <xf numFmtId="49" fontId="7" fillId="34" borderId="23" xfId="0" applyNumberFormat="1" applyFont="1" applyFill="1" applyBorder="1" applyAlignment="1" applyProtection="1">
      <alignment horizontal="center" vertical="center"/>
      <protection/>
    </xf>
    <xf numFmtId="49" fontId="11" fillId="34" borderId="10" xfId="0" applyNumberFormat="1" applyFont="1" applyFill="1" applyBorder="1" applyAlignment="1" applyProtection="1">
      <alignment horizontal="center"/>
      <protection/>
    </xf>
    <xf numFmtId="49" fontId="7" fillId="34" borderId="23" xfId="0" applyNumberFormat="1" applyFont="1" applyFill="1" applyBorder="1" applyAlignment="1" applyProtection="1">
      <alignment horizontal="center" vertical="top"/>
      <protection/>
    </xf>
    <xf numFmtId="49" fontId="7" fillId="38" borderId="23" xfId="0" applyNumberFormat="1" applyFont="1" applyFill="1" applyBorder="1" applyAlignment="1" applyProtection="1">
      <alignment horizontal="center" vertical="top"/>
      <protection/>
    </xf>
    <xf numFmtId="49" fontId="7" fillId="38" borderId="23" xfId="0" applyNumberFormat="1" applyFont="1" applyFill="1" applyBorder="1" applyAlignment="1" applyProtection="1">
      <alignment horizontal="center" vertical="center"/>
      <protection/>
    </xf>
    <xf numFmtId="49" fontId="7" fillId="34" borderId="25" xfId="0" applyNumberFormat="1" applyFont="1" applyFill="1" applyBorder="1" applyAlignment="1" applyProtection="1">
      <alignment horizontal="center" vertical="center"/>
      <protection/>
    </xf>
    <xf numFmtId="164" fontId="12" fillId="34" borderId="0" xfId="0" applyNumberFormat="1" applyFont="1" applyFill="1" applyBorder="1" applyAlignment="1" applyProtection="1">
      <alignment horizontal="left" vertical="top" wrapText="1"/>
      <protection/>
    </xf>
    <xf numFmtId="49" fontId="7" fillId="38" borderId="23" xfId="0" applyNumberFormat="1" applyFont="1" applyFill="1" applyBorder="1" applyAlignment="1" applyProtection="1">
      <alignment horizontal="center" vertical="top" wrapText="1"/>
      <protection/>
    </xf>
    <xf numFmtId="4" fontId="7" fillId="38" borderId="58" xfId="0" applyNumberFormat="1" applyFont="1" applyFill="1" applyBorder="1" applyAlignment="1" applyProtection="1">
      <alignment horizontal="right" vertical="top"/>
      <protection/>
    </xf>
    <xf numFmtId="4" fontId="7" fillId="34" borderId="59" xfId="0" applyNumberFormat="1" applyFont="1" applyFill="1" applyBorder="1" applyAlignment="1" applyProtection="1">
      <alignment horizontal="right" vertical="center"/>
      <protection/>
    </xf>
    <xf numFmtId="4" fontId="7" fillId="34" borderId="58" xfId="0" applyNumberFormat="1" applyFont="1" applyFill="1" applyBorder="1" applyAlignment="1" applyProtection="1">
      <alignment horizontal="right" vertical="center"/>
      <protection/>
    </xf>
    <xf numFmtId="4" fontId="70" fillId="34" borderId="60" xfId="0" applyNumberFormat="1" applyFont="1" applyFill="1" applyBorder="1" applyAlignment="1" applyProtection="1">
      <alignment horizontal="right"/>
      <protection/>
    </xf>
    <xf numFmtId="4" fontId="7" fillId="38" borderId="58" xfId="0" applyNumberFormat="1" applyFont="1" applyFill="1" applyBorder="1" applyAlignment="1" applyProtection="1">
      <alignment horizontal="right" vertical="center"/>
      <protection/>
    </xf>
    <xf numFmtId="4" fontId="7" fillId="34" borderId="61" xfId="0" applyNumberFormat="1" applyFont="1" applyFill="1" applyBorder="1" applyAlignment="1" applyProtection="1">
      <alignment horizontal="right" vertical="center"/>
      <protection/>
    </xf>
    <xf numFmtId="4" fontId="7" fillId="34" borderId="61" xfId="0" applyNumberFormat="1" applyFont="1" applyFill="1" applyBorder="1" applyAlignment="1" applyProtection="1">
      <alignment horizontal="right" vertical="top"/>
      <protection/>
    </xf>
    <xf numFmtId="4" fontId="7" fillId="34" borderId="62" xfId="0" applyNumberFormat="1" applyFont="1" applyFill="1" applyBorder="1" applyAlignment="1" applyProtection="1">
      <alignment horizontal="right" vertical="center"/>
      <protection/>
    </xf>
    <xf numFmtId="4" fontId="70" fillId="34" borderId="63" xfId="0" applyNumberFormat="1" applyFont="1" applyFill="1" applyBorder="1" applyAlignment="1" applyProtection="1">
      <alignment horizontal="right"/>
      <protection/>
    </xf>
    <xf numFmtId="4" fontId="7" fillId="34" borderId="64" xfId="0" applyNumberFormat="1" applyFont="1" applyFill="1" applyBorder="1" applyAlignment="1" applyProtection="1">
      <alignment horizontal="right" vertical="center"/>
      <protection/>
    </xf>
    <xf numFmtId="4" fontId="70" fillId="34" borderId="65" xfId="0" applyNumberFormat="1" applyFont="1" applyFill="1" applyBorder="1" applyAlignment="1" applyProtection="1">
      <alignment horizontal="right"/>
      <protection/>
    </xf>
    <xf numFmtId="4" fontId="7" fillId="34" borderId="66" xfId="0" applyNumberFormat="1" applyFont="1" applyFill="1" applyBorder="1" applyAlignment="1" applyProtection="1">
      <alignment horizontal="right" vertical="top"/>
      <protection/>
    </xf>
    <xf numFmtId="4" fontId="7" fillId="34" borderId="66" xfId="0" applyNumberFormat="1" applyFont="1" applyFill="1" applyBorder="1" applyAlignment="1" applyProtection="1">
      <alignment horizontal="right" vertical="center"/>
      <protection/>
    </xf>
    <xf numFmtId="0" fontId="0" fillId="39" borderId="62" xfId="0" applyFont="1" applyFill="1" applyBorder="1" applyAlignment="1">
      <alignment/>
    </xf>
    <xf numFmtId="4" fontId="7" fillId="38" borderId="67" xfId="0" applyNumberFormat="1" applyFont="1" applyFill="1" applyBorder="1" applyAlignment="1" applyProtection="1">
      <alignment horizontal="right" vertical="center"/>
      <protection/>
    </xf>
    <xf numFmtId="0" fontId="8" fillId="33" borderId="68" xfId="0" applyNumberFormat="1" applyFont="1" applyFill="1" applyBorder="1" applyAlignment="1" applyProtection="1">
      <alignment horizontal="center" vertical="center" wrapText="1"/>
      <protection/>
    </xf>
    <xf numFmtId="0" fontId="10" fillId="33" borderId="69" xfId="0" applyNumberFormat="1" applyFont="1" applyFill="1" applyBorder="1" applyAlignment="1" applyProtection="1">
      <alignment horizontal="center" vertical="center" wrapText="1"/>
      <protection/>
    </xf>
    <xf numFmtId="4" fontId="7" fillId="38" borderId="66" xfId="0" applyNumberFormat="1" applyFont="1" applyFill="1" applyBorder="1" applyAlignment="1" applyProtection="1">
      <alignment horizontal="right" vertical="top"/>
      <protection/>
    </xf>
    <xf numFmtId="4" fontId="7" fillId="34" borderId="62" xfId="0" applyNumberFormat="1" applyFont="1" applyFill="1" applyBorder="1" applyAlignment="1" applyProtection="1">
      <alignment horizontal="right" vertical="top"/>
      <protection/>
    </xf>
    <xf numFmtId="4" fontId="7" fillId="34" borderId="64" xfId="0" applyNumberFormat="1" applyFont="1" applyFill="1" applyBorder="1" applyAlignment="1" applyProtection="1">
      <alignment horizontal="right" vertical="top"/>
      <protection/>
    </xf>
    <xf numFmtId="0" fontId="0" fillId="39" borderId="67" xfId="0" applyFont="1" applyFill="1" applyBorder="1" applyAlignment="1">
      <alignment/>
    </xf>
    <xf numFmtId="164" fontId="71" fillId="34" borderId="23" xfId="0" applyNumberFormat="1" applyFont="1" applyFill="1" applyBorder="1" applyAlignment="1" applyProtection="1">
      <alignment horizontal="left" vertical="top" wrapText="1"/>
      <protection/>
    </xf>
    <xf numFmtId="164" fontId="7" fillId="38" borderId="26" xfId="0" applyNumberFormat="1" applyFont="1" applyFill="1" applyBorder="1" applyAlignment="1" applyProtection="1">
      <alignment horizontal="right" vertical="center"/>
      <protection/>
    </xf>
    <xf numFmtId="164" fontId="7" fillId="38" borderId="25" xfId="0" applyNumberFormat="1" applyFont="1" applyFill="1" applyBorder="1" applyAlignment="1" applyProtection="1">
      <alignment horizontal="center" vertical="center"/>
      <protection/>
    </xf>
    <xf numFmtId="164" fontId="7" fillId="38" borderId="25" xfId="0" applyNumberFormat="1" applyFont="1" applyFill="1" applyBorder="1" applyAlignment="1" applyProtection="1">
      <alignment horizontal="left" vertical="center"/>
      <protection/>
    </xf>
    <xf numFmtId="164" fontId="7" fillId="38" borderId="25" xfId="0" applyNumberFormat="1" applyFont="1" applyFill="1" applyBorder="1" applyAlignment="1" applyProtection="1">
      <alignment horizontal="left" vertical="top" wrapText="1"/>
      <protection/>
    </xf>
    <xf numFmtId="49" fontId="7" fillId="38" borderId="25" xfId="0" applyNumberFormat="1" applyFont="1" applyFill="1" applyBorder="1" applyAlignment="1" applyProtection="1">
      <alignment horizontal="center" vertical="center"/>
      <protection/>
    </xf>
    <xf numFmtId="4" fontId="7" fillId="38" borderId="25" xfId="0" applyNumberFormat="1" applyFont="1" applyFill="1" applyBorder="1" applyAlignment="1" applyProtection="1">
      <alignment horizontal="right" vertical="center"/>
      <protection/>
    </xf>
    <xf numFmtId="4" fontId="7" fillId="34" borderId="70" xfId="0" applyNumberFormat="1" applyFont="1" applyFill="1" applyBorder="1" applyAlignment="1" applyProtection="1">
      <alignment horizontal="right" vertical="center"/>
      <protection/>
    </xf>
    <xf numFmtId="4" fontId="24" fillId="34" borderId="71" xfId="0" applyNumberFormat="1" applyFont="1" applyFill="1" applyBorder="1" applyAlignment="1" applyProtection="1">
      <alignment horizontal="right" vertical="center"/>
      <protection/>
    </xf>
    <xf numFmtId="4" fontId="7" fillId="34" borderId="72" xfId="0" applyNumberFormat="1" applyFont="1" applyFill="1" applyBorder="1" applyAlignment="1" applyProtection="1">
      <alignment horizontal="right" vertical="center"/>
      <protection/>
    </xf>
    <xf numFmtId="5" fontId="18" fillId="37" borderId="45" xfId="40" applyNumberFormat="1" applyFont="1" applyFill="1" applyBorder="1" applyAlignment="1">
      <alignment/>
    </xf>
    <xf numFmtId="0" fontId="0" fillId="39" borderId="0" xfId="0" applyFill="1" applyAlignment="1">
      <alignment/>
    </xf>
    <xf numFmtId="0" fontId="22" fillId="0" borderId="47" xfId="36" applyFont="1" applyFill="1" applyBorder="1" applyAlignment="1">
      <alignment horizontal="left" vertical="top" wrapText="1"/>
    </xf>
    <xf numFmtId="166" fontId="22" fillId="0" borderId="48" xfId="36" applyNumberFormat="1" applyFont="1" applyFill="1" applyBorder="1" applyAlignment="1">
      <alignment vertical="top"/>
    </xf>
    <xf numFmtId="0" fontId="22" fillId="0" borderId="48" xfId="36" applyFont="1" applyFill="1" applyBorder="1" applyAlignment="1">
      <alignment horizontal="center" vertical="top"/>
    </xf>
    <xf numFmtId="166" fontId="22" fillId="0" borderId="49" xfId="36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0" fontId="14" fillId="0" borderId="32" xfId="47" applyFont="1" applyBorder="1">
      <alignment/>
      <protection/>
    </xf>
    <xf numFmtId="166" fontId="72" fillId="39" borderId="48" xfId="38" applyNumberFormat="1" applyFont="1" applyFill="1" applyBorder="1" applyAlignment="1">
      <alignment horizontal="left" indent="1"/>
    </xf>
    <xf numFmtId="0" fontId="27" fillId="0" borderId="48" xfId="0" applyFont="1" applyBorder="1" applyAlignment="1">
      <alignment horizontal="center" vertical="center" wrapText="1" shrinkToFit="1"/>
    </xf>
    <xf numFmtId="171" fontId="27" fillId="0" borderId="48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0" fillId="0" borderId="45" xfId="0" applyBorder="1" applyAlignment="1">
      <alignment wrapText="1"/>
    </xf>
    <xf numFmtId="0" fontId="27" fillId="37" borderId="45" xfId="0" applyFont="1" applyFill="1" applyBorder="1" applyAlignment="1">
      <alignment vertical="top" wrapText="1"/>
    </xf>
    <xf numFmtId="0" fontId="7" fillId="0" borderId="45" xfId="0" applyFont="1" applyBorder="1" applyAlignment="1">
      <alignment horizontal="center"/>
    </xf>
    <xf numFmtId="172" fontId="7" fillId="0" borderId="45" xfId="0" applyNumberFormat="1" applyFont="1" applyBorder="1" applyAlignment="1">
      <alignment horizontal="right"/>
    </xf>
    <xf numFmtId="171" fontId="7" fillId="0" borderId="45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45" xfId="0" applyFont="1" applyBorder="1" applyAlignment="1">
      <alignment vertical="top" wrapText="1"/>
    </xf>
    <xf numFmtId="168" fontId="7" fillId="0" borderId="45" xfId="0" applyNumberFormat="1" applyFont="1" applyBorder="1" applyAlignment="1">
      <alignment horizontal="right" vertical="center"/>
    </xf>
    <xf numFmtId="0" fontId="0" fillId="0" borderId="45" xfId="0" applyBorder="1" applyAlignment="1">
      <alignment vertical="top" wrapText="1"/>
    </xf>
    <xf numFmtId="0" fontId="29" fillId="0" borderId="45" xfId="0" applyFont="1" applyBorder="1" applyAlignment="1" applyProtection="1">
      <alignment horizontal="left" vertical="top" wrapText="1"/>
      <protection/>
    </xf>
    <xf numFmtId="0" fontId="0" fillId="0" borderId="55" xfId="0" applyFill="1" applyBorder="1" applyAlignment="1">
      <alignment vertical="top" wrapText="1"/>
    </xf>
    <xf numFmtId="0" fontId="7" fillId="0" borderId="55" xfId="0" applyFont="1" applyFill="1" applyBorder="1" applyAlignment="1">
      <alignment horizontal="center"/>
    </xf>
    <xf numFmtId="168" fontId="7" fillId="0" borderId="45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center"/>
    </xf>
    <xf numFmtId="0" fontId="0" fillId="0" borderId="55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center" wrapText="1"/>
    </xf>
    <xf numFmtId="0" fontId="7" fillId="0" borderId="73" xfId="0" applyFont="1" applyBorder="1" applyAlignment="1">
      <alignment vertical="top" wrapText="1"/>
    </xf>
    <xf numFmtId="0" fontId="7" fillId="0" borderId="73" xfId="0" applyFont="1" applyBorder="1" applyAlignment="1">
      <alignment horizontal="center"/>
    </xf>
    <xf numFmtId="0" fontId="7" fillId="0" borderId="4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5" xfId="0" applyFont="1" applyBorder="1" applyAlignment="1">
      <alignment vertical="top" wrapText="1"/>
    </xf>
    <xf numFmtId="0" fontId="7" fillId="0" borderId="55" xfId="0" applyFont="1" applyBorder="1" applyAlignment="1">
      <alignment horizontal="center"/>
    </xf>
    <xf numFmtId="0" fontId="7" fillId="0" borderId="45" xfId="0" applyFont="1" applyFill="1" applyBorder="1" applyAlignment="1">
      <alignment vertical="top" wrapText="1"/>
    </xf>
    <xf numFmtId="0" fontId="0" fillId="0" borderId="45" xfId="0" applyFill="1" applyBorder="1" applyAlignment="1">
      <alignment vertical="center" wrapText="1"/>
    </xf>
    <xf numFmtId="0" fontId="7" fillId="0" borderId="45" xfId="0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30" fillId="0" borderId="45" xfId="0" applyFont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left" vertical="center" wrapText="1" shrinkToFit="1"/>
    </xf>
    <xf numFmtId="0" fontId="7" fillId="0" borderId="45" xfId="0" applyFont="1" applyFill="1" applyBorder="1" applyAlignment="1">
      <alignment vertical="top" wrapText="1"/>
    </xf>
    <xf numFmtId="0" fontId="7" fillId="0" borderId="73" xfId="0" applyFont="1" applyFill="1" applyBorder="1" applyAlignment="1">
      <alignment horizontal="center"/>
    </xf>
    <xf numFmtId="0" fontId="7" fillId="0" borderId="45" xfId="0" applyFont="1" applyBorder="1" applyAlignment="1" applyProtection="1">
      <alignment horizontal="left" vertical="top" wrapText="1"/>
      <protection locked="0"/>
    </xf>
    <xf numFmtId="0" fontId="7" fillId="0" borderId="45" xfId="0" applyFont="1" applyBorder="1" applyAlignment="1" applyProtection="1">
      <alignment horizontal="left" wrapText="1"/>
      <protection locked="0"/>
    </xf>
    <xf numFmtId="0" fontId="7" fillId="0" borderId="45" xfId="0" applyFont="1" applyFill="1" applyBorder="1" applyAlignment="1">
      <alignment horizontal="center" wrapText="1"/>
    </xf>
    <xf numFmtId="0" fontId="0" fillId="0" borderId="45" xfId="0" applyFont="1" applyFill="1" applyBorder="1" applyAlignment="1" applyProtection="1">
      <alignment horizontal="left" vertical="top" wrapText="1" shrinkToFit="1"/>
      <protection/>
    </xf>
    <xf numFmtId="0" fontId="29" fillId="0" borderId="45" xfId="0" applyFont="1" applyBorder="1" applyAlignment="1" applyProtection="1">
      <alignment horizontal="center" wrapText="1"/>
      <protection/>
    </xf>
    <xf numFmtId="0" fontId="0" fillId="0" borderId="45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center" wrapText="1"/>
    </xf>
    <xf numFmtId="0" fontId="0" fillId="0" borderId="45" xfId="0" applyFont="1" applyFill="1" applyBorder="1" applyAlignment="1" applyProtection="1">
      <alignment horizontal="center" wrapText="1" shrinkToFit="1"/>
      <protection/>
    </xf>
    <xf numFmtId="171" fontId="27" fillId="0" borderId="45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171" fontId="7" fillId="0" borderId="0" xfId="0" applyNumberFormat="1" applyFont="1" applyAlignment="1">
      <alignment horizontal="right" vertical="center" wrapText="1"/>
    </xf>
    <xf numFmtId="171" fontId="7" fillId="0" borderId="0" xfId="0" applyNumberFormat="1" applyFont="1" applyAlignment="1">
      <alignment horizontal="right" vertical="center"/>
    </xf>
    <xf numFmtId="171" fontId="0" fillId="0" borderId="0" xfId="0" applyNumberFormat="1" applyAlignment="1">
      <alignment horizontal="right"/>
    </xf>
    <xf numFmtId="0" fontId="31" fillId="40" borderId="74" xfId="0" applyFont="1" applyFill="1" applyBorder="1" applyAlignment="1">
      <alignment horizontal="center" vertical="center"/>
    </xf>
    <xf numFmtId="0" fontId="31" fillId="40" borderId="74" xfId="0" applyFont="1" applyFill="1" applyBorder="1" applyAlignment="1">
      <alignment horizontal="center" vertical="center" wrapText="1"/>
    </xf>
    <xf numFmtId="171" fontId="31" fillId="40" borderId="74" xfId="0" applyNumberFormat="1" applyFont="1" applyFill="1" applyBorder="1" applyAlignment="1">
      <alignment horizontal="right" vertical="center" wrapText="1"/>
    </xf>
    <xf numFmtId="0" fontId="33" fillId="0" borderId="75" xfId="0" applyFont="1" applyBorder="1" applyAlignment="1">
      <alignment/>
    </xf>
    <xf numFmtId="0" fontId="33" fillId="0" borderId="55" xfId="0" applyFont="1" applyBorder="1" applyAlignment="1">
      <alignment/>
    </xf>
    <xf numFmtId="0" fontId="33" fillId="0" borderId="55" xfId="0" applyFont="1" applyBorder="1" applyAlignment="1">
      <alignment horizontal="center"/>
    </xf>
    <xf numFmtId="43" fontId="33" fillId="0" borderId="45" xfId="34" applyFont="1" applyBorder="1" applyAlignment="1">
      <alignment horizontal="center" vertical="center"/>
    </xf>
    <xf numFmtId="171" fontId="33" fillId="0" borderId="45" xfId="34" applyNumberFormat="1" applyFont="1" applyBorder="1" applyAlignment="1">
      <alignment horizontal="right" vertical="center"/>
    </xf>
    <xf numFmtId="43" fontId="33" fillId="0" borderId="55" xfId="34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55" xfId="0" applyFont="1" applyBorder="1" applyAlignment="1">
      <alignment/>
    </xf>
    <xf numFmtId="0" fontId="31" fillId="0" borderId="55" xfId="0" applyFont="1" applyBorder="1" applyAlignment="1">
      <alignment horizontal="center"/>
    </xf>
    <xf numFmtId="43" fontId="31" fillId="0" borderId="45" xfId="34" applyFont="1" applyBorder="1" applyAlignment="1">
      <alignment horizontal="center" vertical="center"/>
    </xf>
    <xf numFmtId="171" fontId="31" fillId="0" borderId="45" xfId="34" applyNumberFormat="1" applyFont="1" applyBorder="1" applyAlignment="1">
      <alignment horizontal="right" vertical="center"/>
    </xf>
    <xf numFmtId="0" fontId="34" fillId="0" borderId="45" xfId="0" applyFont="1" applyBorder="1" applyAlignment="1">
      <alignment/>
    </xf>
    <xf numFmtId="43" fontId="31" fillId="0" borderId="55" xfId="34" applyFont="1" applyBorder="1" applyAlignment="1">
      <alignment horizontal="center"/>
    </xf>
    <xf numFmtId="0" fontId="34" fillId="0" borderId="76" xfId="0" applyFont="1" applyBorder="1" applyAlignment="1">
      <alignment/>
    </xf>
    <xf numFmtId="43" fontId="31" fillId="0" borderId="77" xfId="34" applyFont="1" applyBorder="1" applyAlignment="1">
      <alignment horizontal="center"/>
    </xf>
    <xf numFmtId="0" fontId="32" fillId="0" borderId="78" xfId="0" applyFont="1" applyBorder="1" applyAlignment="1">
      <alignment/>
    </xf>
    <xf numFmtId="43" fontId="32" fillId="0" borderId="79" xfId="0" applyNumberFormat="1" applyFont="1" applyBorder="1" applyAlignment="1">
      <alignment horizontal="center"/>
    </xf>
    <xf numFmtId="0" fontId="32" fillId="0" borderId="44" xfId="0" applyFont="1" applyBorder="1" applyAlignment="1">
      <alignment/>
    </xf>
    <xf numFmtId="173" fontId="32" fillId="0" borderId="80" xfId="0" applyNumberFormat="1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56" xfId="0" applyFont="1" applyBorder="1" applyAlignment="1">
      <alignment/>
    </xf>
    <xf numFmtId="0" fontId="31" fillId="0" borderId="56" xfId="0" applyFont="1" applyBorder="1" applyAlignment="1">
      <alignment horizontal="center"/>
    </xf>
    <xf numFmtId="43" fontId="31" fillId="0" borderId="73" xfId="34" applyFont="1" applyBorder="1" applyAlignment="1">
      <alignment horizontal="center" vertical="center"/>
    </xf>
    <xf numFmtId="171" fontId="31" fillId="0" borderId="73" xfId="34" applyNumberFormat="1" applyFont="1" applyBorder="1" applyAlignment="1">
      <alignment horizontal="right" vertical="center"/>
    </xf>
    <xf numFmtId="0" fontId="32" fillId="0" borderId="47" xfId="0" applyFont="1" applyBorder="1" applyAlignment="1">
      <alignment/>
    </xf>
    <xf numFmtId="7" fontId="32" fillId="0" borderId="49" xfId="0" applyNumberFormat="1" applyFont="1" applyBorder="1" applyAlignment="1">
      <alignment horizontal="center"/>
    </xf>
    <xf numFmtId="0" fontId="31" fillId="0" borderId="82" xfId="0" applyFont="1" applyBorder="1" applyAlignment="1">
      <alignment/>
    </xf>
    <xf numFmtId="0" fontId="31" fillId="0" borderId="83" xfId="0" applyFont="1" applyBorder="1" applyAlignment="1">
      <alignment/>
    </xf>
    <xf numFmtId="0" fontId="31" fillId="0" borderId="83" xfId="0" applyFont="1" applyBorder="1" applyAlignment="1">
      <alignment horizontal="center"/>
    </xf>
    <xf numFmtId="171" fontId="31" fillId="0" borderId="38" xfId="34" applyNumberFormat="1" applyFont="1" applyBorder="1" applyAlignment="1">
      <alignment horizontal="right" vertical="center"/>
    </xf>
    <xf numFmtId="0" fontId="35" fillId="0" borderId="84" xfId="0" applyFont="1" applyBorder="1" applyAlignment="1">
      <alignment/>
    </xf>
    <xf numFmtId="7" fontId="35" fillId="0" borderId="85" xfId="0" applyNumberFormat="1" applyFont="1" applyBorder="1" applyAlignment="1">
      <alignment horizontal="center"/>
    </xf>
    <xf numFmtId="166" fontId="10" fillId="37" borderId="76" xfId="40" applyNumberFormat="1" applyFont="1" applyFill="1" applyBorder="1" applyAlignment="1" applyProtection="1">
      <alignment horizontal="center" vertical="center" wrapText="1"/>
      <protection/>
    </xf>
    <xf numFmtId="0" fontId="27" fillId="37" borderId="86" xfId="47" applyNumberFormat="1" applyFont="1" applyFill="1" applyBorder="1" applyAlignment="1" applyProtection="1">
      <alignment horizontal="center" vertical="center" wrapText="1"/>
      <protection/>
    </xf>
    <xf numFmtId="166" fontId="27" fillId="37" borderId="87" xfId="40" applyNumberFormat="1" applyFont="1" applyFill="1" applyBorder="1" applyAlignment="1" applyProtection="1">
      <alignment horizontal="center" vertical="center" wrapText="1"/>
      <protection/>
    </xf>
    <xf numFmtId="166" fontId="18" fillId="37" borderId="35" xfId="40" applyNumberFormat="1" applyFont="1" applyFill="1" applyBorder="1" applyAlignment="1">
      <alignment/>
    </xf>
    <xf numFmtId="49" fontId="5" fillId="38" borderId="23" xfId="0" applyNumberFormat="1" applyFont="1" applyFill="1" applyBorder="1" applyAlignment="1" applyProtection="1">
      <alignment horizontal="center" vertical="top" wrapText="1"/>
      <protection/>
    </xf>
    <xf numFmtId="4" fontId="7" fillId="38" borderId="62" xfId="0" applyNumberFormat="1" applyFont="1" applyFill="1" applyBorder="1" applyAlignment="1" applyProtection="1">
      <alignment horizontal="right" vertical="top"/>
      <protection/>
    </xf>
    <xf numFmtId="0" fontId="0" fillId="36" borderId="83" xfId="0" applyFill="1" applyBorder="1" applyAlignment="1">
      <alignment horizontal="left"/>
    </xf>
    <xf numFmtId="0" fontId="28" fillId="41" borderId="40" xfId="0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27" fillId="0" borderId="89" xfId="0" applyFont="1" applyBorder="1" applyAlignment="1">
      <alignment horizontal="center"/>
    </xf>
    <xf numFmtId="0" fontId="27" fillId="0" borderId="3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měny_Rekapitulace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27.28125" style="0" customWidth="1"/>
    <col min="2" max="3" width="22.7109375" style="0" customWidth="1"/>
    <col min="4" max="4" width="18.421875" style="0" customWidth="1"/>
  </cols>
  <sheetData>
    <row r="1" spans="1:9" s="80" customFormat="1" ht="24.75" customHeight="1">
      <c r="A1" s="76" t="s">
        <v>89</v>
      </c>
      <c r="B1" s="77"/>
      <c r="C1" s="77"/>
      <c r="D1" s="77"/>
      <c r="E1" s="77"/>
      <c r="F1" s="78"/>
      <c r="G1" s="77"/>
      <c r="H1" s="79"/>
      <c r="I1" s="79"/>
    </row>
    <row r="2" spans="1:9" s="85" customFormat="1" ht="18">
      <c r="A2" s="81" t="s">
        <v>92</v>
      </c>
      <c r="B2" s="82"/>
      <c r="C2" s="82"/>
      <c r="D2" s="82"/>
      <c r="E2" s="82"/>
      <c r="F2" s="83"/>
      <c r="G2" s="82"/>
      <c r="H2" s="84"/>
      <c r="I2" s="84"/>
    </row>
    <row r="4" s="86" customFormat="1" ht="15.75">
      <c r="A4" s="86" t="s">
        <v>76</v>
      </c>
    </row>
    <row r="5" spans="1:3" ht="12.75">
      <c r="A5" s="87"/>
      <c r="B5" s="88"/>
      <c r="C5" s="88"/>
    </row>
    <row r="6" spans="1:4" s="18" customFormat="1" ht="25.5">
      <c r="A6" s="293"/>
      <c r="B6" s="294" t="s">
        <v>8</v>
      </c>
      <c r="C6" s="294" t="s">
        <v>340</v>
      </c>
      <c r="D6" s="294" t="s">
        <v>341</v>
      </c>
    </row>
    <row r="7" spans="1:4" ht="12.75">
      <c r="A7" s="89"/>
      <c r="B7" s="90"/>
      <c r="C7" s="292"/>
      <c r="D7" s="139"/>
    </row>
    <row r="8" spans="1:4" s="93" customFormat="1" ht="14.25">
      <c r="A8" s="91" t="s">
        <v>77</v>
      </c>
      <c r="B8" s="92">
        <f>'interiérová část'!I97</f>
        <v>0</v>
      </c>
      <c r="C8" s="92">
        <f>B8*0.21</f>
        <v>0</v>
      </c>
      <c r="D8" s="140">
        <f>B8*1.21</f>
        <v>0</v>
      </c>
    </row>
    <row r="9" spans="1:4" s="93" customFormat="1" ht="14.25">
      <c r="A9" s="91" t="s">
        <v>78</v>
      </c>
      <c r="B9" s="92">
        <f>'AV technika'!F123</f>
        <v>0</v>
      </c>
      <c r="C9" s="92">
        <f>B9*0.21</f>
        <v>0</v>
      </c>
      <c r="D9" s="140">
        <f>B9*1.21</f>
        <v>0</v>
      </c>
    </row>
    <row r="10" spans="1:4" s="93" customFormat="1" ht="14.25">
      <c r="A10" s="91" t="s">
        <v>79</v>
      </c>
      <c r="B10" s="92">
        <f>'AV programy'!E36</f>
        <v>0</v>
      </c>
      <c r="C10" s="92">
        <f>B10*0.21</f>
        <v>0</v>
      </c>
      <c r="D10" s="140">
        <f>B10*1.21</f>
        <v>0</v>
      </c>
    </row>
    <row r="11" spans="1:4" s="93" customFormat="1" ht="14.25">
      <c r="A11" s="207" t="s">
        <v>190</v>
      </c>
      <c r="B11" s="92">
        <f>Osvětlení!E25</f>
        <v>0</v>
      </c>
      <c r="C11" s="92">
        <f>B11*0.21</f>
        <v>0</v>
      </c>
      <c r="D11" s="140">
        <f>B11*1.21</f>
        <v>0</v>
      </c>
    </row>
    <row r="12" spans="1:4" s="93" customFormat="1" ht="14.25">
      <c r="A12" s="91"/>
      <c r="B12" s="92"/>
      <c r="C12" s="92"/>
      <c r="D12" s="141"/>
    </row>
    <row r="13" spans="1:4" ht="12.75">
      <c r="A13" s="94"/>
      <c r="B13" s="95"/>
      <c r="C13" s="95"/>
      <c r="D13" s="138"/>
    </row>
    <row r="14" spans="1:4" s="98" customFormat="1" ht="15.75">
      <c r="A14" s="96" t="s">
        <v>342</v>
      </c>
      <c r="B14" s="97">
        <f>SUM(B8:B13)</f>
        <v>0</v>
      </c>
      <c r="C14" s="295">
        <f>SUM(C8:C13)</f>
        <v>0</v>
      </c>
      <c r="D14" s="199">
        <f>SUM(D8:D13)</f>
        <v>0</v>
      </c>
    </row>
    <row r="15" spans="1:3" ht="12.75">
      <c r="A15" s="87"/>
      <c r="B15" s="87"/>
      <c r="C15" s="87"/>
    </row>
    <row r="16" spans="1:4" s="93" customFormat="1" ht="14.25">
      <c r="A16" s="99"/>
      <c r="B16" s="100"/>
      <c r="C16" s="100"/>
      <c r="D16" s="100"/>
    </row>
    <row r="17" spans="1:3" ht="12.75">
      <c r="A17" s="87"/>
      <c r="B17" s="87"/>
      <c r="C17" s="87"/>
    </row>
    <row r="18" spans="1:4" s="98" customFormat="1" ht="15.75">
      <c r="A18" s="101"/>
      <c r="B18" s="102"/>
      <c r="C18" s="102"/>
      <c r="D18" s="102"/>
    </row>
    <row r="19" spans="2:3" ht="12.75">
      <c r="B19" s="103"/>
      <c r="C19" s="103"/>
    </row>
    <row r="20" ht="12.75">
      <c r="D20" s="10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SheetLayoutView="90" zoomScalePageLayoutView="0" workbookViewId="0" topLeftCell="A1">
      <selection activeCell="L8" sqref="L8"/>
    </sheetView>
  </sheetViews>
  <sheetFormatPr defaultColWidth="9.140625" defaultRowHeight="12.75"/>
  <cols>
    <col min="1" max="1" width="4.421875" style="0" customWidth="1"/>
    <col min="2" max="3" width="0" style="0" hidden="1" customWidth="1"/>
    <col min="4" max="4" width="69.7109375" style="0" customWidth="1"/>
    <col min="5" max="6" width="6.7109375" style="0" customWidth="1"/>
    <col min="7" max="7" width="7.7109375" style="1" customWidth="1"/>
    <col min="8" max="8" width="12.57421875" style="0" customWidth="1"/>
    <col min="9" max="9" width="12.00390625" style="2" customWidth="1"/>
    <col min="10" max="10" width="13.7109375" style="2" customWidth="1"/>
  </cols>
  <sheetData>
    <row r="1" spans="1:10" ht="24.75" customHeight="1">
      <c r="A1" s="3" t="s">
        <v>75</v>
      </c>
      <c r="B1" s="4"/>
      <c r="C1" s="4"/>
      <c r="D1" s="4"/>
      <c r="E1" s="4"/>
      <c r="F1" s="4"/>
      <c r="G1" s="5"/>
      <c r="H1" s="4"/>
      <c r="I1" s="6"/>
      <c r="J1" s="6"/>
    </row>
    <row r="2" spans="1:10" ht="12.75" customHeight="1">
      <c r="A2" s="9"/>
      <c r="B2" s="7"/>
      <c r="C2" s="7"/>
      <c r="D2" s="7"/>
      <c r="E2" s="10"/>
      <c r="F2" s="10"/>
      <c r="G2" s="11" t="s">
        <v>0</v>
      </c>
      <c r="H2" s="7"/>
      <c r="I2" s="6"/>
      <c r="J2" s="6"/>
    </row>
    <row r="3" spans="1:10" ht="12.75" customHeight="1">
      <c r="A3" s="12"/>
      <c r="B3" s="7"/>
      <c r="C3" s="7"/>
      <c r="D3" s="7"/>
      <c r="E3" s="10"/>
      <c r="F3" s="10"/>
      <c r="G3" s="11" t="s">
        <v>11</v>
      </c>
      <c r="H3" s="7"/>
      <c r="I3" s="6"/>
      <c r="J3" s="6"/>
    </row>
    <row r="4" spans="1:10" ht="9" customHeight="1">
      <c r="A4" s="13"/>
      <c r="B4" s="7"/>
      <c r="C4" s="7"/>
      <c r="D4" s="7"/>
      <c r="E4" s="7"/>
      <c r="F4" s="7"/>
      <c r="G4" s="8"/>
      <c r="H4" s="7"/>
      <c r="I4" s="14"/>
      <c r="J4" s="14"/>
    </row>
    <row r="5" spans="1:10" s="18" customFormat="1" ht="18.75" customHeight="1">
      <c r="A5" s="15" t="s">
        <v>1</v>
      </c>
      <c r="B5" s="16" t="s">
        <v>2</v>
      </c>
      <c r="C5" s="16" t="s">
        <v>3</v>
      </c>
      <c r="D5" s="16" t="s">
        <v>4</v>
      </c>
      <c r="E5" s="16" t="s">
        <v>97</v>
      </c>
      <c r="F5" s="16" t="s">
        <v>5</v>
      </c>
      <c r="G5" s="16" t="s">
        <v>6</v>
      </c>
      <c r="H5" s="16" t="s">
        <v>7</v>
      </c>
      <c r="I5" s="17" t="s">
        <v>8</v>
      </c>
      <c r="J5" s="183" t="s">
        <v>377</v>
      </c>
    </row>
    <row r="6" spans="1:10" ht="9" customHeight="1">
      <c r="A6" s="19">
        <v>1</v>
      </c>
      <c r="B6" s="20">
        <v>2</v>
      </c>
      <c r="C6" s="20">
        <v>3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1">
        <v>7</v>
      </c>
      <c r="J6" s="184">
        <v>8</v>
      </c>
    </row>
    <row r="7" spans="1:10" ht="6" customHeight="1">
      <c r="A7" s="22"/>
      <c r="B7" s="23"/>
      <c r="C7" s="23"/>
      <c r="D7" s="23"/>
      <c r="E7" s="23"/>
      <c r="F7" s="23"/>
      <c r="G7" s="24"/>
      <c r="H7" s="23"/>
      <c r="I7" s="23"/>
      <c r="J7" s="25"/>
    </row>
    <row r="8" spans="1:10" ht="17.25" customHeight="1">
      <c r="A8" s="26"/>
      <c r="B8" s="27"/>
      <c r="C8" s="28"/>
      <c r="D8" s="29" t="s">
        <v>343</v>
      </c>
      <c r="E8" s="27"/>
      <c r="F8" s="27"/>
      <c r="G8" s="30"/>
      <c r="H8" s="142"/>
      <c r="I8" s="143">
        <f>I9+I10+I11+I12+I13+I14</f>
        <v>0</v>
      </c>
      <c r="J8" s="144">
        <f aca="true" t="shared" si="0" ref="J8:J14">I8*1.21</f>
        <v>0</v>
      </c>
    </row>
    <row r="9" spans="1:10" s="37" customFormat="1" ht="16.5" customHeight="1">
      <c r="A9" s="32" t="s">
        <v>23</v>
      </c>
      <c r="B9" s="33"/>
      <c r="C9" s="34"/>
      <c r="D9" s="73" t="s">
        <v>344</v>
      </c>
      <c r="E9" s="159" t="s">
        <v>98</v>
      </c>
      <c r="F9" s="33" t="s">
        <v>12</v>
      </c>
      <c r="G9" s="35">
        <v>1</v>
      </c>
      <c r="H9" s="36"/>
      <c r="I9" s="169">
        <f aca="true" t="shared" si="1" ref="I9:I14">G9*H9</f>
        <v>0</v>
      </c>
      <c r="J9" s="173">
        <f t="shared" si="0"/>
        <v>0</v>
      </c>
    </row>
    <row r="10" spans="1:10" s="49" customFormat="1" ht="27.75" customHeight="1">
      <c r="A10" s="43" t="s">
        <v>24</v>
      </c>
      <c r="B10" s="44"/>
      <c r="C10" s="45"/>
      <c r="D10" s="46" t="s">
        <v>99</v>
      </c>
      <c r="E10" s="162" t="s">
        <v>100</v>
      </c>
      <c r="F10" s="44" t="s">
        <v>12</v>
      </c>
      <c r="G10" s="47">
        <v>1</v>
      </c>
      <c r="H10" s="48"/>
      <c r="I10" s="168">
        <f t="shared" si="1"/>
        <v>0</v>
      </c>
      <c r="J10" s="174">
        <f t="shared" si="0"/>
        <v>0</v>
      </c>
    </row>
    <row r="11" spans="1:10" s="37" customFormat="1" ht="16.5" customHeight="1">
      <c r="A11" s="38" t="s">
        <v>25</v>
      </c>
      <c r="B11" s="39"/>
      <c r="C11" s="40"/>
      <c r="D11" s="46" t="s">
        <v>101</v>
      </c>
      <c r="E11" s="160" t="s">
        <v>102</v>
      </c>
      <c r="F11" s="39" t="s">
        <v>12</v>
      </c>
      <c r="G11" s="41">
        <v>1</v>
      </c>
      <c r="H11" s="42"/>
      <c r="I11" s="170">
        <f t="shared" si="1"/>
        <v>0</v>
      </c>
      <c r="J11" s="173">
        <f t="shared" si="0"/>
        <v>0</v>
      </c>
    </row>
    <row r="12" spans="1:10" s="37" customFormat="1" ht="16.5" customHeight="1">
      <c r="A12" s="38" t="s">
        <v>26</v>
      </c>
      <c r="B12" s="39"/>
      <c r="C12" s="40"/>
      <c r="D12" s="46" t="s">
        <v>103</v>
      </c>
      <c r="E12" s="160" t="s">
        <v>106</v>
      </c>
      <c r="F12" s="39" t="s">
        <v>13</v>
      </c>
      <c r="G12" s="41">
        <v>1</v>
      </c>
      <c r="H12" s="42"/>
      <c r="I12" s="170">
        <f t="shared" si="1"/>
        <v>0</v>
      </c>
      <c r="J12" s="173">
        <f t="shared" si="0"/>
        <v>0</v>
      </c>
    </row>
    <row r="13" spans="1:10" s="37" customFormat="1" ht="16.5" customHeight="1">
      <c r="A13" s="38" t="s">
        <v>27</v>
      </c>
      <c r="B13" s="39"/>
      <c r="C13" s="40"/>
      <c r="D13" s="46" t="s">
        <v>104</v>
      </c>
      <c r="E13" s="160" t="s">
        <v>105</v>
      </c>
      <c r="F13" s="39" t="s">
        <v>13</v>
      </c>
      <c r="G13" s="41">
        <v>1</v>
      </c>
      <c r="H13" s="42"/>
      <c r="I13" s="170">
        <f t="shared" si="1"/>
        <v>0</v>
      </c>
      <c r="J13" s="173">
        <f t="shared" si="0"/>
        <v>0</v>
      </c>
    </row>
    <row r="14" spans="1:10" s="37" customFormat="1" ht="16.5" customHeight="1">
      <c r="A14" s="38" t="s">
        <v>28</v>
      </c>
      <c r="B14" s="39"/>
      <c r="C14" s="40"/>
      <c r="D14" s="46" t="s">
        <v>107</v>
      </c>
      <c r="E14" s="160" t="s">
        <v>108</v>
      </c>
      <c r="F14" s="39" t="s">
        <v>13</v>
      </c>
      <c r="G14" s="41">
        <v>1</v>
      </c>
      <c r="H14" s="42"/>
      <c r="I14" s="170">
        <f t="shared" si="1"/>
        <v>0</v>
      </c>
      <c r="J14" s="173">
        <f t="shared" si="0"/>
        <v>0</v>
      </c>
    </row>
    <row r="15" spans="1:10" s="37" customFormat="1" ht="16.5" customHeight="1">
      <c r="A15" s="38"/>
      <c r="B15" s="39"/>
      <c r="C15" s="40"/>
      <c r="D15" s="46"/>
      <c r="E15" s="160"/>
      <c r="F15" s="39"/>
      <c r="G15" s="41"/>
      <c r="H15" s="42"/>
      <c r="I15" s="170"/>
      <c r="J15" s="175"/>
    </row>
    <row r="16" spans="1:10" ht="17.25" customHeight="1">
      <c r="A16" s="26"/>
      <c r="B16" s="27"/>
      <c r="C16" s="28"/>
      <c r="D16" s="29" t="s">
        <v>109</v>
      </c>
      <c r="E16" s="160"/>
      <c r="F16" s="27"/>
      <c r="G16" s="30"/>
      <c r="H16" s="31"/>
      <c r="I16" s="171">
        <f>I17+I18</f>
        <v>0</v>
      </c>
      <c r="J16" s="176">
        <f>I16*1.21</f>
        <v>0</v>
      </c>
    </row>
    <row r="17" spans="1:10" s="37" customFormat="1" ht="16.5" customHeight="1">
      <c r="A17" s="38" t="s">
        <v>29</v>
      </c>
      <c r="B17" s="39"/>
      <c r="C17" s="40"/>
      <c r="D17" s="46" t="s">
        <v>110</v>
      </c>
      <c r="E17" s="160" t="s">
        <v>111</v>
      </c>
      <c r="F17" s="39" t="s">
        <v>13</v>
      </c>
      <c r="G17" s="41">
        <v>1</v>
      </c>
      <c r="H17" s="42"/>
      <c r="I17" s="170">
        <f>G17*H17</f>
        <v>0</v>
      </c>
      <c r="J17" s="173">
        <f>I17*1.21</f>
        <v>0</v>
      </c>
    </row>
    <row r="18" spans="1:10" s="37" customFormat="1" ht="16.5" customHeight="1">
      <c r="A18" s="38" t="s">
        <v>30</v>
      </c>
      <c r="B18" s="39"/>
      <c r="C18" s="40"/>
      <c r="D18" s="46" t="s">
        <v>345</v>
      </c>
      <c r="E18" s="160" t="s">
        <v>112</v>
      </c>
      <c r="F18" s="39" t="s">
        <v>13</v>
      </c>
      <c r="G18" s="41">
        <v>1</v>
      </c>
      <c r="H18" s="42"/>
      <c r="I18" s="170">
        <f>G18*H18</f>
        <v>0</v>
      </c>
      <c r="J18" s="173">
        <f>I18*1.21</f>
        <v>0</v>
      </c>
    </row>
    <row r="19" spans="1:10" s="37" customFormat="1" ht="16.5" customHeight="1">
      <c r="A19" s="38"/>
      <c r="B19" s="39"/>
      <c r="C19" s="40"/>
      <c r="D19" s="46"/>
      <c r="E19" s="160"/>
      <c r="F19" s="39"/>
      <c r="G19" s="41"/>
      <c r="H19" s="42"/>
      <c r="I19" s="170"/>
      <c r="J19" s="177"/>
    </row>
    <row r="20" spans="1:10" ht="17.25" customHeight="1">
      <c r="A20" s="26"/>
      <c r="B20" s="27"/>
      <c r="C20" s="28"/>
      <c r="D20" s="29" t="s">
        <v>113</v>
      </c>
      <c r="E20" s="160"/>
      <c r="F20" s="27"/>
      <c r="G20" s="30"/>
      <c r="H20" s="31"/>
      <c r="I20" s="171">
        <f>I21+I22+I23</f>
        <v>0</v>
      </c>
      <c r="J20" s="176">
        <f>I20*1.21</f>
        <v>0</v>
      </c>
    </row>
    <row r="21" spans="1:10" s="37" customFormat="1" ht="16.5" customHeight="1">
      <c r="A21" s="38" t="s">
        <v>31</v>
      </c>
      <c r="B21" s="39"/>
      <c r="C21" s="40"/>
      <c r="D21" s="46" t="s">
        <v>114</v>
      </c>
      <c r="E21" s="160" t="s">
        <v>115</v>
      </c>
      <c r="F21" s="39" t="s">
        <v>12</v>
      </c>
      <c r="G21" s="41">
        <v>1</v>
      </c>
      <c r="H21" s="42"/>
      <c r="I21" s="170">
        <f>G21*H21</f>
        <v>0</v>
      </c>
      <c r="J21" s="173">
        <f>I21*1.21</f>
        <v>0</v>
      </c>
    </row>
    <row r="22" spans="1:10" s="37" customFormat="1" ht="16.5" customHeight="1">
      <c r="A22" s="38" t="s">
        <v>32</v>
      </c>
      <c r="B22" s="39"/>
      <c r="C22" s="40"/>
      <c r="D22" s="46" t="s">
        <v>116</v>
      </c>
      <c r="E22" s="160" t="s">
        <v>117</v>
      </c>
      <c r="F22" s="39" t="s">
        <v>13</v>
      </c>
      <c r="G22" s="41">
        <v>1</v>
      </c>
      <c r="H22" s="42"/>
      <c r="I22" s="170">
        <f>G22*H22</f>
        <v>0</v>
      </c>
      <c r="J22" s="173">
        <f>I22*1.21</f>
        <v>0</v>
      </c>
    </row>
    <row r="23" spans="1:10" s="37" customFormat="1" ht="16.5" customHeight="1">
      <c r="A23" s="38" t="s">
        <v>33</v>
      </c>
      <c r="B23" s="39"/>
      <c r="C23" s="40"/>
      <c r="D23" s="46" t="s">
        <v>191</v>
      </c>
      <c r="E23" s="160" t="s">
        <v>118</v>
      </c>
      <c r="F23" s="39" t="s">
        <v>13</v>
      </c>
      <c r="G23" s="41">
        <v>1</v>
      </c>
      <c r="H23" s="42"/>
      <c r="I23" s="170">
        <f>G23*H23</f>
        <v>0</v>
      </c>
      <c r="J23" s="173">
        <f>I23*1.21</f>
        <v>0</v>
      </c>
    </row>
    <row r="24" spans="1:10" s="37" customFormat="1" ht="16.5" customHeight="1">
      <c r="A24" s="38"/>
      <c r="B24" s="39"/>
      <c r="C24" s="40"/>
      <c r="D24" s="46"/>
      <c r="E24" s="160"/>
      <c r="F24" s="39"/>
      <c r="G24" s="41"/>
      <c r="H24" s="42"/>
      <c r="I24" s="170"/>
      <c r="J24" s="173"/>
    </row>
    <row r="25" spans="1:10" ht="17.25" customHeight="1">
      <c r="A25" s="26"/>
      <c r="B25" s="27"/>
      <c r="C25" s="28"/>
      <c r="D25" s="29" t="s">
        <v>119</v>
      </c>
      <c r="E25" s="160"/>
      <c r="F25" s="27"/>
      <c r="G25" s="30"/>
      <c r="H25" s="31"/>
      <c r="I25" s="171">
        <f>I26</f>
        <v>0</v>
      </c>
      <c r="J25" s="178">
        <f>I25*1.21</f>
        <v>0</v>
      </c>
    </row>
    <row r="26" spans="1:10" s="37" customFormat="1" ht="16.5" customHeight="1">
      <c r="A26" s="38" t="s">
        <v>120</v>
      </c>
      <c r="B26" s="39"/>
      <c r="C26" s="40"/>
      <c r="D26" s="46" t="s">
        <v>121</v>
      </c>
      <c r="E26" s="160" t="s">
        <v>122</v>
      </c>
      <c r="F26" s="39" t="s">
        <v>12</v>
      </c>
      <c r="G26" s="41">
        <v>1</v>
      </c>
      <c r="H26" s="42"/>
      <c r="I26" s="170">
        <f>G26*H26</f>
        <v>0</v>
      </c>
      <c r="J26" s="177">
        <f>I26*1.21</f>
        <v>0</v>
      </c>
    </row>
    <row r="27" spans="1:10" s="37" customFormat="1" ht="16.5" customHeight="1">
      <c r="A27" s="38"/>
      <c r="B27" s="39"/>
      <c r="C27" s="40"/>
      <c r="D27" s="46"/>
      <c r="E27" s="160"/>
      <c r="F27" s="39"/>
      <c r="G27" s="41"/>
      <c r="H27" s="42"/>
      <c r="I27" s="170"/>
      <c r="J27" s="177"/>
    </row>
    <row r="28" spans="1:10" ht="17.25" customHeight="1">
      <c r="A28" s="26"/>
      <c r="B28" s="27"/>
      <c r="C28" s="28"/>
      <c r="D28" s="29" t="s">
        <v>123</v>
      </c>
      <c r="E28" s="160"/>
      <c r="F28" s="27"/>
      <c r="G28" s="30"/>
      <c r="H28" s="31"/>
      <c r="I28" s="171">
        <f>I29+I30+I31+I32+I33+I34</f>
        <v>0</v>
      </c>
      <c r="J28" s="176">
        <f>J29+J30+J31+J32+J33+J34</f>
        <v>0</v>
      </c>
    </row>
    <row r="29" spans="1:10" s="49" customFormat="1" ht="26.25" customHeight="1">
      <c r="A29" s="43" t="s">
        <v>34</v>
      </c>
      <c r="B29" s="44"/>
      <c r="C29" s="45"/>
      <c r="D29" s="46" t="s">
        <v>192</v>
      </c>
      <c r="E29" s="162" t="s">
        <v>124</v>
      </c>
      <c r="F29" s="44" t="s">
        <v>12</v>
      </c>
      <c r="G29" s="47">
        <v>1</v>
      </c>
      <c r="H29" s="48"/>
      <c r="I29" s="168">
        <f aca="true" t="shared" si="2" ref="I29:I34">G29*H29</f>
        <v>0</v>
      </c>
      <c r="J29" s="179">
        <f aca="true" t="shared" si="3" ref="J29:J34">I29*1.21</f>
        <v>0</v>
      </c>
    </row>
    <row r="30" spans="1:10" s="49" customFormat="1" ht="24.75" customHeight="1">
      <c r="A30" s="43" t="s">
        <v>35</v>
      </c>
      <c r="B30" s="44"/>
      <c r="C30" s="45"/>
      <c r="D30" s="46" t="s">
        <v>193</v>
      </c>
      <c r="E30" s="162" t="s">
        <v>125</v>
      </c>
      <c r="F30" s="44" t="s">
        <v>12</v>
      </c>
      <c r="G30" s="47">
        <v>1</v>
      </c>
      <c r="H30" s="48"/>
      <c r="I30" s="168">
        <f t="shared" si="2"/>
        <v>0</v>
      </c>
      <c r="J30" s="174">
        <f t="shared" si="3"/>
        <v>0</v>
      </c>
    </row>
    <row r="31" spans="1:10" s="49" customFormat="1" ht="24.75" customHeight="1">
      <c r="A31" s="43" t="s">
        <v>36</v>
      </c>
      <c r="B31" s="44"/>
      <c r="C31" s="45"/>
      <c r="D31" s="46" t="s">
        <v>346</v>
      </c>
      <c r="E31" s="162" t="s">
        <v>126</v>
      </c>
      <c r="F31" s="44" t="s">
        <v>13</v>
      </c>
      <c r="G31" s="47">
        <v>1</v>
      </c>
      <c r="H31" s="48"/>
      <c r="I31" s="168">
        <f>G31*H31</f>
        <v>0</v>
      </c>
      <c r="J31" s="174">
        <f t="shared" si="3"/>
        <v>0</v>
      </c>
    </row>
    <row r="32" spans="1:10" s="37" customFormat="1" ht="16.5" customHeight="1">
      <c r="A32" s="38" t="s">
        <v>37</v>
      </c>
      <c r="B32" s="39"/>
      <c r="C32" s="40"/>
      <c r="D32" s="46" t="s">
        <v>127</v>
      </c>
      <c r="E32" s="160" t="s">
        <v>128</v>
      </c>
      <c r="F32" s="39" t="s">
        <v>13</v>
      </c>
      <c r="G32" s="41">
        <v>1</v>
      </c>
      <c r="H32" s="42"/>
      <c r="I32" s="170">
        <f t="shared" si="2"/>
        <v>0</v>
      </c>
      <c r="J32" s="177">
        <f t="shared" si="3"/>
        <v>0</v>
      </c>
    </row>
    <row r="33" spans="1:10" s="37" customFormat="1" ht="16.5" customHeight="1">
      <c r="A33" s="38" t="s">
        <v>38</v>
      </c>
      <c r="B33" s="39"/>
      <c r="C33" s="40"/>
      <c r="D33" s="46" t="s">
        <v>104</v>
      </c>
      <c r="E33" s="160" t="s">
        <v>129</v>
      </c>
      <c r="F33" s="39" t="s">
        <v>13</v>
      </c>
      <c r="G33" s="41">
        <v>1</v>
      </c>
      <c r="H33" s="42"/>
      <c r="I33" s="170">
        <f t="shared" si="2"/>
        <v>0</v>
      </c>
      <c r="J33" s="175">
        <f t="shared" si="3"/>
        <v>0</v>
      </c>
    </row>
    <row r="34" spans="1:10" s="157" customFormat="1" ht="27" customHeight="1">
      <c r="A34" s="152" t="s">
        <v>39</v>
      </c>
      <c r="B34" s="153"/>
      <c r="C34" s="154"/>
      <c r="D34" s="148" t="s">
        <v>130</v>
      </c>
      <c r="E34" s="163" t="s">
        <v>131</v>
      </c>
      <c r="F34" s="153" t="s">
        <v>12</v>
      </c>
      <c r="G34" s="155">
        <v>1</v>
      </c>
      <c r="H34" s="156"/>
      <c r="I34" s="168">
        <f t="shared" si="2"/>
        <v>0</v>
      </c>
      <c r="J34" s="179">
        <f t="shared" si="3"/>
        <v>0</v>
      </c>
    </row>
    <row r="35" spans="1:10" s="37" customFormat="1" ht="16.5" customHeight="1">
      <c r="A35" s="38"/>
      <c r="B35" s="39"/>
      <c r="C35" s="40"/>
      <c r="D35" s="46"/>
      <c r="E35" s="160"/>
      <c r="F35" s="39"/>
      <c r="G35" s="41"/>
      <c r="H35" s="42"/>
      <c r="I35" s="170"/>
      <c r="J35" s="177"/>
    </row>
    <row r="36" spans="1:10" ht="17.25" customHeight="1">
      <c r="A36" s="26"/>
      <c r="B36" s="27"/>
      <c r="C36" s="28"/>
      <c r="D36" s="166" t="s">
        <v>132</v>
      </c>
      <c r="E36" s="161"/>
      <c r="F36" s="27"/>
      <c r="G36" s="30"/>
      <c r="H36" s="31"/>
      <c r="I36" s="171">
        <f>I37+I38+I39</f>
        <v>0</v>
      </c>
      <c r="J36" s="176">
        <f>I36*1.21</f>
        <v>0</v>
      </c>
    </row>
    <row r="37" spans="1:10" s="49" customFormat="1" ht="26.25" customHeight="1">
      <c r="A37" s="43" t="s">
        <v>40</v>
      </c>
      <c r="B37" s="44"/>
      <c r="C37" s="45"/>
      <c r="D37" s="46" t="s">
        <v>133</v>
      </c>
      <c r="E37" s="162" t="s">
        <v>134</v>
      </c>
      <c r="F37" s="44" t="s">
        <v>12</v>
      </c>
      <c r="G37" s="47">
        <v>1</v>
      </c>
      <c r="H37" s="48"/>
      <c r="I37" s="168">
        <f>G37*H37</f>
        <v>0</v>
      </c>
      <c r="J37" s="174">
        <f>I37*1.21</f>
        <v>0</v>
      </c>
    </row>
    <row r="38" spans="1:10" s="49" customFormat="1" ht="12.75">
      <c r="A38" s="43" t="s">
        <v>41</v>
      </c>
      <c r="B38" s="44"/>
      <c r="C38" s="45"/>
      <c r="D38" s="46" t="s">
        <v>347</v>
      </c>
      <c r="E38" s="162" t="s">
        <v>135</v>
      </c>
      <c r="F38" s="44" t="s">
        <v>13</v>
      </c>
      <c r="G38" s="47">
        <v>1</v>
      </c>
      <c r="H38" s="48"/>
      <c r="I38" s="168">
        <f>G38*H38</f>
        <v>0</v>
      </c>
      <c r="J38" s="174">
        <f>I38*1.21</f>
        <v>0</v>
      </c>
    </row>
    <row r="39" spans="1:10" s="49" customFormat="1" ht="12.75">
      <c r="A39" s="43" t="s">
        <v>42</v>
      </c>
      <c r="B39" s="44"/>
      <c r="C39" s="45"/>
      <c r="D39" s="46" t="s">
        <v>194</v>
      </c>
      <c r="E39" s="162" t="s">
        <v>136</v>
      </c>
      <c r="F39" s="44" t="s">
        <v>12</v>
      </c>
      <c r="G39" s="47">
        <v>1</v>
      </c>
      <c r="H39" s="48"/>
      <c r="I39" s="168">
        <f>G39*H39</f>
        <v>0</v>
      </c>
      <c r="J39" s="174">
        <f>I39*1.21</f>
        <v>0</v>
      </c>
    </row>
    <row r="40" spans="1:10" s="37" customFormat="1" ht="16.5" customHeight="1">
      <c r="A40" s="38"/>
      <c r="B40" s="39"/>
      <c r="C40" s="40"/>
      <c r="D40" s="46"/>
      <c r="E40" s="160"/>
      <c r="F40" s="39"/>
      <c r="G40" s="41"/>
      <c r="H40" s="42"/>
      <c r="I40" s="170"/>
      <c r="J40" s="177"/>
    </row>
    <row r="41" spans="1:10" ht="17.25" customHeight="1">
      <c r="A41" s="26"/>
      <c r="B41" s="27"/>
      <c r="C41" s="28"/>
      <c r="D41" s="29" t="s">
        <v>137</v>
      </c>
      <c r="E41" s="161"/>
      <c r="F41" s="27"/>
      <c r="G41" s="30"/>
      <c r="H41" s="31"/>
      <c r="I41" s="171">
        <f>I42+I43+I44+I45+I46+I47</f>
        <v>0</v>
      </c>
      <c r="J41" s="176">
        <f aca="true" t="shared" si="4" ref="J41:J46">I41*1.21</f>
        <v>0</v>
      </c>
    </row>
    <row r="42" spans="1:10" s="157" customFormat="1" ht="25.5">
      <c r="A42" s="152" t="s">
        <v>43</v>
      </c>
      <c r="B42" s="153"/>
      <c r="C42" s="154"/>
      <c r="D42" s="148" t="s">
        <v>138</v>
      </c>
      <c r="E42" s="167" t="s">
        <v>139</v>
      </c>
      <c r="F42" s="153" t="s">
        <v>12</v>
      </c>
      <c r="G42" s="155">
        <v>1</v>
      </c>
      <c r="H42" s="156"/>
      <c r="I42" s="170">
        <f aca="true" t="shared" si="5" ref="I42:I47">G42*H42</f>
        <v>0</v>
      </c>
      <c r="J42" s="175">
        <f>I42*1.21</f>
        <v>0</v>
      </c>
    </row>
    <row r="43" spans="1:10" s="37" customFormat="1" ht="16.5" customHeight="1">
      <c r="A43" s="38" t="s">
        <v>44</v>
      </c>
      <c r="B43" s="39"/>
      <c r="C43" s="40"/>
      <c r="D43" s="46" t="s">
        <v>348</v>
      </c>
      <c r="E43" s="160" t="s">
        <v>140</v>
      </c>
      <c r="F43" s="39" t="s">
        <v>13</v>
      </c>
      <c r="G43" s="41">
        <v>1</v>
      </c>
      <c r="H43" s="42"/>
      <c r="I43" s="170">
        <f t="shared" si="5"/>
        <v>0</v>
      </c>
      <c r="J43" s="175">
        <f t="shared" si="4"/>
        <v>0</v>
      </c>
    </row>
    <row r="44" spans="1:10" s="151" customFormat="1" ht="16.5" customHeight="1">
      <c r="A44" s="145" t="s">
        <v>45</v>
      </c>
      <c r="B44" s="146"/>
      <c r="C44" s="147"/>
      <c r="D44" s="148" t="s">
        <v>141</v>
      </c>
      <c r="E44" s="164" t="s">
        <v>142</v>
      </c>
      <c r="F44" s="146" t="s">
        <v>13</v>
      </c>
      <c r="G44" s="149">
        <v>1</v>
      </c>
      <c r="H44" s="150"/>
      <c r="I44" s="172">
        <f t="shared" si="5"/>
        <v>0</v>
      </c>
      <c r="J44" s="180">
        <f t="shared" si="4"/>
        <v>0</v>
      </c>
    </row>
    <row r="45" spans="1:10" s="49" customFormat="1" ht="27" customHeight="1">
      <c r="A45" s="43" t="s">
        <v>46</v>
      </c>
      <c r="B45" s="44"/>
      <c r="C45" s="45"/>
      <c r="D45" s="46" t="s">
        <v>195</v>
      </c>
      <c r="E45" s="162" t="s">
        <v>143</v>
      </c>
      <c r="F45" s="44" t="s">
        <v>12</v>
      </c>
      <c r="G45" s="47">
        <v>1</v>
      </c>
      <c r="H45" s="48"/>
      <c r="I45" s="168">
        <f t="shared" si="5"/>
        <v>0</v>
      </c>
      <c r="J45" s="186">
        <f t="shared" si="4"/>
        <v>0</v>
      </c>
    </row>
    <row r="46" spans="1:10" s="157" customFormat="1" ht="27" customHeight="1">
      <c r="A46" s="152" t="s">
        <v>144</v>
      </c>
      <c r="B46" s="153"/>
      <c r="C46" s="154"/>
      <c r="D46" s="148" t="s">
        <v>376</v>
      </c>
      <c r="E46" s="296" t="s">
        <v>349</v>
      </c>
      <c r="F46" s="153" t="s">
        <v>12</v>
      </c>
      <c r="G46" s="155">
        <v>1</v>
      </c>
      <c r="H46" s="156"/>
      <c r="I46" s="168">
        <f t="shared" si="5"/>
        <v>0</v>
      </c>
      <c r="J46" s="297">
        <f t="shared" si="4"/>
        <v>0</v>
      </c>
    </row>
    <row r="47" spans="1:10" s="37" customFormat="1" ht="16.5" customHeight="1">
      <c r="A47" s="38" t="s">
        <v>47</v>
      </c>
      <c r="B47" s="39"/>
      <c r="C47" s="40"/>
      <c r="D47" s="46" t="s">
        <v>350</v>
      </c>
      <c r="E47" s="160" t="s">
        <v>351</v>
      </c>
      <c r="F47" s="39" t="s">
        <v>13</v>
      </c>
      <c r="G47" s="41">
        <v>1</v>
      </c>
      <c r="H47" s="42"/>
      <c r="I47" s="168">
        <f t="shared" si="5"/>
        <v>0</v>
      </c>
      <c r="J47" s="185">
        <f>I47*1.21</f>
        <v>0</v>
      </c>
    </row>
    <row r="48" spans="1:10" s="37" customFormat="1" ht="16.5" customHeight="1">
      <c r="A48" s="38"/>
      <c r="B48" s="39"/>
      <c r="C48" s="40"/>
      <c r="D48" s="46"/>
      <c r="E48" s="160"/>
      <c r="F48" s="39"/>
      <c r="G48" s="41"/>
      <c r="H48" s="42"/>
      <c r="I48" s="170"/>
      <c r="J48" s="177"/>
    </row>
    <row r="49" spans="1:10" ht="17.25" customHeight="1">
      <c r="A49" s="26"/>
      <c r="B49" s="27"/>
      <c r="C49" s="28"/>
      <c r="D49" s="29" t="s">
        <v>145</v>
      </c>
      <c r="E49" s="161"/>
      <c r="F49" s="27"/>
      <c r="G49" s="30"/>
      <c r="H49" s="31"/>
      <c r="I49" s="171">
        <f>I50+I51+I52</f>
        <v>0</v>
      </c>
      <c r="J49" s="176">
        <f>I49*1.21</f>
        <v>0</v>
      </c>
    </row>
    <row r="50" spans="1:10" s="151" customFormat="1" ht="16.5" customHeight="1">
      <c r="A50" s="145" t="s">
        <v>48</v>
      </c>
      <c r="B50" s="146"/>
      <c r="C50" s="147"/>
      <c r="D50" s="148" t="s">
        <v>352</v>
      </c>
      <c r="E50" s="164" t="s">
        <v>146</v>
      </c>
      <c r="F50" s="146" t="s">
        <v>12</v>
      </c>
      <c r="G50" s="149">
        <v>1</v>
      </c>
      <c r="H50" s="150"/>
      <c r="I50" s="172">
        <f>G50*H50</f>
        <v>0</v>
      </c>
      <c r="J50" s="180">
        <f>I50*1.21</f>
        <v>0</v>
      </c>
    </row>
    <row r="51" spans="1:10" s="151" customFormat="1" ht="16.5" customHeight="1">
      <c r="A51" s="145" t="s">
        <v>49</v>
      </c>
      <c r="B51" s="146"/>
      <c r="C51" s="147"/>
      <c r="D51" s="148" t="s">
        <v>147</v>
      </c>
      <c r="E51" s="164" t="s">
        <v>148</v>
      </c>
      <c r="F51" s="146" t="s">
        <v>12</v>
      </c>
      <c r="G51" s="149">
        <v>1</v>
      </c>
      <c r="H51" s="150"/>
      <c r="I51" s="172">
        <f aca="true" t="shared" si="6" ref="I51:I84">G51*H51</f>
        <v>0</v>
      </c>
      <c r="J51" s="175">
        <f>I51*1.21</f>
        <v>0</v>
      </c>
    </row>
    <row r="52" spans="1:10" s="151" customFormat="1" ht="16.5" customHeight="1">
      <c r="A52" s="145" t="s">
        <v>50</v>
      </c>
      <c r="B52" s="146"/>
      <c r="C52" s="147"/>
      <c r="D52" s="148" t="s">
        <v>149</v>
      </c>
      <c r="E52" s="164" t="s">
        <v>196</v>
      </c>
      <c r="F52" s="146" t="s">
        <v>12</v>
      </c>
      <c r="G52" s="149">
        <v>1</v>
      </c>
      <c r="H52" s="150"/>
      <c r="I52" s="172">
        <f t="shared" si="6"/>
        <v>0</v>
      </c>
      <c r="J52" s="175">
        <f>I52*1.21</f>
        <v>0</v>
      </c>
    </row>
    <row r="53" spans="1:10" s="151" customFormat="1" ht="16.5" customHeight="1">
      <c r="A53" s="145"/>
      <c r="B53" s="146"/>
      <c r="C53" s="147"/>
      <c r="D53" s="148"/>
      <c r="E53" s="164"/>
      <c r="F53" s="146"/>
      <c r="G53" s="149"/>
      <c r="H53" s="150"/>
      <c r="I53" s="172"/>
      <c r="J53" s="182"/>
    </row>
    <row r="54" spans="1:10" ht="17.25" customHeight="1">
      <c r="A54" s="26"/>
      <c r="B54" s="27"/>
      <c r="C54" s="28"/>
      <c r="D54" s="29" t="s">
        <v>150</v>
      </c>
      <c r="E54" s="161"/>
      <c r="F54" s="27"/>
      <c r="G54" s="30"/>
      <c r="H54" s="31"/>
      <c r="I54" s="171">
        <f>I55+I56</f>
        <v>0</v>
      </c>
      <c r="J54" s="176">
        <f>I54*1.21</f>
        <v>0</v>
      </c>
    </row>
    <row r="55" spans="1:10" s="49" customFormat="1" ht="25.5">
      <c r="A55" s="43" t="s">
        <v>51</v>
      </c>
      <c r="B55" s="44"/>
      <c r="C55" s="45"/>
      <c r="D55" s="46" t="s">
        <v>354</v>
      </c>
      <c r="E55" s="162" t="s">
        <v>151</v>
      </c>
      <c r="F55" s="44" t="s">
        <v>12</v>
      </c>
      <c r="G55" s="47">
        <v>1</v>
      </c>
      <c r="H55" s="48"/>
      <c r="I55" s="168">
        <f t="shared" si="6"/>
        <v>0</v>
      </c>
      <c r="J55" s="174">
        <f>I55*1.21</f>
        <v>0</v>
      </c>
    </row>
    <row r="56" spans="1:10" s="151" customFormat="1" ht="16.5" customHeight="1">
      <c r="A56" s="145" t="s">
        <v>52</v>
      </c>
      <c r="B56" s="146"/>
      <c r="C56" s="147"/>
      <c r="D56" s="148" t="s">
        <v>197</v>
      </c>
      <c r="E56" s="164" t="s">
        <v>198</v>
      </c>
      <c r="F56" s="146" t="s">
        <v>12</v>
      </c>
      <c r="G56" s="149">
        <v>1</v>
      </c>
      <c r="H56" s="150"/>
      <c r="I56" s="172">
        <f t="shared" si="6"/>
        <v>0</v>
      </c>
      <c r="J56" s="187">
        <f>I56*1.21</f>
        <v>0</v>
      </c>
    </row>
    <row r="57" spans="1:10" s="49" customFormat="1" ht="16.5" customHeight="1">
      <c r="A57" s="43"/>
      <c r="B57" s="44"/>
      <c r="C57" s="45"/>
      <c r="D57" s="46"/>
      <c r="E57" s="162"/>
      <c r="F57" s="44"/>
      <c r="G57" s="47"/>
      <c r="H57" s="48"/>
      <c r="I57" s="168"/>
      <c r="J57" s="182"/>
    </row>
    <row r="58" spans="1:10" ht="17.25" customHeight="1">
      <c r="A58" s="26"/>
      <c r="B58" s="27"/>
      <c r="C58" s="28"/>
      <c r="D58" s="29" t="s">
        <v>152</v>
      </c>
      <c r="E58" s="161"/>
      <c r="F58" s="27"/>
      <c r="G58" s="30"/>
      <c r="H58" s="31"/>
      <c r="I58" s="171">
        <f>I59+I60+I61+I62+I63+I64</f>
        <v>0</v>
      </c>
      <c r="J58" s="176">
        <f aca="true" t="shared" si="7" ref="J58:J64">I58*1.21</f>
        <v>0</v>
      </c>
    </row>
    <row r="59" spans="1:10" s="157" customFormat="1" ht="39.75" customHeight="1">
      <c r="A59" s="152" t="s">
        <v>53</v>
      </c>
      <c r="B59" s="153"/>
      <c r="C59" s="154"/>
      <c r="D59" s="148" t="s">
        <v>153</v>
      </c>
      <c r="E59" s="167" t="s">
        <v>154</v>
      </c>
      <c r="F59" s="153" t="s">
        <v>12</v>
      </c>
      <c r="G59" s="155">
        <v>1</v>
      </c>
      <c r="H59" s="156"/>
      <c r="I59" s="168">
        <f t="shared" si="6"/>
        <v>0</v>
      </c>
      <c r="J59" s="187">
        <f t="shared" si="7"/>
        <v>0</v>
      </c>
    </row>
    <row r="60" spans="1:10" s="37" customFormat="1" ht="16.5" customHeight="1">
      <c r="A60" s="32" t="s">
        <v>54</v>
      </c>
      <c r="B60" s="33"/>
      <c r="C60" s="34"/>
      <c r="D60" s="73" t="s">
        <v>155</v>
      </c>
      <c r="E60" s="159" t="s">
        <v>156</v>
      </c>
      <c r="F60" s="33" t="s">
        <v>12</v>
      </c>
      <c r="G60" s="35">
        <v>1</v>
      </c>
      <c r="H60" s="36"/>
      <c r="I60" s="170">
        <f t="shared" si="6"/>
        <v>0</v>
      </c>
      <c r="J60" s="180">
        <f t="shared" si="7"/>
        <v>0</v>
      </c>
    </row>
    <row r="61" spans="1:10" s="37" customFormat="1" ht="16.5" customHeight="1">
      <c r="A61" s="32" t="s">
        <v>55</v>
      </c>
      <c r="B61" s="33"/>
      <c r="C61" s="34"/>
      <c r="D61" s="73" t="s">
        <v>157</v>
      </c>
      <c r="E61" s="159" t="s">
        <v>158</v>
      </c>
      <c r="F61" s="33" t="s">
        <v>12</v>
      </c>
      <c r="G61" s="41">
        <v>1</v>
      </c>
      <c r="H61" s="36"/>
      <c r="I61" s="168">
        <f t="shared" si="6"/>
        <v>0</v>
      </c>
      <c r="J61" s="173">
        <f t="shared" si="7"/>
        <v>0</v>
      </c>
    </row>
    <row r="62" spans="1:10" s="37" customFormat="1" ht="16.5" customHeight="1">
      <c r="A62" s="38" t="s">
        <v>56</v>
      </c>
      <c r="B62" s="39"/>
      <c r="C62" s="40"/>
      <c r="D62" s="46" t="s">
        <v>159</v>
      </c>
      <c r="E62" s="160" t="s">
        <v>160</v>
      </c>
      <c r="F62" s="39" t="s">
        <v>13</v>
      </c>
      <c r="G62" s="41">
        <v>2</v>
      </c>
      <c r="H62" s="42"/>
      <c r="I62" s="170">
        <f t="shared" si="6"/>
        <v>0</v>
      </c>
      <c r="J62" s="173">
        <f t="shared" si="7"/>
        <v>0</v>
      </c>
    </row>
    <row r="63" spans="1:10" s="37" customFormat="1" ht="16.5" customHeight="1">
      <c r="A63" s="145" t="s">
        <v>57</v>
      </c>
      <c r="B63" s="39"/>
      <c r="C63" s="40"/>
      <c r="D63" s="46" t="s">
        <v>161</v>
      </c>
      <c r="E63" s="160" t="s">
        <v>162</v>
      </c>
      <c r="F63" s="39" t="s">
        <v>12</v>
      </c>
      <c r="G63" s="41">
        <v>1</v>
      </c>
      <c r="H63" s="42"/>
      <c r="I63" s="170">
        <f>G63*H63</f>
        <v>0</v>
      </c>
      <c r="J63" s="173">
        <f t="shared" si="7"/>
        <v>0</v>
      </c>
    </row>
    <row r="64" spans="1:10" s="157" customFormat="1" ht="27" customHeight="1">
      <c r="A64" s="152" t="s">
        <v>58</v>
      </c>
      <c r="B64" s="153"/>
      <c r="C64" s="154"/>
      <c r="D64" s="148" t="s">
        <v>355</v>
      </c>
      <c r="E64" s="296" t="s">
        <v>356</v>
      </c>
      <c r="F64" s="153" t="s">
        <v>12</v>
      </c>
      <c r="G64" s="155">
        <v>1</v>
      </c>
      <c r="H64" s="156"/>
      <c r="I64" s="168">
        <f>G64*H64</f>
        <v>0</v>
      </c>
      <c r="J64" s="174">
        <f t="shared" si="7"/>
        <v>0</v>
      </c>
    </row>
    <row r="65" spans="1:10" s="37" customFormat="1" ht="16.5" customHeight="1">
      <c r="A65" s="38"/>
      <c r="B65" s="39"/>
      <c r="C65" s="40"/>
      <c r="D65" s="46"/>
      <c r="E65" s="160"/>
      <c r="F65" s="39"/>
      <c r="G65" s="41"/>
      <c r="H65" s="42"/>
      <c r="I65" s="170"/>
      <c r="J65" s="177"/>
    </row>
    <row r="66" spans="1:10" ht="17.25" customHeight="1">
      <c r="A66" s="26"/>
      <c r="B66" s="27"/>
      <c r="C66" s="28"/>
      <c r="D66" s="29" t="s">
        <v>164</v>
      </c>
      <c r="E66" s="161"/>
      <c r="F66" s="27"/>
      <c r="G66" s="30"/>
      <c r="H66" s="31"/>
      <c r="I66" s="171">
        <f>I67+I68+I69+I70</f>
        <v>0</v>
      </c>
      <c r="J66" s="176">
        <f>I66*1.21</f>
        <v>0</v>
      </c>
    </row>
    <row r="67" spans="1:10" s="157" customFormat="1" ht="16.5" customHeight="1">
      <c r="A67" s="145" t="s">
        <v>59</v>
      </c>
      <c r="B67" s="153"/>
      <c r="C67" s="154"/>
      <c r="D67" s="148" t="s">
        <v>357</v>
      </c>
      <c r="E67" s="163" t="s">
        <v>163</v>
      </c>
      <c r="F67" s="153" t="s">
        <v>12</v>
      </c>
      <c r="G67" s="155">
        <v>1</v>
      </c>
      <c r="H67" s="156"/>
      <c r="I67" s="168">
        <f t="shared" si="6"/>
        <v>0</v>
      </c>
      <c r="J67" s="177">
        <f>I67*1.21</f>
        <v>0</v>
      </c>
    </row>
    <row r="68" spans="1:10" s="151" customFormat="1" ht="16.5" customHeight="1">
      <c r="A68" s="38" t="s">
        <v>60</v>
      </c>
      <c r="B68" s="146"/>
      <c r="C68" s="147"/>
      <c r="D68" s="148" t="s">
        <v>358</v>
      </c>
      <c r="E68" s="164" t="s">
        <v>165</v>
      </c>
      <c r="F68" s="146" t="s">
        <v>12</v>
      </c>
      <c r="G68" s="149">
        <v>1</v>
      </c>
      <c r="H68" s="150"/>
      <c r="I68" s="172">
        <f t="shared" si="6"/>
        <v>0</v>
      </c>
      <c r="J68" s="175">
        <f>I68*1.21</f>
        <v>0</v>
      </c>
    </row>
    <row r="69" spans="1:10" s="37" customFormat="1" ht="16.5" customHeight="1">
      <c r="A69" s="38" t="s">
        <v>61</v>
      </c>
      <c r="B69" s="39"/>
      <c r="C69" s="40"/>
      <c r="D69" s="46" t="s">
        <v>166</v>
      </c>
      <c r="E69" s="160" t="s">
        <v>167</v>
      </c>
      <c r="F69" s="39" t="s">
        <v>13</v>
      </c>
      <c r="G69" s="41">
        <v>1</v>
      </c>
      <c r="H69" s="42"/>
      <c r="I69" s="170">
        <f t="shared" si="6"/>
        <v>0</v>
      </c>
      <c r="J69" s="180">
        <f>I69*1.21</f>
        <v>0</v>
      </c>
    </row>
    <row r="70" spans="1:10" s="37" customFormat="1" ht="16.5" customHeight="1">
      <c r="A70" s="38" t="s">
        <v>62</v>
      </c>
      <c r="B70" s="39"/>
      <c r="C70" s="40"/>
      <c r="D70" s="46" t="s">
        <v>166</v>
      </c>
      <c r="E70" s="160" t="s">
        <v>168</v>
      </c>
      <c r="F70" s="39" t="s">
        <v>13</v>
      </c>
      <c r="G70" s="41">
        <v>1</v>
      </c>
      <c r="H70" s="42"/>
      <c r="I70" s="170">
        <f t="shared" si="6"/>
        <v>0</v>
      </c>
      <c r="J70" s="173">
        <f>I70*1.21</f>
        <v>0</v>
      </c>
    </row>
    <row r="71" spans="1:10" s="37" customFormat="1" ht="16.5" customHeight="1">
      <c r="A71" s="38"/>
      <c r="B71" s="39"/>
      <c r="C71" s="40"/>
      <c r="D71" s="46"/>
      <c r="E71" s="160"/>
      <c r="F71" s="39"/>
      <c r="G71" s="41"/>
      <c r="H71" s="42"/>
      <c r="I71" s="168"/>
      <c r="J71" s="177"/>
    </row>
    <row r="72" spans="1:10" ht="17.25" customHeight="1">
      <c r="A72" s="26"/>
      <c r="B72" s="27"/>
      <c r="C72" s="28"/>
      <c r="D72" s="29" t="s">
        <v>169</v>
      </c>
      <c r="E72" s="161"/>
      <c r="F72" s="27"/>
      <c r="G72" s="30"/>
      <c r="H72" s="31"/>
      <c r="I72" s="171">
        <f>I73+I74+I75+I76+I77+I78</f>
        <v>0</v>
      </c>
      <c r="J72" s="176">
        <f aca="true" t="shared" si="8" ref="J72:J78">I72*1.21</f>
        <v>0</v>
      </c>
    </row>
    <row r="73" spans="1:10" s="49" customFormat="1" ht="19.5" customHeight="1">
      <c r="A73" s="38" t="s">
        <v>63</v>
      </c>
      <c r="B73" s="44"/>
      <c r="C73" s="45"/>
      <c r="D73" s="189" t="s">
        <v>199</v>
      </c>
      <c r="E73" s="162" t="s">
        <v>170</v>
      </c>
      <c r="F73" s="44" t="s">
        <v>12</v>
      </c>
      <c r="G73" s="47">
        <v>1</v>
      </c>
      <c r="H73" s="48"/>
      <c r="I73" s="168">
        <f t="shared" si="6"/>
        <v>0</v>
      </c>
      <c r="J73" s="179">
        <f t="shared" si="8"/>
        <v>0</v>
      </c>
    </row>
    <row r="74" spans="1:10" s="37" customFormat="1" ht="16.5" customHeight="1">
      <c r="A74" s="38" t="s">
        <v>64</v>
      </c>
      <c r="B74" s="39"/>
      <c r="C74" s="40"/>
      <c r="D74" s="46" t="s">
        <v>171</v>
      </c>
      <c r="E74" s="160" t="s">
        <v>172</v>
      </c>
      <c r="F74" s="39" t="s">
        <v>13</v>
      </c>
      <c r="G74" s="41">
        <v>1</v>
      </c>
      <c r="H74" s="42"/>
      <c r="I74" s="170">
        <f t="shared" si="6"/>
        <v>0</v>
      </c>
      <c r="J74" s="173">
        <f t="shared" si="8"/>
        <v>0</v>
      </c>
    </row>
    <row r="75" spans="1:10" s="37" customFormat="1" ht="16.5" customHeight="1">
      <c r="A75" s="145" t="s">
        <v>65</v>
      </c>
      <c r="B75" s="39"/>
      <c r="C75" s="40"/>
      <c r="D75" s="46" t="s">
        <v>173</v>
      </c>
      <c r="E75" s="160" t="s">
        <v>174</v>
      </c>
      <c r="F75" s="39" t="s">
        <v>13</v>
      </c>
      <c r="G75" s="35">
        <v>1</v>
      </c>
      <c r="H75" s="42"/>
      <c r="I75" s="170">
        <f t="shared" si="6"/>
        <v>0</v>
      </c>
      <c r="J75" s="173">
        <f t="shared" si="8"/>
        <v>0</v>
      </c>
    </row>
    <row r="76" spans="1:10" s="151" customFormat="1" ht="16.5" customHeight="1">
      <c r="A76" s="152" t="s">
        <v>66</v>
      </c>
      <c r="B76" s="146"/>
      <c r="C76" s="147"/>
      <c r="D76" s="148" t="s">
        <v>175</v>
      </c>
      <c r="E76" s="164" t="s">
        <v>176</v>
      </c>
      <c r="F76" s="146" t="s">
        <v>13</v>
      </c>
      <c r="G76" s="149">
        <v>1</v>
      </c>
      <c r="H76" s="150"/>
      <c r="I76" s="172">
        <f>G76*H76</f>
        <v>0</v>
      </c>
      <c r="J76" s="173">
        <f t="shared" si="8"/>
        <v>0</v>
      </c>
    </row>
    <row r="77" spans="1:10" s="157" customFormat="1" ht="16.5" customHeight="1">
      <c r="A77" s="145" t="s">
        <v>67</v>
      </c>
      <c r="B77" s="153"/>
      <c r="C77" s="154"/>
      <c r="D77" s="148" t="s">
        <v>177</v>
      </c>
      <c r="E77" s="163" t="s">
        <v>178</v>
      </c>
      <c r="F77" s="153" t="s">
        <v>13</v>
      </c>
      <c r="G77" s="155">
        <v>4</v>
      </c>
      <c r="H77" s="156"/>
      <c r="I77" s="172">
        <f>G77*H77</f>
        <v>0</v>
      </c>
      <c r="J77" s="173">
        <f t="shared" si="8"/>
        <v>0</v>
      </c>
    </row>
    <row r="78" spans="1:10" s="151" customFormat="1" ht="16.5" customHeight="1">
      <c r="A78" s="145" t="s">
        <v>68</v>
      </c>
      <c r="B78" s="146"/>
      <c r="C78" s="147"/>
      <c r="D78" s="148" t="s">
        <v>93</v>
      </c>
      <c r="E78" s="164"/>
      <c r="F78" s="146" t="s">
        <v>13</v>
      </c>
      <c r="G78" s="149">
        <v>8</v>
      </c>
      <c r="H78" s="150"/>
      <c r="I78" s="172">
        <f>G78*H78</f>
        <v>0</v>
      </c>
      <c r="J78" s="177">
        <f t="shared" si="8"/>
        <v>0</v>
      </c>
    </row>
    <row r="79" spans="1:10" s="151" customFormat="1" ht="16.5" customHeight="1">
      <c r="A79" s="145"/>
      <c r="B79" s="146"/>
      <c r="C79" s="147"/>
      <c r="D79" s="148"/>
      <c r="E79" s="164"/>
      <c r="F79" s="146"/>
      <c r="G79" s="149"/>
      <c r="H79" s="150"/>
      <c r="I79" s="172"/>
      <c r="J79" s="188"/>
    </row>
    <row r="80" spans="1:10" s="37" customFormat="1" ht="16.5" customHeight="1">
      <c r="A80" s="38"/>
      <c r="B80" s="39"/>
      <c r="C80" s="40"/>
      <c r="D80" s="46"/>
      <c r="E80" s="160"/>
      <c r="F80" s="39"/>
      <c r="G80" s="41"/>
      <c r="H80" s="42"/>
      <c r="I80" s="168"/>
      <c r="J80" s="177"/>
    </row>
    <row r="81" spans="1:10" ht="17.25" customHeight="1">
      <c r="A81" s="26"/>
      <c r="B81" s="27"/>
      <c r="C81" s="28"/>
      <c r="D81" s="29" t="s">
        <v>14</v>
      </c>
      <c r="E81" s="161"/>
      <c r="F81" s="27"/>
      <c r="G81" s="30"/>
      <c r="H81" s="31"/>
      <c r="I81" s="171">
        <f>I82+I83+I84+I85+I86+I87+I88+I89+I90+I91+I92+I93</f>
        <v>0</v>
      </c>
      <c r="J81" s="176">
        <f aca="true" t="shared" si="9" ref="J81:J93">I81*1.21</f>
        <v>0</v>
      </c>
    </row>
    <row r="82" spans="1:10" s="37" customFormat="1" ht="16.5" customHeight="1">
      <c r="A82" s="38" t="s">
        <v>69</v>
      </c>
      <c r="B82" s="39"/>
      <c r="C82" s="40"/>
      <c r="D82" s="46" t="s">
        <v>15</v>
      </c>
      <c r="E82" s="160"/>
      <c r="F82" s="39" t="s">
        <v>16</v>
      </c>
      <c r="G82" s="41">
        <v>360</v>
      </c>
      <c r="H82" s="42"/>
      <c r="I82" s="170">
        <f t="shared" si="6"/>
        <v>0</v>
      </c>
      <c r="J82" s="173">
        <f t="shared" si="9"/>
        <v>0</v>
      </c>
    </row>
    <row r="83" spans="1:10" s="37" customFormat="1" ht="16.5" customHeight="1">
      <c r="A83" s="50" t="s">
        <v>70</v>
      </c>
      <c r="B83" s="39"/>
      <c r="C83" s="40"/>
      <c r="D83" s="46" t="s">
        <v>94</v>
      </c>
      <c r="E83" s="160"/>
      <c r="F83" s="39" t="s">
        <v>12</v>
      </c>
      <c r="G83" s="41">
        <v>1</v>
      </c>
      <c r="H83" s="42"/>
      <c r="I83" s="170">
        <f>G83*H83</f>
        <v>0</v>
      </c>
      <c r="J83" s="173">
        <f>I83*1.21</f>
        <v>0</v>
      </c>
    </row>
    <row r="84" spans="1:10" s="37" customFormat="1" ht="16.5" customHeight="1">
      <c r="A84" s="50" t="s">
        <v>71</v>
      </c>
      <c r="B84" s="51"/>
      <c r="C84" s="52"/>
      <c r="D84" s="74" t="s">
        <v>17</v>
      </c>
      <c r="E84" s="165"/>
      <c r="F84" s="51" t="s">
        <v>12</v>
      </c>
      <c r="G84" s="41">
        <v>1</v>
      </c>
      <c r="H84" s="54"/>
      <c r="I84" s="170">
        <f t="shared" si="6"/>
        <v>0</v>
      </c>
      <c r="J84" s="173">
        <f t="shared" si="9"/>
        <v>0</v>
      </c>
    </row>
    <row r="85" spans="1:10" s="37" customFormat="1" ht="16.5" customHeight="1">
      <c r="A85" s="50" t="s">
        <v>72</v>
      </c>
      <c r="B85" s="51"/>
      <c r="C85" s="52"/>
      <c r="D85" s="74" t="s">
        <v>18</v>
      </c>
      <c r="E85" s="165"/>
      <c r="F85" s="51" t="s">
        <v>19</v>
      </c>
      <c r="G85" s="41">
        <v>400</v>
      </c>
      <c r="H85" s="54"/>
      <c r="I85" s="170">
        <f aca="true" t="shared" si="10" ref="I85:I93">G85*H85</f>
        <v>0</v>
      </c>
      <c r="J85" s="177">
        <f t="shared" si="9"/>
        <v>0</v>
      </c>
    </row>
    <row r="86" spans="1:10" s="37" customFormat="1" ht="16.5" customHeight="1">
      <c r="A86" s="190" t="s">
        <v>73</v>
      </c>
      <c r="B86" s="51"/>
      <c r="C86" s="52"/>
      <c r="D86" s="74" t="s">
        <v>21</v>
      </c>
      <c r="E86" s="165"/>
      <c r="F86" s="51" t="s">
        <v>12</v>
      </c>
      <c r="G86" s="41">
        <v>1</v>
      </c>
      <c r="H86" s="54"/>
      <c r="I86" s="170">
        <f t="shared" si="10"/>
        <v>0</v>
      </c>
      <c r="J86" s="175">
        <f t="shared" si="9"/>
        <v>0</v>
      </c>
    </row>
    <row r="87" spans="1:10" s="151" customFormat="1" ht="16.5" customHeight="1">
      <c r="A87" s="190" t="s">
        <v>179</v>
      </c>
      <c r="B87" s="191"/>
      <c r="C87" s="192"/>
      <c r="D87" s="193" t="s">
        <v>20</v>
      </c>
      <c r="E87" s="194"/>
      <c r="F87" s="191" t="s">
        <v>12</v>
      </c>
      <c r="G87" s="149">
        <v>1</v>
      </c>
      <c r="H87" s="195"/>
      <c r="I87" s="172">
        <f t="shared" si="10"/>
        <v>0</v>
      </c>
      <c r="J87" s="175">
        <f t="shared" si="9"/>
        <v>0</v>
      </c>
    </row>
    <row r="88" spans="1:10" s="151" customFormat="1" ht="16.5" customHeight="1">
      <c r="A88" s="50" t="s">
        <v>74</v>
      </c>
      <c r="B88" s="191"/>
      <c r="C88" s="192"/>
      <c r="D88" s="193" t="s">
        <v>22</v>
      </c>
      <c r="E88" s="194"/>
      <c r="F88" s="191" t="s">
        <v>12</v>
      </c>
      <c r="G88" s="149">
        <v>1</v>
      </c>
      <c r="H88" s="195"/>
      <c r="I88" s="172">
        <f t="shared" si="10"/>
        <v>0</v>
      </c>
      <c r="J88" s="180">
        <f t="shared" si="9"/>
        <v>0</v>
      </c>
    </row>
    <row r="89" spans="1:10" s="37" customFormat="1" ht="16.5" customHeight="1">
      <c r="A89" s="50" t="s">
        <v>181</v>
      </c>
      <c r="B89" s="51"/>
      <c r="C89" s="52"/>
      <c r="D89" s="74" t="s">
        <v>180</v>
      </c>
      <c r="E89" s="165"/>
      <c r="F89" s="51" t="s">
        <v>13</v>
      </c>
      <c r="G89" s="41">
        <v>1</v>
      </c>
      <c r="H89" s="54"/>
      <c r="I89" s="170">
        <f t="shared" si="10"/>
        <v>0</v>
      </c>
      <c r="J89" s="173">
        <f t="shared" si="9"/>
        <v>0</v>
      </c>
    </row>
    <row r="90" spans="1:10" s="37" customFormat="1" ht="16.5" customHeight="1">
      <c r="A90" s="50" t="s">
        <v>184</v>
      </c>
      <c r="B90" s="51"/>
      <c r="C90" s="52"/>
      <c r="D90" s="74" t="s">
        <v>182</v>
      </c>
      <c r="E90" s="165"/>
      <c r="F90" s="51" t="s">
        <v>183</v>
      </c>
      <c r="G90" s="41">
        <v>120</v>
      </c>
      <c r="H90" s="54"/>
      <c r="I90" s="170">
        <f t="shared" si="10"/>
        <v>0</v>
      </c>
      <c r="J90" s="173">
        <f t="shared" si="9"/>
        <v>0</v>
      </c>
    </row>
    <row r="91" spans="1:10" s="37" customFormat="1" ht="16.5" customHeight="1">
      <c r="A91" s="50" t="s">
        <v>186</v>
      </c>
      <c r="B91" s="51"/>
      <c r="C91" s="52"/>
      <c r="D91" s="74" t="s">
        <v>185</v>
      </c>
      <c r="E91" s="165"/>
      <c r="F91" s="51" t="s">
        <v>16</v>
      </c>
      <c r="G91" s="41">
        <v>1167</v>
      </c>
      <c r="H91" s="54"/>
      <c r="I91" s="170">
        <f t="shared" si="10"/>
        <v>0</v>
      </c>
      <c r="J91" s="173">
        <f t="shared" si="9"/>
        <v>0</v>
      </c>
    </row>
    <row r="92" spans="1:10" s="37" customFormat="1" ht="16.5" customHeight="1">
      <c r="A92" s="50" t="s">
        <v>353</v>
      </c>
      <c r="B92" s="51"/>
      <c r="C92" s="52"/>
      <c r="D92" s="74" t="s">
        <v>187</v>
      </c>
      <c r="E92" s="165"/>
      <c r="F92" s="51" t="s">
        <v>13</v>
      </c>
      <c r="G92" s="41">
        <v>2</v>
      </c>
      <c r="H92" s="54"/>
      <c r="I92" s="170">
        <f>G92*H92</f>
        <v>0</v>
      </c>
      <c r="J92" s="173">
        <f>I92*1.21</f>
        <v>0</v>
      </c>
    </row>
    <row r="93" spans="1:10" s="37" customFormat="1" ht="16.5" customHeight="1">
      <c r="A93" s="50" t="s">
        <v>359</v>
      </c>
      <c r="B93" s="51"/>
      <c r="C93" s="52"/>
      <c r="D93" s="74" t="s">
        <v>360</v>
      </c>
      <c r="E93" s="165"/>
      <c r="F93" s="51" t="s">
        <v>13</v>
      </c>
      <c r="G93" s="41">
        <v>2</v>
      </c>
      <c r="H93" s="54"/>
      <c r="I93" s="170">
        <f t="shared" si="10"/>
        <v>0</v>
      </c>
      <c r="J93" s="173">
        <f t="shared" si="9"/>
        <v>0</v>
      </c>
    </row>
    <row r="94" spans="1:10" s="37" customFormat="1" ht="16.5" customHeight="1">
      <c r="A94" s="50"/>
      <c r="B94" s="51"/>
      <c r="C94" s="52"/>
      <c r="D94" s="74"/>
      <c r="E94" s="165"/>
      <c r="F94" s="51"/>
      <c r="G94" s="41"/>
      <c r="H94" s="54"/>
      <c r="I94" s="170"/>
      <c r="J94" s="173"/>
    </row>
    <row r="95" spans="1:10" s="151" customFormat="1" ht="16.5" customHeight="1">
      <c r="A95" s="190"/>
      <c r="B95" s="191"/>
      <c r="C95" s="192"/>
      <c r="D95" s="193"/>
      <c r="E95" s="194"/>
      <c r="F95" s="191"/>
      <c r="G95" s="149"/>
      <c r="H95" s="195"/>
      <c r="I95" s="172"/>
      <c r="J95" s="181"/>
    </row>
    <row r="96" spans="1:10" s="37" customFormat="1" ht="16.5" customHeight="1">
      <c r="A96" s="50"/>
      <c r="B96" s="51"/>
      <c r="C96" s="52"/>
      <c r="D96" s="53"/>
      <c r="E96" s="165"/>
      <c r="F96" s="51"/>
      <c r="G96" s="41"/>
      <c r="H96" s="54"/>
      <c r="I96" s="55"/>
      <c r="J96" s="196"/>
    </row>
    <row r="97" spans="1:10" s="75" customFormat="1" ht="15.75">
      <c r="A97" s="56">
        <v>0</v>
      </c>
      <c r="B97" s="57"/>
      <c r="C97" s="58" t="s">
        <v>9</v>
      </c>
      <c r="D97" s="59" t="s">
        <v>10</v>
      </c>
      <c r="E97" s="57"/>
      <c r="F97" s="57"/>
      <c r="G97" s="60"/>
      <c r="H97" s="61"/>
      <c r="I97" s="158">
        <f>I8+I16+I20+I25+I28+I36+I41+I49+I54+I58+I66+I72+I81</f>
        <v>0</v>
      </c>
      <c r="J97" s="197">
        <f>I97*1.21</f>
        <v>0</v>
      </c>
    </row>
    <row r="98" spans="1:10" s="37" customFormat="1" ht="12.75" customHeight="1">
      <c r="A98" s="62"/>
      <c r="B98" s="63"/>
      <c r="C98" s="64"/>
      <c r="D98" s="65"/>
      <c r="E98" s="66"/>
      <c r="F98" s="66"/>
      <c r="G98" s="67"/>
      <c r="H98" s="68"/>
      <c r="I98" s="55"/>
      <c r="J98" s="198"/>
    </row>
    <row r="99" spans="1:10" s="37" customFormat="1" ht="12.75" customHeight="1">
      <c r="A99" s="62"/>
      <c r="B99" s="63"/>
      <c r="C99" s="64"/>
      <c r="D99" s="65"/>
      <c r="E99" s="66"/>
      <c r="F99" s="66"/>
      <c r="G99" s="67"/>
      <c r="H99" s="68"/>
      <c r="I99" s="55"/>
      <c r="J99" s="198"/>
    </row>
    <row r="100" spans="1:10" s="37" customFormat="1" ht="12.75" customHeight="1">
      <c r="A100" s="50"/>
      <c r="B100" s="51"/>
      <c r="C100" s="52"/>
      <c r="D100" s="53"/>
      <c r="E100" s="51"/>
      <c r="F100" s="51"/>
      <c r="G100" s="69"/>
      <c r="H100" s="54"/>
      <c r="I100" s="55"/>
      <c r="J100" s="198"/>
    </row>
    <row r="101" spans="7:10" s="70" customFormat="1" ht="14.25">
      <c r="G101" s="71"/>
      <c r="I101" s="72"/>
      <c r="J101" s="72"/>
    </row>
  </sheetData>
  <sheetProtection/>
  <printOptions/>
  <pageMargins left="0.7875" right="0.7875" top="0.7875" bottom="1.2993055555555557" header="0.5118055555555556" footer="0.5118055555555556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D125" sqref="D125"/>
    </sheetView>
  </sheetViews>
  <sheetFormatPr defaultColWidth="9.140625" defaultRowHeight="12.75"/>
  <cols>
    <col min="1" max="1" width="26.8515625" style="217" bestFit="1" customWidth="1"/>
    <col min="2" max="2" width="51.00390625" style="253" customWidth="1"/>
    <col min="3" max="3" width="12.421875" style="211" customWidth="1"/>
    <col min="4" max="4" width="15.28125" style="254" customWidth="1"/>
    <col min="5" max="5" width="8.140625" style="211" customWidth="1"/>
    <col min="6" max="6" width="12.7109375" style="255" customWidth="1"/>
    <col min="7" max="16384" width="9.140625" style="211" customWidth="1"/>
  </cols>
  <sheetData>
    <row r="1" spans="1:6" ht="26.25" thickBot="1">
      <c r="A1" s="209" t="s">
        <v>200</v>
      </c>
      <c r="B1" s="209" t="s">
        <v>201</v>
      </c>
      <c r="C1" s="209" t="s">
        <v>202</v>
      </c>
      <c r="D1" s="209" t="s">
        <v>203</v>
      </c>
      <c r="E1" s="209" t="s">
        <v>204</v>
      </c>
      <c r="F1" s="210" t="s">
        <v>205</v>
      </c>
    </row>
    <row r="2" spans="1:6" ht="13.5" thickBot="1">
      <c r="A2" s="298"/>
      <c r="B2" s="298"/>
      <c r="C2" s="298"/>
      <c r="D2" s="298"/>
      <c r="E2" s="298"/>
      <c r="F2" s="298"/>
    </row>
    <row r="3" spans="1:6" ht="15.75">
      <c r="A3" s="299"/>
      <c r="B3" s="299"/>
      <c r="C3" s="299"/>
      <c r="D3" s="299"/>
      <c r="E3" s="299"/>
      <c r="F3" s="300"/>
    </row>
    <row r="4" spans="1:6" s="217" customFormat="1" ht="12.75">
      <c r="A4" s="212"/>
      <c r="B4" s="213" t="s">
        <v>206</v>
      </c>
      <c r="C4" s="214"/>
      <c r="D4" s="215"/>
      <c r="E4" s="214"/>
      <c r="F4" s="216">
        <f aca="true" t="shared" si="0" ref="F4:F67">D4*E4</f>
        <v>0</v>
      </c>
    </row>
    <row r="5" spans="1:6" s="217" customFormat="1" ht="114.75">
      <c r="A5" s="212" t="s">
        <v>207</v>
      </c>
      <c r="B5" s="218" t="s">
        <v>208</v>
      </c>
      <c r="C5" s="214"/>
      <c r="D5" s="219"/>
      <c r="E5" s="214">
        <v>1</v>
      </c>
      <c r="F5" s="216">
        <f t="shared" si="0"/>
        <v>0</v>
      </c>
    </row>
    <row r="6" spans="1:6" s="217" customFormat="1" ht="12.75">
      <c r="A6" s="212"/>
      <c r="B6" s="220"/>
      <c r="C6" s="214"/>
      <c r="D6" s="219"/>
      <c r="E6" s="214"/>
      <c r="F6" s="216">
        <f t="shared" si="0"/>
        <v>0</v>
      </c>
    </row>
    <row r="7" spans="1:6" s="217" customFormat="1" ht="12.75">
      <c r="A7" s="212"/>
      <c r="B7" s="213" t="s">
        <v>209</v>
      </c>
      <c r="C7" s="214"/>
      <c r="D7" s="219"/>
      <c r="E7" s="214"/>
      <c r="F7" s="216">
        <f t="shared" si="0"/>
        <v>0</v>
      </c>
    </row>
    <row r="8" spans="1:6" s="217" customFormat="1" ht="12.75">
      <c r="A8" s="212"/>
      <c r="B8" s="220"/>
      <c r="C8" s="214"/>
      <c r="D8" s="219"/>
      <c r="E8" s="214"/>
      <c r="F8" s="216">
        <f t="shared" si="0"/>
        <v>0</v>
      </c>
    </row>
    <row r="9" spans="1:6" s="217" customFormat="1" ht="38.25">
      <c r="A9" s="212" t="s">
        <v>210</v>
      </c>
      <c r="B9" s="218" t="s">
        <v>211</v>
      </c>
      <c r="C9" s="214" t="s">
        <v>13</v>
      </c>
      <c r="D9" s="219"/>
      <c r="E9" s="214">
        <v>2</v>
      </c>
      <c r="F9" s="216">
        <f t="shared" si="0"/>
        <v>0</v>
      </c>
    </row>
    <row r="10" spans="1:6" s="217" customFormat="1" ht="51">
      <c r="A10" s="212" t="s">
        <v>212</v>
      </c>
      <c r="B10" s="218" t="s">
        <v>213</v>
      </c>
      <c r="C10" s="214" t="s">
        <v>13</v>
      </c>
      <c r="D10" s="219"/>
      <c r="E10" s="214">
        <v>1</v>
      </c>
      <c r="F10" s="216">
        <f t="shared" si="0"/>
        <v>0</v>
      </c>
    </row>
    <row r="11" spans="1:6" s="217" customFormat="1" ht="89.25">
      <c r="A11" s="212" t="s">
        <v>214</v>
      </c>
      <c r="B11" s="221" t="s">
        <v>215</v>
      </c>
      <c r="C11" s="214" t="s">
        <v>13</v>
      </c>
      <c r="D11" s="219"/>
      <c r="E11" s="214">
        <v>1</v>
      </c>
      <c r="F11" s="216">
        <f t="shared" si="0"/>
        <v>0</v>
      </c>
    </row>
    <row r="12" spans="1:6" s="217" customFormat="1" ht="63.75">
      <c r="A12" s="212" t="s">
        <v>216</v>
      </c>
      <c r="B12" s="220" t="s">
        <v>217</v>
      </c>
      <c r="C12" s="214" t="s">
        <v>13</v>
      </c>
      <c r="D12" s="219"/>
      <c r="E12" s="214">
        <v>3</v>
      </c>
      <c r="F12" s="216">
        <f t="shared" si="0"/>
        <v>0</v>
      </c>
    </row>
    <row r="13" spans="1:6" s="217" customFormat="1" ht="38.25">
      <c r="A13" s="212" t="s">
        <v>218</v>
      </c>
      <c r="B13" s="222" t="s">
        <v>219</v>
      </c>
      <c r="C13" s="223" t="s">
        <v>220</v>
      </c>
      <c r="D13" s="224"/>
      <c r="E13" s="225">
        <v>1</v>
      </c>
      <c r="F13" s="216">
        <f t="shared" si="0"/>
        <v>0</v>
      </c>
    </row>
    <row r="14" spans="1:6" s="217" customFormat="1" ht="25.5">
      <c r="A14" s="212" t="s">
        <v>221</v>
      </c>
      <c r="B14" s="226" t="s">
        <v>222</v>
      </c>
      <c r="C14" s="227" t="s">
        <v>13</v>
      </c>
      <c r="D14" s="219"/>
      <c r="E14" s="214">
        <v>1</v>
      </c>
      <c r="F14" s="216">
        <f t="shared" si="0"/>
        <v>0</v>
      </c>
    </row>
    <row r="15" spans="1:6" s="217" customFormat="1" ht="12.75">
      <c r="A15" s="212" t="s">
        <v>221</v>
      </c>
      <c r="B15" s="226" t="s">
        <v>223</v>
      </c>
      <c r="C15" s="227" t="s">
        <v>13</v>
      </c>
      <c r="D15" s="219"/>
      <c r="E15" s="214">
        <v>1</v>
      </c>
      <c r="F15" s="216">
        <f t="shared" si="0"/>
        <v>0</v>
      </c>
    </row>
    <row r="16" spans="1:6" s="217" customFormat="1" ht="63.75">
      <c r="A16" s="212" t="s">
        <v>224</v>
      </c>
      <c r="B16" s="220" t="s">
        <v>225</v>
      </c>
      <c r="C16" s="214" t="s">
        <v>13</v>
      </c>
      <c r="D16" s="219"/>
      <c r="E16" s="214">
        <v>1</v>
      </c>
      <c r="F16" s="216">
        <f t="shared" si="0"/>
        <v>0</v>
      </c>
    </row>
    <row r="17" spans="1:6" s="217" customFormat="1" ht="63.75">
      <c r="A17" s="212" t="s">
        <v>226</v>
      </c>
      <c r="B17" s="220" t="s">
        <v>227</v>
      </c>
      <c r="C17" s="214" t="s">
        <v>13</v>
      </c>
      <c r="D17" s="219"/>
      <c r="E17" s="214">
        <v>1</v>
      </c>
      <c r="F17" s="216">
        <f t="shared" si="0"/>
        <v>0</v>
      </c>
    </row>
    <row r="18" spans="1:6" s="217" customFormat="1" ht="12.75">
      <c r="A18" s="212"/>
      <c r="B18" s="226"/>
      <c r="C18" s="227"/>
      <c r="D18" s="219"/>
      <c r="E18" s="214"/>
      <c r="F18" s="216">
        <f t="shared" si="0"/>
        <v>0</v>
      </c>
    </row>
    <row r="19" spans="1:6" s="217" customFormat="1" ht="12.75">
      <c r="A19" s="212"/>
      <c r="B19" s="213" t="s">
        <v>228</v>
      </c>
      <c r="C19" s="214"/>
      <c r="D19" s="219"/>
      <c r="E19" s="214"/>
      <c r="F19" s="216">
        <f t="shared" si="0"/>
        <v>0</v>
      </c>
    </row>
    <row r="20" spans="1:6" s="217" customFormat="1" ht="51">
      <c r="A20" s="212" t="s">
        <v>210</v>
      </c>
      <c r="B20" s="218" t="s">
        <v>229</v>
      </c>
      <c r="C20" s="214" t="s">
        <v>13</v>
      </c>
      <c r="D20" s="219"/>
      <c r="E20" s="214">
        <v>2</v>
      </c>
      <c r="F20" s="216">
        <f t="shared" si="0"/>
        <v>0</v>
      </c>
    </row>
    <row r="21" spans="1:6" s="217" customFormat="1" ht="51">
      <c r="A21" s="212" t="s">
        <v>212</v>
      </c>
      <c r="B21" s="218" t="s">
        <v>213</v>
      </c>
      <c r="C21" s="214" t="s">
        <v>13</v>
      </c>
      <c r="D21" s="219"/>
      <c r="E21" s="214">
        <v>1</v>
      </c>
      <c r="F21" s="216">
        <f t="shared" si="0"/>
        <v>0</v>
      </c>
    </row>
    <row r="22" spans="1:6" s="217" customFormat="1" ht="89.25">
      <c r="A22" s="212" t="s">
        <v>214</v>
      </c>
      <c r="B22" s="221" t="s">
        <v>215</v>
      </c>
      <c r="C22" s="214" t="s">
        <v>13</v>
      </c>
      <c r="D22" s="219"/>
      <c r="E22" s="214">
        <v>1</v>
      </c>
      <c r="F22" s="216">
        <f t="shared" si="0"/>
        <v>0</v>
      </c>
    </row>
    <row r="23" spans="1:6" s="217" customFormat="1" ht="25.5">
      <c r="A23" s="212" t="s">
        <v>221</v>
      </c>
      <c r="B23" s="226" t="s">
        <v>222</v>
      </c>
      <c r="C23" s="227" t="s">
        <v>13</v>
      </c>
      <c r="D23" s="219"/>
      <c r="E23" s="214">
        <v>1</v>
      </c>
      <c r="F23" s="216">
        <f t="shared" si="0"/>
        <v>0</v>
      </c>
    </row>
    <row r="24" spans="1:6" s="217" customFormat="1" ht="12.75">
      <c r="A24" s="212"/>
      <c r="B24" s="213" t="s">
        <v>230</v>
      </c>
      <c r="C24" s="214"/>
      <c r="D24" s="219"/>
      <c r="E24" s="214"/>
      <c r="F24" s="216">
        <f t="shared" si="0"/>
        <v>0</v>
      </c>
    </row>
    <row r="25" spans="1:6" s="217" customFormat="1" ht="140.25">
      <c r="A25" s="212" t="s">
        <v>216</v>
      </c>
      <c r="B25" s="228" t="s">
        <v>231</v>
      </c>
      <c r="C25" s="229" t="s">
        <v>13</v>
      </c>
      <c r="D25" s="219"/>
      <c r="E25" s="229">
        <v>1</v>
      </c>
      <c r="F25" s="216">
        <f t="shared" si="0"/>
        <v>0</v>
      </c>
    </row>
    <row r="26" spans="1:6" s="217" customFormat="1" ht="51">
      <c r="A26" s="212" t="s">
        <v>232</v>
      </c>
      <c r="B26" s="230" t="s">
        <v>233</v>
      </c>
      <c r="C26" s="231" t="s">
        <v>13</v>
      </c>
      <c r="D26" s="219"/>
      <c r="E26" s="214">
        <v>1</v>
      </c>
      <c r="F26" s="216">
        <f t="shared" si="0"/>
        <v>0</v>
      </c>
    </row>
    <row r="27" spans="1:6" s="217" customFormat="1" ht="51">
      <c r="A27" s="212" t="s">
        <v>210</v>
      </c>
      <c r="B27" s="232" t="s">
        <v>229</v>
      </c>
      <c r="C27" s="233" t="s">
        <v>13</v>
      </c>
      <c r="D27" s="219"/>
      <c r="E27" s="233">
        <v>2</v>
      </c>
      <c r="F27" s="216">
        <f t="shared" si="0"/>
        <v>0</v>
      </c>
    </row>
    <row r="28" spans="1:6" s="217" customFormat="1" ht="51">
      <c r="A28" s="212" t="s">
        <v>212</v>
      </c>
      <c r="B28" s="218" t="s">
        <v>213</v>
      </c>
      <c r="C28" s="214" t="s">
        <v>13</v>
      </c>
      <c r="D28" s="219"/>
      <c r="E28" s="214">
        <v>1</v>
      </c>
      <c r="F28" s="216">
        <f t="shared" si="0"/>
        <v>0</v>
      </c>
    </row>
    <row r="29" spans="1:6" s="217" customFormat="1" ht="89.25">
      <c r="A29" s="212" t="s">
        <v>214</v>
      </c>
      <c r="B29" s="221" t="s">
        <v>215</v>
      </c>
      <c r="C29" s="214" t="s">
        <v>13</v>
      </c>
      <c r="D29" s="219"/>
      <c r="E29" s="214">
        <v>1</v>
      </c>
      <c r="F29" s="216">
        <f t="shared" si="0"/>
        <v>0</v>
      </c>
    </row>
    <row r="30" spans="1:6" s="217" customFormat="1" ht="63.75">
      <c r="A30" s="212" t="s">
        <v>224</v>
      </c>
      <c r="B30" s="220" t="s">
        <v>225</v>
      </c>
      <c r="C30" s="214" t="s">
        <v>13</v>
      </c>
      <c r="D30" s="219"/>
      <c r="E30" s="214">
        <v>1</v>
      </c>
      <c r="F30" s="216">
        <f t="shared" si="0"/>
        <v>0</v>
      </c>
    </row>
    <row r="31" spans="1:6" s="217" customFormat="1" ht="63.75">
      <c r="A31" s="212" t="s">
        <v>226</v>
      </c>
      <c r="B31" s="220" t="s">
        <v>227</v>
      </c>
      <c r="C31" s="214" t="s">
        <v>13</v>
      </c>
      <c r="D31" s="219"/>
      <c r="E31" s="214">
        <v>1</v>
      </c>
      <c r="F31" s="216">
        <f t="shared" si="0"/>
        <v>0</v>
      </c>
    </row>
    <row r="32" spans="1:6" s="217" customFormat="1" ht="25.5">
      <c r="A32" s="212" t="s">
        <v>221</v>
      </c>
      <c r="B32" s="226" t="s">
        <v>222</v>
      </c>
      <c r="C32" s="227" t="s">
        <v>13</v>
      </c>
      <c r="D32" s="219"/>
      <c r="E32" s="214">
        <v>2</v>
      </c>
      <c r="F32" s="216">
        <f t="shared" si="0"/>
        <v>0</v>
      </c>
    </row>
    <row r="33" spans="1:6" s="217" customFormat="1" ht="12.75">
      <c r="A33" s="212"/>
      <c r="B33" s="213" t="s">
        <v>234</v>
      </c>
      <c r="C33" s="214"/>
      <c r="D33" s="219"/>
      <c r="E33" s="214"/>
      <c r="F33" s="216">
        <f t="shared" si="0"/>
        <v>0</v>
      </c>
    </row>
    <row r="34" spans="1:6" s="217" customFormat="1" ht="76.5">
      <c r="A34" s="212" t="s">
        <v>224</v>
      </c>
      <c r="B34" s="234" t="s">
        <v>235</v>
      </c>
      <c r="C34" s="214" t="s">
        <v>13</v>
      </c>
      <c r="D34" s="219"/>
      <c r="E34" s="229">
        <v>1</v>
      </c>
      <c r="F34" s="216">
        <f t="shared" si="0"/>
        <v>0</v>
      </c>
    </row>
    <row r="35" spans="1:6" s="217" customFormat="1" ht="38.25">
      <c r="A35" s="212" t="s">
        <v>236</v>
      </c>
      <c r="B35" s="235" t="s">
        <v>237</v>
      </c>
      <c r="C35" s="236" t="s">
        <v>220</v>
      </c>
      <c r="D35" s="219"/>
      <c r="E35" s="229">
        <v>1</v>
      </c>
      <c r="F35" s="216">
        <f t="shared" si="0"/>
        <v>0</v>
      </c>
    </row>
    <row r="36" spans="1:6" s="217" customFormat="1" ht="89.25">
      <c r="A36" s="212" t="s">
        <v>214</v>
      </c>
      <c r="B36" s="221" t="s">
        <v>215</v>
      </c>
      <c r="C36" s="214" t="s">
        <v>13</v>
      </c>
      <c r="D36" s="219"/>
      <c r="E36" s="229">
        <v>1</v>
      </c>
      <c r="F36" s="216">
        <f t="shared" si="0"/>
        <v>0</v>
      </c>
    </row>
    <row r="37" spans="1:6" s="217" customFormat="1" ht="51">
      <c r="A37" s="212" t="s">
        <v>238</v>
      </c>
      <c r="B37" s="235" t="s">
        <v>239</v>
      </c>
      <c r="C37" s="236" t="s">
        <v>13</v>
      </c>
      <c r="D37" s="219"/>
      <c r="E37" s="214">
        <v>1</v>
      </c>
      <c r="F37" s="216">
        <f t="shared" si="0"/>
        <v>0</v>
      </c>
    </row>
    <row r="38" spans="1:6" s="217" customFormat="1" ht="63.75">
      <c r="A38" s="212" t="s">
        <v>210</v>
      </c>
      <c r="B38" s="218" t="s">
        <v>240</v>
      </c>
      <c r="C38" s="237" t="s">
        <v>13</v>
      </c>
      <c r="D38" s="219"/>
      <c r="E38" s="214">
        <v>1</v>
      </c>
      <c r="F38" s="216">
        <f t="shared" si="0"/>
        <v>0</v>
      </c>
    </row>
    <row r="39" spans="1:6" s="217" customFormat="1" ht="89.25">
      <c r="A39" s="212" t="s">
        <v>214</v>
      </c>
      <c r="B39" s="221" t="s">
        <v>215</v>
      </c>
      <c r="C39" s="214" t="s">
        <v>13</v>
      </c>
      <c r="D39" s="219"/>
      <c r="E39" s="214">
        <v>1</v>
      </c>
      <c r="F39" s="216">
        <f t="shared" si="0"/>
        <v>0</v>
      </c>
    </row>
    <row r="40" spans="1:6" s="217" customFormat="1" ht="63.75">
      <c r="A40" s="212" t="s">
        <v>210</v>
      </c>
      <c r="B40" s="218" t="s">
        <v>240</v>
      </c>
      <c r="C40" s="237" t="s">
        <v>13</v>
      </c>
      <c r="D40" s="219"/>
      <c r="E40" s="214">
        <v>1</v>
      </c>
      <c r="F40" s="216">
        <f t="shared" si="0"/>
        <v>0</v>
      </c>
    </row>
    <row r="41" spans="1:6" s="217" customFormat="1" ht="25.5">
      <c r="A41" s="212" t="s">
        <v>221</v>
      </c>
      <c r="B41" s="226" t="s">
        <v>222</v>
      </c>
      <c r="C41" s="227" t="s">
        <v>13</v>
      </c>
      <c r="D41" s="219"/>
      <c r="E41" s="214">
        <v>2</v>
      </c>
      <c r="F41" s="216">
        <f>D41*E41</f>
        <v>0</v>
      </c>
    </row>
    <row r="42" spans="1:6" s="217" customFormat="1" ht="12.75">
      <c r="A42" s="212"/>
      <c r="B42" s="213" t="s">
        <v>241</v>
      </c>
      <c r="C42" s="214"/>
      <c r="D42" s="219"/>
      <c r="E42" s="214"/>
      <c r="F42" s="216">
        <f t="shared" si="0"/>
        <v>0</v>
      </c>
    </row>
    <row r="43" spans="1:6" s="217" customFormat="1" ht="127.5">
      <c r="A43" s="212" t="s">
        <v>216</v>
      </c>
      <c r="B43" s="228" t="s">
        <v>242</v>
      </c>
      <c r="C43" s="229" t="s">
        <v>13</v>
      </c>
      <c r="D43" s="219"/>
      <c r="E43" s="229">
        <v>2</v>
      </c>
      <c r="F43" s="216">
        <f t="shared" si="0"/>
        <v>0</v>
      </c>
    </row>
    <row r="44" spans="1:6" s="217" customFormat="1" ht="51">
      <c r="A44" s="212" t="s">
        <v>232</v>
      </c>
      <c r="B44" s="230" t="s">
        <v>233</v>
      </c>
      <c r="C44" s="231" t="s">
        <v>13</v>
      </c>
      <c r="D44" s="219"/>
      <c r="E44" s="214">
        <v>2</v>
      </c>
      <c r="F44" s="216">
        <f t="shared" si="0"/>
        <v>0</v>
      </c>
    </row>
    <row r="45" spans="1:6" s="217" customFormat="1" ht="38.25">
      <c r="A45" s="212" t="s">
        <v>210</v>
      </c>
      <c r="B45" s="218" t="s">
        <v>211</v>
      </c>
      <c r="C45" s="214" t="s">
        <v>13</v>
      </c>
      <c r="D45" s="219"/>
      <c r="E45" s="233">
        <v>2</v>
      </c>
      <c r="F45" s="216">
        <f t="shared" si="0"/>
        <v>0</v>
      </c>
    </row>
    <row r="46" spans="1:6" s="217" customFormat="1" ht="38.25">
      <c r="A46" s="212" t="s">
        <v>210</v>
      </c>
      <c r="B46" s="218" t="s">
        <v>243</v>
      </c>
      <c r="C46" s="214" t="s">
        <v>13</v>
      </c>
      <c r="D46" s="219"/>
      <c r="E46" s="233">
        <v>1</v>
      </c>
      <c r="F46" s="216">
        <f t="shared" si="0"/>
        <v>0</v>
      </c>
    </row>
    <row r="47" spans="1:6" s="217" customFormat="1" ht="51">
      <c r="A47" s="212" t="s">
        <v>212</v>
      </c>
      <c r="B47" s="218" t="s">
        <v>213</v>
      </c>
      <c r="C47" s="214" t="s">
        <v>13</v>
      </c>
      <c r="D47" s="219"/>
      <c r="E47" s="214">
        <v>2</v>
      </c>
      <c r="F47" s="216">
        <f t="shared" si="0"/>
        <v>0</v>
      </c>
    </row>
    <row r="48" spans="1:6" s="217" customFormat="1" ht="89.25">
      <c r="A48" s="212" t="s">
        <v>214</v>
      </c>
      <c r="B48" s="221" t="s">
        <v>215</v>
      </c>
      <c r="C48" s="214" t="s">
        <v>13</v>
      </c>
      <c r="D48" s="219"/>
      <c r="E48" s="214">
        <v>4</v>
      </c>
      <c r="F48" s="216">
        <f t="shared" si="0"/>
        <v>0</v>
      </c>
    </row>
    <row r="49" spans="1:6" s="217" customFormat="1" ht="51">
      <c r="A49" s="212" t="s">
        <v>224</v>
      </c>
      <c r="B49" s="238" t="s">
        <v>244</v>
      </c>
      <c r="C49" s="214" t="s">
        <v>13</v>
      </c>
      <c r="D49" s="219"/>
      <c r="E49" s="214">
        <v>1</v>
      </c>
      <c r="F49" s="216">
        <f t="shared" si="0"/>
        <v>0</v>
      </c>
    </row>
    <row r="50" spans="1:6" s="217" customFormat="1" ht="51">
      <c r="A50" s="212" t="s">
        <v>232</v>
      </c>
      <c r="B50" s="239" t="s">
        <v>245</v>
      </c>
      <c r="C50" s="240" t="s">
        <v>13</v>
      </c>
      <c r="D50" s="219"/>
      <c r="E50" s="214">
        <v>1</v>
      </c>
      <c r="F50" s="216">
        <f t="shared" si="0"/>
        <v>0</v>
      </c>
    </row>
    <row r="51" spans="1:6" s="217" customFormat="1" ht="89.25">
      <c r="A51" s="212" t="s">
        <v>246</v>
      </c>
      <c r="B51" s="220" t="s">
        <v>247</v>
      </c>
      <c r="C51" s="214" t="s">
        <v>13</v>
      </c>
      <c r="D51" s="219"/>
      <c r="E51" s="214">
        <v>1</v>
      </c>
      <c r="F51" s="216">
        <f t="shared" si="0"/>
        <v>0</v>
      </c>
    </row>
    <row r="52" spans="1:6" s="217" customFormat="1" ht="25.5">
      <c r="A52" s="212" t="s">
        <v>221</v>
      </c>
      <c r="B52" s="226" t="s">
        <v>222</v>
      </c>
      <c r="C52" s="227" t="s">
        <v>13</v>
      </c>
      <c r="D52" s="219"/>
      <c r="E52" s="214">
        <v>3</v>
      </c>
      <c r="F52" s="216">
        <f t="shared" si="0"/>
        <v>0</v>
      </c>
    </row>
    <row r="53" spans="1:6" s="217" customFormat="1" ht="12.75">
      <c r="A53" s="212"/>
      <c r="B53" s="220"/>
      <c r="C53" s="214"/>
      <c r="D53" s="219"/>
      <c r="E53" s="214"/>
      <c r="F53" s="216">
        <f t="shared" si="0"/>
        <v>0</v>
      </c>
    </row>
    <row r="54" spans="1:6" s="217" customFormat="1" ht="12.75">
      <c r="A54" s="212"/>
      <c r="B54" s="213" t="s">
        <v>248</v>
      </c>
      <c r="C54" s="214"/>
      <c r="D54" s="219"/>
      <c r="E54" s="214"/>
      <c r="F54" s="216">
        <f t="shared" si="0"/>
        <v>0</v>
      </c>
    </row>
    <row r="55" spans="1:6" s="217" customFormat="1" ht="114.75">
      <c r="A55" s="212" t="s">
        <v>224</v>
      </c>
      <c r="B55" s="238" t="s">
        <v>249</v>
      </c>
      <c r="C55" s="214" t="s">
        <v>13</v>
      </c>
      <c r="D55" s="219"/>
      <c r="E55" s="214">
        <v>1</v>
      </c>
      <c r="F55" s="216">
        <f t="shared" si="0"/>
        <v>0</v>
      </c>
    </row>
    <row r="56" spans="1:6" s="217" customFormat="1" ht="89.25">
      <c r="A56" s="212" t="s">
        <v>232</v>
      </c>
      <c r="B56" s="241" t="s">
        <v>250</v>
      </c>
      <c r="C56" s="240" t="s">
        <v>13</v>
      </c>
      <c r="D56" s="219"/>
      <c r="E56" s="214">
        <v>1</v>
      </c>
      <c r="F56" s="216">
        <f t="shared" si="0"/>
        <v>0</v>
      </c>
    </row>
    <row r="57" spans="1:6" s="217" customFormat="1" ht="38.25">
      <c r="A57" s="212" t="s">
        <v>210</v>
      </c>
      <c r="B57" s="232" t="s">
        <v>251</v>
      </c>
      <c r="C57" s="233" t="s">
        <v>13</v>
      </c>
      <c r="D57" s="219"/>
      <c r="E57" s="233">
        <v>2</v>
      </c>
      <c r="F57" s="216">
        <f t="shared" si="0"/>
        <v>0</v>
      </c>
    </row>
    <row r="58" spans="1:6" s="217" customFormat="1" ht="51">
      <c r="A58" s="212" t="s">
        <v>212</v>
      </c>
      <c r="B58" s="218" t="s">
        <v>213</v>
      </c>
      <c r="C58" s="214" t="s">
        <v>13</v>
      </c>
      <c r="D58" s="219"/>
      <c r="E58" s="214">
        <v>1</v>
      </c>
      <c r="F58" s="216">
        <f t="shared" si="0"/>
        <v>0</v>
      </c>
    </row>
    <row r="59" spans="1:6" s="217" customFormat="1" ht="89.25">
      <c r="A59" s="212" t="s">
        <v>214</v>
      </c>
      <c r="B59" s="221" t="s">
        <v>215</v>
      </c>
      <c r="C59" s="214" t="s">
        <v>13</v>
      </c>
      <c r="D59" s="219"/>
      <c r="E59" s="214">
        <v>1</v>
      </c>
      <c r="F59" s="216">
        <f t="shared" si="0"/>
        <v>0</v>
      </c>
    </row>
    <row r="60" spans="1:6" s="217" customFormat="1" ht="25.5">
      <c r="A60" s="212" t="s">
        <v>221</v>
      </c>
      <c r="B60" s="226" t="s">
        <v>222</v>
      </c>
      <c r="C60" s="227" t="s">
        <v>13</v>
      </c>
      <c r="D60" s="219"/>
      <c r="E60" s="214">
        <v>1</v>
      </c>
      <c r="F60" s="216">
        <f>D60*E60</f>
        <v>0</v>
      </c>
    </row>
    <row r="61" spans="1:6" s="217" customFormat="1" ht="12.75">
      <c r="A61" s="212"/>
      <c r="B61" s="226"/>
      <c r="C61" s="227"/>
      <c r="D61" s="219"/>
      <c r="E61" s="214"/>
      <c r="F61" s="216"/>
    </row>
    <row r="62" spans="1:6" s="217" customFormat="1" ht="12.75">
      <c r="A62" s="212"/>
      <c r="B62" s="213" t="s">
        <v>252</v>
      </c>
      <c r="C62" s="214"/>
      <c r="D62" s="219"/>
      <c r="E62" s="214"/>
      <c r="F62" s="216">
        <f t="shared" si="0"/>
        <v>0</v>
      </c>
    </row>
    <row r="63" spans="1:6" s="217" customFormat="1" ht="12.75">
      <c r="A63" s="212"/>
      <c r="B63" s="220"/>
      <c r="C63" s="214"/>
      <c r="D63" s="219"/>
      <c r="E63" s="214"/>
      <c r="F63" s="216">
        <f t="shared" si="0"/>
        <v>0</v>
      </c>
    </row>
    <row r="64" spans="1:6" s="217" customFormat="1" ht="63.75">
      <c r="A64" s="212" t="s">
        <v>253</v>
      </c>
      <c r="B64" s="242" t="s">
        <v>254</v>
      </c>
      <c r="C64" s="214" t="s">
        <v>220</v>
      </c>
      <c r="D64" s="219"/>
      <c r="E64" s="214">
        <v>1</v>
      </c>
      <c r="F64" s="216">
        <f t="shared" si="0"/>
        <v>0</v>
      </c>
    </row>
    <row r="65" spans="1:6" s="217" customFormat="1" ht="140.25">
      <c r="A65" s="212" t="s">
        <v>216</v>
      </c>
      <c r="B65" s="238" t="s">
        <v>255</v>
      </c>
      <c r="C65" s="214" t="s">
        <v>13</v>
      </c>
      <c r="D65" s="219"/>
      <c r="E65" s="214">
        <v>1</v>
      </c>
      <c r="F65" s="216">
        <f t="shared" si="0"/>
        <v>0</v>
      </c>
    </row>
    <row r="66" spans="1:6" s="217" customFormat="1" ht="51">
      <c r="A66" s="212" t="s">
        <v>232</v>
      </c>
      <c r="B66" s="230" t="s">
        <v>233</v>
      </c>
      <c r="C66" s="231" t="s">
        <v>13</v>
      </c>
      <c r="D66" s="219"/>
      <c r="E66" s="214">
        <v>1</v>
      </c>
      <c r="F66" s="216">
        <f t="shared" si="0"/>
        <v>0</v>
      </c>
    </row>
    <row r="67" spans="1:6" s="217" customFormat="1" ht="127.5">
      <c r="A67" s="212" t="s">
        <v>216</v>
      </c>
      <c r="B67" s="228" t="s">
        <v>242</v>
      </c>
      <c r="C67" s="229" t="s">
        <v>13</v>
      </c>
      <c r="D67" s="219"/>
      <c r="E67" s="229">
        <v>3</v>
      </c>
      <c r="F67" s="216">
        <f t="shared" si="0"/>
        <v>0</v>
      </c>
    </row>
    <row r="68" spans="1:6" s="217" customFormat="1" ht="51">
      <c r="A68" s="212" t="s">
        <v>232</v>
      </c>
      <c r="B68" s="230" t="s">
        <v>233</v>
      </c>
      <c r="C68" s="231" t="s">
        <v>13</v>
      </c>
      <c r="D68" s="219"/>
      <c r="E68" s="214">
        <v>3</v>
      </c>
      <c r="F68" s="216">
        <f aca="true" t="shared" si="1" ref="F68:F121">D68*E68</f>
        <v>0</v>
      </c>
    </row>
    <row r="69" spans="1:6" s="217" customFormat="1" ht="38.25">
      <c r="A69" s="212" t="s">
        <v>210</v>
      </c>
      <c r="B69" s="232" t="s">
        <v>251</v>
      </c>
      <c r="C69" s="233" t="s">
        <v>13</v>
      </c>
      <c r="D69" s="219"/>
      <c r="E69" s="233">
        <v>2</v>
      </c>
      <c r="F69" s="216">
        <f t="shared" si="1"/>
        <v>0</v>
      </c>
    </row>
    <row r="70" spans="1:6" s="217" customFormat="1" ht="51">
      <c r="A70" s="212" t="s">
        <v>212</v>
      </c>
      <c r="B70" s="218" t="s">
        <v>213</v>
      </c>
      <c r="C70" s="214" t="s">
        <v>13</v>
      </c>
      <c r="D70" s="219"/>
      <c r="E70" s="214">
        <v>1</v>
      </c>
      <c r="F70" s="216">
        <f t="shared" si="1"/>
        <v>0</v>
      </c>
    </row>
    <row r="71" spans="1:6" s="217" customFormat="1" ht="89.25">
      <c r="A71" s="212" t="s">
        <v>214</v>
      </c>
      <c r="B71" s="221" t="s">
        <v>215</v>
      </c>
      <c r="C71" s="214" t="s">
        <v>13</v>
      </c>
      <c r="D71" s="219"/>
      <c r="E71" s="214">
        <v>4</v>
      </c>
      <c r="F71" s="216">
        <f t="shared" si="1"/>
        <v>0</v>
      </c>
    </row>
    <row r="72" spans="1:6" s="217" customFormat="1" ht="25.5">
      <c r="A72" s="212" t="s">
        <v>221</v>
      </c>
      <c r="B72" s="226" t="s">
        <v>222</v>
      </c>
      <c r="C72" s="227" t="s">
        <v>13</v>
      </c>
      <c r="D72" s="219"/>
      <c r="E72" s="214">
        <v>4</v>
      </c>
      <c r="F72" s="216">
        <f t="shared" si="1"/>
        <v>0</v>
      </c>
    </row>
    <row r="73" spans="1:6" s="217" customFormat="1" ht="12.75">
      <c r="A73" s="212"/>
      <c r="B73" s="221"/>
      <c r="C73" s="214"/>
      <c r="D73" s="219"/>
      <c r="E73" s="214"/>
      <c r="F73" s="216">
        <f t="shared" si="1"/>
        <v>0</v>
      </c>
    </row>
    <row r="74" spans="1:6" s="217" customFormat="1" ht="12.75">
      <c r="A74" s="212"/>
      <c r="B74" s="220"/>
      <c r="C74" s="214"/>
      <c r="D74" s="219"/>
      <c r="E74" s="214"/>
      <c r="F74" s="216">
        <f t="shared" si="1"/>
        <v>0</v>
      </c>
    </row>
    <row r="75" spans="1:6" s="217" customFormat="1" ht="12.75">
      <c r="A75" s="212"/>
      <c r="B75" s="213" t="s">
        <v>256</v>
      </c>
      <c r="C75" s="214"/>
      <c r="D75" s="219"/>
      <c r="E75" s="214"/>
      <c r="F75" s="216">
        <f t="shared" si="1"/>
        <v>0</v>
      </c>
    </row>
    <row r="76" spans="1:6" s="217" customFormat="1" ht="63.75">
      <c r="A76" s="212" t="s">
        <v>224</v>
      </c>
      <c r="B76" s="220" t="s">
        <v>225</v>
      </c>
      <c r="C76" s="214" t="s">
        <v>13</v>
      </c>
      <c r="D76" s="219"/>
      <c r="E76" s="214">
        <v>1</v>
      </c>
      <c r="F76" s="216">
        <f>D76*E76</f>
        <v>0</v>
      </c>
    </row>
    <row r="77" spans="1:6" s="217" customFormat="1" ht="63.75">
      <c r="A77" s="212"/>
      <c r="B77" s="220" t="s">
        <v>227</v>
      </c>
      <c r="C77" s="214" t="s">
        <v>13</v>
      </c>
      <c r="D77" s="219"/>
      <c r="E77" s="214">
        <v>1</v>
      </c>
      <c r="F77" s="216">
        <f>D77*E77</f>
        <v>0</v>
      </c>
    </row>
    <row r="78" spans="1:6" s="217" customFormat="1" ht="38.25">
      <c r="A78" s="212" t="s">
        <v>257</v>
      </c>
      <c r="B78" s="220" t="s">
        <v>258</v>
      </c>
      <c r="C78" s="214" t="s">
        <v>13</v>
      </c>
      <c r="D78" s="219"/>
      <c r="E78" s="214">
        <v>1</v>
      </c>
      <c r="F78" s="216">
        <f t="shared" si="1"/>
        <v>0</v>
      </c>
    </row>
    <row r="79" spans="1:6" s="217" customFormat="1" ht="12.75">
      <c r="A79" s="212"/>
      <c r="B79" s="220" t="s">
        <v>259</v>
      </c>
      <c r="C79" s="214" t="s">
        <v>13</v>
      </c>
      <c r="D79" s="219"/>
      <c r="E79" s="214">
        <v>1</v>
      </c>
      <c r="F79" s="216">
        <f t="shared" si="1"/>
        <v>0</v>
      </c>
    </row>
    <row r="80" spans="1:6" s="217" customFormat="1" ht="38.25">
      <c r="A80" s="212" t="s">
        <v>210</v>
      </c>
      <c r="B80" s="232" t="s">
        <v>251</v>
      </c>
      <c r="C80" s="214" t="s">
        <v>13</v>
      </c>
      <c r="D80" s="219"/>
      <c r="E80" s="214">
        <v>2</v>
      </c>
      <c r="F80" s="216">
        <f t="shared" si="1"/>
        <v>0</v>
      </c>
    </row>
    <row r="81" spans="1:6" s="217" customFormat="1" ht="51">
      <c r="A81" s="212" t="s">
        <v>212</v>
      </c>
      <c r="B81" s="218" t="s">
        <v>213</v>
      </c>
      <c r="C81" s="214" t="s">
        <v>13</v>
      </c>
      <c r="D81" s="219"/>
      <c r="E81" s="214">
        <v>1</v>
      </c>
      <c r="F81" s="216">
        <f t="shared" si="1"/>
        <v>0</v>
      </c>
    </row>
    <row r="82" spans="1:6" s="217" customFormat="1" ht="89.25">
      <c r="A82" s="212" t="s">
        <v>214</v>
      </c>
      <c r="B82" s="221" t="s">
        <v>215</v>
      </c>
      <c r="C82" s="214" t="s">
        <v>13</v>
      </c>
      <c r="D82" s="219"/>
      <c r="E82" s="214">
        <v>2</v>
      </c>
      <c r="F82" s="216">
        <f t="shared" si="1"/>
        <v>0</v>
      </c>
    </row>
    <row r="83" spans="1:6" s="217" customFormat="1" ht="25.5">
      <c r="A83" s="212" t="s">
        <v>221</v>
      </c>
      <c r="B83" s="226" t="s">
        <v>222</v>
      </c>
      <c r="C83" s="227" t="s">
        <v>13</v>
      </c>
      <c r="D83" s="219"/>
      <c r="E83" s="214">
        <v>2</v>
      </c>
      <c r="F83" s="216">
        <f t="shared" si="1"/>
        <v>0</v>
      </c>
    </row>
    <row r="84" spans="1:6" s="217" customFormat="1" ht="12.75">
      <c r="A84" s="212"/>
      <c r="B84" s="220"/>
      <c r="C84" s="214"/>
      <c r="D84" s="219"/>
      <c r="E84" s="214"/>
      <c r="F84" s="216">
        <f t="shared" si="1"/>
        <v>0</v>
      </c>
    </row>
    <row r="85" spans="1:6" s="217" customFormat="1" ht="12.75">
      <c r="A85" s="212"/>
      <c r="B85" s="220"/>
      <c r="C85" s="214"/>
      <c r="D85" s="219"/>
      <c r="E85" s="214"/>
      <c r="F85" s="216">
        <f t="shared" si="1"/>
        <v>0</v>
      </c>
    </row>
    <row r="86" spans="1:6" s="217" customFormat="1" ht="12.75">
      <c r="A86" s="212"/>
      <c r="B86" s="213" t="s">
        <v>260</v>
      </c>
      <c r="C86" s="214"/>
      <c r="D86" s="219"/>
      <c r="E86" s="214"/>
      <c r="F86" s="216">
        <f t="shared" si="1"/>
        <v>0</v>
      </c>
    </row>
    <row r="87" spans="1:6" s="217" customFormat="1" ht="153">
      <c r="A87" s="212" t="s">
        <v>216</v>
      </c>
      <c r="B87" s="228" t="s">
        <v>261</v>
      </c>
      <c r="C87" s="229" t="s">
        <v>13</v>
      </c>
      <c r="D87" s="219"/>
      <c r="E87" s="243">
        <v>1</v>
      </c>
      <c r="F87" s="216">
        <f t="shared" si="1"/>
        <v>0</v>
      </c>
    </row>
    <row r="88" spans="1:6" s="217" customFormat="1" ht="51">
      <c r="A88" s="212" t="s">
        <v>232</v>
      </c>
      <c r="B88" s="230" t="s">
        <v>233</v>
      </c>
      <c r="C88" s="231" t="s">
        <v>13</v>
      </c>
      <c r="D88" s="219"/>
      <c r="E88" s="214">
        <v>1</v>
      </c>
      <c r="F88" s="216">
        <f t="shared" si="1"/>
        <v>0</v>
      </c>
    </row>
    <row r="89" spans="1:6" s="217" customFormat="1" ht="38.25">
      <c r="A89" s="212" t="s">
        <v>210</v>
      </c>
      <c r="B89" s="232" t="s">
        <v>251</v>
      </c>
      <c r="C89" s="233" t="s">
        <v>13</v>
      </c>
      <c r="D89" s="219"/>
      <c r="E89" s="233">
        <v>2</v>
      </c>
      <c r="F89" s="216">
        <f t="shared" si="1"/>
        <v>0</v>
      </c>
    </row>
    <row r="90" spans="1:6" s="217" customFormat="1" ht="51">
      <c r="A90" s="212" t="s">
        <v>212</v>
      </c>
      <c r="B90" s="218" t="s">
        <v>213</v>
      </c>
      <c r="C90" s="214" t="s">
        <v>13</v>
      </c>
      <c r="D90" s="219"/>
      <c r="E90" s="214">
        <v>1</v>
      </c>
      <c r="F90" s="216">
        <f t="shared" si="1"/>
        <v>0</v>
      </c>
    </row>
    <row r="91" spans="1:6" s="217" customFormat="1" ht="89.25">
      <c r="A91" s="212" t="s">
        <v>214</v>
      </c>
      <c r="B91" s="221" t="s">
        <v>215</v>
      </c>
      <c r="C91" s="214" t="s">
        <v>13</v>
      </c>
      <c r="D91" s="219"/>
      <c r="E91" s="214">
        <v>1</v>
      </c>
      <c r="F91" s="216">
        <f t="shared" si="1"/>
        <v>0</v>
      </c>
    </row>
    <row r="92" spans="1:6" s="217" customFormat="1" ht="63.75">
      <c r="A92" s="212" t="s">
        <v>224</v>
      </c>
      <c r="B92" s="220" t="s">
        <v>225</v>
      </c>
      <c r="C92" s="214" t="s">
        <v>13</v>
      </c>
      <c r="D92" s="219"/>
      <c r="E92" s="214">
        <v>1</v>
      </c>
      <c r="F92" s="216">
        <f t="shared" si="1"/>
        <v>0</v>
      </c>
    </row>
    <row r="93" spans="1:6" s="217" customFormat="1" ht="63.75">
      <c r="A93" s="212" t="s">
        <v>226</v>
      </c>
      <c r="B93" s="220" t="s">
        <v>227</v>
      </c>
      <c r="C93" s="214" t="s">
        <v>13</v>
      </c>
      <c r="D93" s="219"/>
      <c r="E93" s="214">
        <v>1</v>
      </c>
      <c r="F93" s="216">
        <f t="shared" si="1"/>
        <v>0</v>
      </c>
    </row>
    <row r="94" spans="1:6" s="217" customFormat="1" ht="25.5">
      <c r="A94" s="212" t="s">
        <v>221</v>
      </c>
      <c r="B94" s="226" t="s">
        <v>222</v>
      </c>
      <c r="C94" s="227" t="s">
        <v>13</v>
      </c>
      <c r="D94" s="219"/>
      <c r="E94" s="214">
        <v>1</v>
      </c>
      <c r="F94" s="216">
        <f t="shared" si="1"/>
        <v>0</v>
      </c>
    </row>
    <row r="95" spans="1:6" s="217" customFormat="1" ht="12.75">
      <c r="A95" s="212"/>
      <c r="B95" s="244"/>
      <c r="C95" s="245"/>
      <c r="D95" s="219"/>
      <c r="E95" s="246"/>
      <c r="F95" s="216">
        <f t="shared" si="1"/>
        <v>0</v>
      </c>
    </row>
    <row r="96" spans="1:6" s="217" customFormat="1" ht="12.75">
      <c r="A96" s="212"/>
      <c r="B96" s="213" t="s">
        <v>262</v>
      </c>
      <c r="C96" s="214"/>
      <c r="D96" s="219"/>
      <c r="E96" s="214"/>
      <c r="F96" s="216">
        <f t="shared" si="1"/>
        <v>0</v>
      </c>
    </row>
    <row r="97" spans="1:6" s="217" customFormat="1" ht="38.25">
      <c r="A97" s="212" t="s">
        <v>210</v>
      </c>
      <c r="B97" s="232" t="s">
        <v>251</v>
      </c>
      <c r="C97" s="233" t="s">
        <v>13</v>
      </c>
      <c r="D97" s="219"/>
      <c r="E97" s="233">
        <v>2</v>
      </c>
      <c r="F97" s="216">
        <f t="shared" si="1"/>
        <v>0</v>
      </c>
    </row>
    <row r="98" spans="1:6" s="217" customFormat="1" ht="51">
      <c r="A98" s="212" t="s">
        <v>212</v>
      </c>
      <c r="B98" s="218" t="s">
        <v>213</v>
      </c>
      <c r="C98" s="214" t="s">
        <v>13</v>
      </c>
      <c r="D98" s="219"/>
      <c r="E98" s="214">
        <v>1</v>
      </c>
      <c r="F98" s="216">
        <f t="shared" si="1"/>
        <v>0</v>
      </c>
    </row>
    <row r="99" spans="1:6" s="217" customFormat="1" ht="89.25">
      <c r="A99" s="212" t="s">
        <v>214</v>
      </c>
      <c r="B99" s="221" t="s">
        <v>215</v>
      </c>
      <c r="C99" s="214" t="s">
        <v>13</v>
      </c>
      <c r="D99" s="219"/>
      <c r="E99" s="214">
        <v>1</v>
      </c>
      <c r="F99" s="216">
        <f t="shared" si="1"/>
        <v>0</v>
      </c>
    </row>
    <row r="100" spans="1:6" s="217" customFormat="1" ht="76.5">
      <c r="A100" s="212" t="s">
        <v>257</v>
      </c>
      <c r="B100" s="238" t="s">
        <v>263</v>
      </c>
      <c r="C100" s="214"/>
      <c r="D100" s="219"/>
      <c r="E100" s="214">
        <v>4</v>
      </c>
      <c r="F100" s="216">
        <f t="shared" si="1"/>
        <v>0</v>
      </c>
    </row>
    <row r="101" spans="1:6" s="217" customFormat="1" ht="89.25">
      <c r="A101" s="212" t="s">
        <v>246</v>
      </c>
      <c r="B101" s="220" t="s">
        <v>247</v>
      </c>
      <c r="C101" s="214" t="s">
        <v>13</v>
      </c>
      <c r="D101" s="219"/>
      <c r="E101" s="214">
        <v>4</v>
      </c>
      <c r="F101" s="216">
        <f t="shared" si="1"/>
        <v>0</v>
      </c>
    </row>
    <row r="102" spans="1:6" s="217" customFormat="1" ht="25.5">
      <c r="A102" s="212" t="s">
        <v>264</v>
      </c>
      <c r="B102" s="218" t="s">
        <v>265</v>
      </c>
      <c r="C102" s="214" t="s">
        <v>13</v>
      </c>
      <c r="D102" s="219"/>
      <c r="E102" s="214">
        <v>4</v>
      </c>
      <c r="F102" s="216">
        <f t="shared" si="1"/>
        <v>0</v>
      </c>
    </row>
    <row r="103" spans="1:6" s="217" customFormat="1" ht="63.75">
      <c r="A103" s="212" t="s">
        <v>266</v>
      </c>
      <c r="B103" s="244" t="s">
        <v>267</v>
      </c>
      <c r="C103" s="245"/>
      <c r="D103" s="219"/>
      <c r="E103" s="246">
        <v>1</v>
      </c>
      <c r="F103" s="216">
        <f t="shared" si="1"/>
        <v>0</v>
      </c>
    </row>
    <row r="104" spans="1:6" s="217" customFormat="1" ht="25.5">
      <c r="A104" s="212" t="s">
        <v>268</v>
      </c>
      <c r="B104" s="220" t="s">
        <v>269</v>
      </c>
      <c r="C104" s="214"/>
      <c r="D104" s="219"/>
      <c r="E104" s="214">
        <v>1</v>
      </c>
      <c r="F104" s="216">
        <f t="shared" si="1"/>
        <v>0</v>
      </c>
    </row>
    <row r="105" spans="1:6" s="217" customFormat="1" ht="12.75">
      <c r="A105" s="212"/>
      <c r="B105" s="213" t="s">
        <v>270</v>
      </c>
      <c r="C105" s="214"/>
      <c r="D105" s="219"/>
      <c r="E105" s="214"/>
      <c r="F105" s="216">
        <f t="shared" si="1"/>
        <v>0</v>
      </c>
    </row>
    <row r="106" spans="1:6" s="217" customFormat="1" ht="63.75">
      <c r="A106" s="212" t="s">
        <v>271</v>
      </c>
      <c r="B106" s="247" t="s">
        <v>272</v>
      </c>
      <c r="C106" s="248" t="s">
        <v>13</v>
      </c>
      <c r="D106" s="219"/>
      <c r="E106" s="214">
        <v>1</v>
      </c>
      <c r="F106" s="216">
        <f t="shared" si="1"/>
        <v>0</v>
      </c>
    </row>
    <row r="107" spans="1:6" s="217" customFormat="1" ht="12.75">
      <c r="A107" s="212" t="s">
        <v>221</v>
      </c>
      <c r="B107" s="247" t="s">
        <v>273</v>
      </c>
      <c r="C107" s="227" t="s">
        <v>13</v>
      </c>
      <c r="D107" s="219"/>
      <c r="E107" s="214">
        <v>1</v>
      </c>
      <c r="F107" s="216">
        <f t="shared" si="1"/>
        <v>0</v>
      </c>
    </row>
    <row r="108" spans="1:6" s="217" customFormat="1" ht="63.75">
      <c r="A108" s="212" t="s">
        <v>221</v>
      </c>
      <c r="B108" s="249" t="s">
        <v>274</v>
      </c>
      <c r="C108" s="250" t="s">
        <v>13</v>
      </c>
      <c r="D108" s="219"/>
      <c r="E108" s="214">
        <v>1</v>
      </c>
      <c r="F108" s="216">
        <f t="shared" si="1"/>
        <v>0</v>
      </c>
    </row>
    <row r="109" spans="1:6" s="217" customFormat="1" ht="51">
      <c r="A109" s="212" t="s">
        <v>275</v>
      </c>
      <c r="B109" s="226" t="s">
        <v>276</v>
      </c>
      <c r="C109" s="227" t="s">
        <v>13</v>
      </c>
      <c r="D109" s="219"/>
      <c r="E109" s="214">
        <v>1</v>
      </c>
      <c r="F109" s="216">
        <f t="shared" si="1"/>
        <v>0</v>
      </c>
    </row>
    <row r="110" spans="1:6" s="217" customFormat="1" ht="102">
      <c r="A110" s="212" t="s">
        <v>277</v>
      </c>
      <c r="B110" s="226" t="s">
        <v>278</v>
      </c>
      <c r="C110" s="227" t="s">
        <v>13</v>
      </c>
      <c r="D110" s="219"/>
      <c r="E110" s="214">
        <v>2</v>
      </c>
      <c r="F110" s="216">
        <f t="shared" si="1"/>
        <v>0</v>
      </c>
    </row>
    <row r="111" spans="1:6" s="217" customFormat="1" ht="63.75">
      <c r="A111" s="212" t="s">
        <v>221</v>
      </c>
      <c r="B111" s="249" t="s">
        <v>279</v>
      </c>
      <c r="C111" s="227" t="s">
        <v>13</v>
      </c>
      <c r="D111" s="219"/>
      <c r="E111" s="214">
        <v>1</v>
      </c>
      <c r="F111" s="216">
        <f t="shared" si="1"/>
        <v>0</v>
      </c>
    </row>
    <row r="112" spans="1:6" s="217" customFormat="1" ht="102">
      <c r="A112" s="212" t="s">
        <v>221</v>
      </c>
      <c r="B112" s="247" t="s">
        <v>280</v>
      </c>
      <c r="C112" s="251" t="s">
        <v>13</v>
      </c>
      <c r="D112" s="219"/>
      <c r="E112" s="214">
        <v>2</v>
      </c>
      <c r="F112" s="216">
        <f t="shared" si="1"/>
        <v>0</v>
      </c>
    </row>
    <row r="113" spans="1:6" s="217" customFormat="1" ht="140.25">
      <c r="A113" s="212" t="s">
        <v>221</v>
      </c>
      <c r="B113" s="221" t="s">
        <v>281</v>
      </c>
      <c r="C113" s="248" t="s">
        <v>13</v>
      </c>
      <c r="D113" s="219"/>
      <c r="E113" s="214">
        <v>15</v>
      </c>
      <c r="F113" s="216">
        <f t="shared" si="1"/>
        <v>0</v>
      </c>
    </row>
    <row r="114" spans="1:6" s="217" customFormat="1" ht="165.75">
      <c r="A114" s="212" t="s">
        <v>221</v>
      </c>
      <c r="B114" s="247" t="s">
        <v>282</v>
      </c>
      <c r="C114" s="251" t="s">
        <v>13</v>
      </c>
      <c r="D114" s="219"/>
      <c r="E114" s="214">
        <v>1</v>
      </c>
      <c r="F114" s="216">
        <f t="shared" si="1"/>
        <v>0</v>
      </c>
    </row>
    <row r="115" spans="1:6" s="217" customFormat="1" ht="38.25">
      <c r="A115" s="212" t="s">
        <v>283</v>
      </c>
      <c r="B115" s="230" t="s">
        <v>284</v>
      </c>
      <c r="C115" s="231" t="s">
        <v>13</v>
      </c>
      <c r="D115" s="219"/>
      <c r="E115" s="214">
        <v>1</v>
      </c>
      <c r="F115" s="216">
        <f t="shared" si="1"/>
        <v>0</v>
      </c>
    </row>
    <row r="116" spans="1:6" s="217" customFormat="1" ht="25.5">
      <c r="A116" s="212" t="s">
        <v>285</v>
      </c>
      <c r="B116" s="230" t="s">
        <v>286</v>
      </c>
      <c r="C116" s="231" t="s">
        <v>13</v>
      </c>
      <c r="D116" s="219"/>
      <c r="E116" s="214">
        <v>1</v>
      </c>
      <c r="F116" s="216">
        <f t="shared" si="1"/>
        <v>0</v>
      </c>
    </row>
    <row r="117" spans="1:6" s="217" customFormat="1" ht="25.5">
      <c r="A117" s="212" t="s">
        <v>287</v>
      </c>
      <c r="B117" s="230" t="s">
        <v>287</v>
      </c>
      <c r="C117" s="231" t="s">
        <v>220</v>
      </c>
      <c r="D117" s="219"/>
      <c r="E117" s="214">
        <v>1</v>
      </c>
      <c r="F117" s="216">
        <f t="shared" si="1"/>
        <v>0</v>
      </c>
    </row>
    <row r="118" spans="1:6" s="217" customFormat="1" ht="12.75">
      <c r="A118" s="212" t="s">
        <v>288</v>
      </c>
      <c r="B118" s="230" t="s">
        <v>288</v>
      </c>
      <c r="C118" s="231" t="s">
        <v>220</v>
      </c>
      <c r="D118" s="219"/>
      <c r="E118" s="214">
        <v>1</v>
      </c>
      <c r="F118" s="216">
        <f t="shared" si="1"/>
        <v>0</v>
      </c>
    </row>
    <row r="119" spans="1:6" s="217" customFormat="1" ht="12.75">
      <c r="A119" s="212"/>
      <c r="B119" s="230"/>
      <c r="C119" s="231"/>
      <c r="D119" s="219"/>
      <c r="E119" s="214"/>
      <c r="F119" s="216">
        <f t="shared" si="1"/>
        <v>0</v>
      </c>
    </row>
    <row r="120" spans="1:6" s="217" customFormat="1" ht="12.75">
      <c r="A120" s="212" t="s">
        <v>289</v>
      </c>
      <c r="B120" s="230" t="s">
        <v>289</v>
      </c>
      <c r="C120" s="231" t="s">
        <v>220</v>
      </c>
      <c r="D120" s="219"/>
      <c r="E120" s="214">
        <v>1</v>
      </c>
      <c r="F120" s="216">
        <f t="shared" si="1"/>
        <v>0</v>
      </c>
    </row>
    <row r="121" spans="1:6" s="217" customFormat="1" ht="12.75">
      <c r="A121" s="212"/>
      <c r="B121" s="230"/>
      <c r="C121" s="231"/>
      <c r="D121" s="219"/>
      <c r="E121" s="214"/>
      <c r="F121" s="216">
        <f t="shared" si="1"/>
        <v>0</v>
      </c>
    </row>
    <row r="122" spans="1:6" s="217" customFormat="1" ht="12.75">
      <c r="A122" s="212"/>
      <c r="B122" s="220"/>
      <c r="C122" s="214"/>
      <c r="D122" s="219"/>
      <c r="E122" s="214"/>
      <c r="F122" s="216">
        <f>D122*E122</f>
        <v>0</v>
      </c>
    </row>
    <row r="123" spans="1:6" ht="12.75">
      <c r="A123" s="301" t="s">
        <v>290</v>
      </c>
      <c r="B123" s="301"/>
      <c r="C123" s="301"/>
      <c r="D123" s="301"/>
      <c r="E123" s="302"/>
      <c r="F123" s="252">
        <f>SUM(F4:F122)</f>
        <v>0</v>
      </c>
    </row>
  </sheetData>
  <sheetProtection/>
  <mergeCells count="3">
    <mergeCell ref="A2:F2"/>
    <mergeCell ref="A3:F3"/>
    <mergeCell ref="A123:E1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.421875" style="0" customWidth="1"/>
    <col min="2" max="2" width="77.57421875" style="0" customWidth="1"/>
    <col min="3" max="3" width="13.28125" style="0" bestFit="1" customWidth="1"/>
    <col min="4" max="4" width="3.8515625" style="0" bestFit="1" customWidth="1"/>
    <col min="5" max="6" width="15.57421875" style="0" bestFit="1" customWidth="1"/>
    <col min="7" max="7" width="15.57421875" style="0" customWidth="1"/>
    <col min="9" max="9" width="11.00390625" style="0" bestFit="1" customWidth="1"/>
    <col min="10" max="10" width="12.140625" style="0" bestFit="1" customWidth="1"/>
  </cols>
  <sheetData>
    <row r="2" spans="2:5" ht="26.25">
      <c r="B2" s="104" t="s">
        <v>90</v>
      </c>
      <c r="C2" s="200"/>
      <c r="D2" s="200"/>
      <c r="E2" s="200"/>
    </row>
    <row r="4" ht="12.75">
      <c r="B4" t="s">
        <v>80</v>
      </c>
    </row>
    <row r="5" spans="9:10" ht="12.75" hidden="1">
      <c r="I5" t="s">
        <v>81</v>
      </c>
      <c r="J5" t="s">
        <v>82</v>
      </c>
    </row>
    <row r="6" ht="20.25">
      <c r="B6" s="135" t="s">
        <v>91</v>
      </c>
    </row>
    <row r="7" ht="4.5" customHeight="1" thickBot="1"/>
    <row r="8" spans="2:7" ht="26.25" thickBot="1">
      <c r="B8" s="105" t="s">
        <v>83</v>
      </c>
      <c r="C8" s="106" t="s">
        <v>84</v>
      </c>
      <c r="D8" s="107" t="s">
        <v>13</v>
      </c>
      <c r="E8" s="106" t="s">
        <v>85</v>
      </c>
      <c r="F8" s="108" t="s">
        <v>378</v>
      </c>
      <c r="G8" s="137"/>
    </row>
    <row r="9" spans="2:6" ht="13.5" thickBot="1">
      <c r="B9" s="109" t="s">
        <v>361</v>
      </c>
      <c r="C9" s="110"/>
      <c r="D9" s="111"/>
      <c r="E9" s="110"/>
      <c r="F9" s="112"/>
    </row>
    <row r="10" spans="2:6" ht="15">
      <c r="B10" s="119" t="s">
        <v>95</v>
      </c>
      <c r="C10" s="113"/>
      <c r="D10" s="136"/>
      <c r="E10" s="113"/>
      <c r="F10" s="114"/>
    </row>
    <row r="11" spans="2:10" ht="15.75" thickBot="1">
      <c r="B11" s="124" t="s">
        <v>188</v>
      </c>
      <c r="C11" s="125"/>
      <c r="D11" s="126">
        <v>1</v>
      </c>
      <c r="E11" s="125">
        <f>C11*D11</f>
        <v>0</v>
      </c>
      <c r="F11" s="127">
        <f>1.21*E11</f>
        <v>0</v>
      </c>
      <c r="J11" s="103"/>
    </row>
    <row r="12" spans="2:6" ht="13.5" thickBot="1">
      <c r="B12" s="109" t="s">
        <v>362</v>
      </c>
      <c r="C12" s="110"/>
      <c r="D12" s="111"/>
      <c r="E12" s="110"/>
      <c r="F12" s="112"/>
    </row>
    <row r="13" spans="2:6" ht="15">
      <c r="B13" s="119" t="s">
        <v>95</v>
      </c>
      <c r="C13" s="113"/>
      <c r="D13" s="136"/>
      <c r="E13" s="113"/>
      <c r="F13" s="114"/>
    </row>
    <row r="14" spans="2:10" s="205" customFormat="1" ht="30.75" thickBot="1">
      <c r="B14" s="201" t="s">
        <v>363</v>
      </c>
      <c r="C14" s="202"/>
      <c r="D14" s="203">
        <v>1</v>
      </c>
      <c r="E14" s="202">
        <f>C14*D14</f>
        <v>0</v>
      </c>
      <c r="F14" s="204">
        <f>1.21*E14</f>
        <v>0</v>
      </c>
      <c r="J14" s="206"/>
    </row>
    <row r="15" spans="2:6" ht="13.5" thickBot="1">
      <c r="B15" s="109" t="s">
        <v>364</v>
      </c>
      <c r="C15" s="110"/>
      <c r="D15" s="111"/>
      <c r="E15" s="110"/>
      <c r="F15" s="112"/>
    </row>
    <row r="16" spans="2:6" ht="15">
      <c r="B16" s="119" t="s">
        <v>96</v>
      </c>
      <c r="C16" s="113"/>
      <c r="D16" s="136"/>
      <c r="E16" s="113"/>
      <c r="F16" s="114"/>
    </row>
    <row r="17" spans="2:10" ht="15">
      <c r="B17" s="120" t="s">
        <v>189</v>
      </c>
      <c r="C17" s="121"/>
      <c r="D17" s="123">
        <v>1</v>
      </c>
      <c r="E17" s="121">
        <f>C17*D17</f>
        <v>0</v>
      </c>
      <c r="F17" s="122">
        <f>1.21*E17</f>
        <v>0</v>
      </c>
      <c r="J17" s="103"/>
    </row>
    <row r="18" spans="2:10" ht="15.75" thickBot="1">
      <c r="B18" s="124" t="s">
        <v>365</v>
      </c>
      <c r="C18" s="125"/>
      <c r="D18" s="126">
        <v>1</v>
      </c>
      <c r="E18" s="125">
        <f>C18*D18</f>
        <v>0</v>
      </c>
      <c r="F18" s="127">
        <f>1.21*E18</f>
        <v>0</v>
      </c>
      <c r="J18" s="103"/>
    </row>
    <row r="19" spans="2:6" ht="13.5" thickBot="1">
      <c r="B19" s="109" t="s">
        <v>366</v>
      </c>
      <c r="C19" s="110"/>
      <c r="D19" s="111"/>
      <c r="E19" s="110"/>
      <c r="F19" s="112"/>
    </row>
    <row r="20" spans="2:6" ht="15">
      <c r="B20" s="119" t="s">
        <v>96</v>
      </c>
      <c r="C20" s="113"/>
      <c r="D20" s="136"/>
      <c r="E20" s="113"/>
      <c r="F20" s="114"/>
    </row>
    <row r="21" spans="2:10" ht="15">
      <c r="B21" s="120" t="s">
        <v>367</v>
      </c>
      <c r="C21" s="121"/>
      <c r="D21" s="123">
        <v>1</v>
      </c>
      <c r="E21" s="121">
        <f>C21*D21</f>
        <v>0</v>
      </c>
      <c r="F21" s="122">
        <f>1.21*E21</f>
        <v>0</v>
      </c>
      <c r="J21" s="103"/>
    </row>
    <row r="22" spans="2:10" ht="15">
      <c r="B22" s="120" t="s">
        <v>368</v>
      </c>
      <c r="C22" s="121"/>
      <c r="D22" s="123">
        <v>1</v>
      </c>
      <c r="E22" s="121">
        <f>C22*D22</f>
        <v>0</v>
      </c>
      <c r="F22" s="122">
        <f>1.21*E22</f>
        <v>0</v>
      </c>
      <c r="J22" s="103"/>
    </row>
    <row r="23" spans="2:10" ht="15.75" thickBot="1">
      <c r="B23" s="124" t="s">
        <v>369</v>
      </c>
      <c r="C23" s="125"/>
      <c r="D23" s="126">
        <v>1</v>
      </c>
      <c r="E23" s="125">
        <f>C23*D23</f>
        <v>0</v>
      </c>
      <c r="F23" s="127">
        <f>1.21*E23</f>
        <v>0</v>
      </c>
      <c r="J23" s="103"/>
    </row>
    <row r="24" spans="2:6" ht="13.5" thickBot="1">
      <c r="B24" s="109" t="s">
        <v>370</v>
      </c>
      <c r="C24" s="110"/>
      <c r="D24" s="111"/>
      <c r="E24" s="110"/>
      <c r="F24" s="112"/>
    </row>
    <row r="25" spans="2:6" ht="15">
      <c r="B25" s="119" t="s">
        <v>95</v>
      </c>
      <c r="C25" s="113"/>
      <c r="D25" s="136"/>
      <c r="E25" s="113"/>
      <c r="F25" s="114"/>
    </row>
    <row r="26" spans="2:10" ht="15.75" thickBot="1">
      <c r="B26" s="120" t="s">
        <v>375</v>
      </c>
      <c r="C26" s="121"/>
      <c r="D26" s="123">
        <v>1</v>
      </c>
      <c r="E26" s="121">
        <f>C26*D26</f>
        <v>0</v>
      </c>
      <c r="F26" s="122">
        <f>1.21*E26</f>
        <v>0</v>
      </c>
      <c r="J26" s="103"/>
    </row>
    <row r="27" spans="2:6" ht="13.5" thickBot="1">
      <c r="B27" s="109" t="s">
        <v>371</v>
      </c>
      <c r="C27" s="110"/>
      <c r="D27" s="111"/>
      <c r="E27" s="110"/>
      <c r="F27" s="112"/>
    </row>
    <row r="28" spans="2:6" ht="15">
      <c r="B28" s="119" t="s">
        <v>96</v>
      </c>
      <c r="C28" s="113"/>
      <c r="D28" s="136"/>
      <c r="E28" s="113"/>
      <c r="F28" s="114"/>
    </row>
    <row r="29" spans="2:10" ht="15.75" thickBot="1">
      <c r="B29" s="120" t="s">
        <v>372</v>
      </c>
      <c r="C29" s="121"/>
      <c r="D29" s="123">
        <v>1</v>
      </c>
      <c r="E29" s="121">
        <f>C29*D29</f>
        <v>0</v>
      </c>
      <c r="F29" s="122">
        <f>1.21*E29</f>
        <v>0</v>
      </c>
      <c r="J29" s="103"/>
    </row>
    <row r="30" spans="2:6" ht="13.5" thickBot="1">
      <c r="B30" s="109" t="s">
        <v>374</v>
      </c>
      <c r="C30" s="110"/>
      <c r="D30" s="111"/>
      <c r="E30" s="110"/>
      <c r="F30" s="112"/>
    </row>
    <row r="31" spans="2:6" ht="15">
      <c r="B31" s="119" t="s">
        <v>96</v>
      </c>
      <c r="C31" s="113"/>
      <c r="D31" s="136"/>
      <c r="E31" s="113"/>
      <c r="F31" s="114"/>
    </row>
    <row r="32" spans="2:10" ht="15">
      <c r="B32" s="120" t="s">
        <v>373</v>
      </c>
      <c r="C32" s="121"/>
      <c r="D32" s="123">
        <v>1</v>
      </c>
      <c r="E32" s="121">
        <f>C32*D32</f>
        <v>0</v>
      </c>
      <c r="F32" s="122">
        <f>1.21*E32</f>
        <v>0</v>
      </c>
      <c r="J32" s="103"/>
    </row>
    <row r="33" spans="2:10" ht="15">
      <c r="B33" s="115"/>
      <c r="C33" s="116"/>
      <c r="D33" s="117"/>
      <c r="E33" s="116"/>
      <c r="F33" s="118"/>
      <c r="J33" s="103"/>
    </row>
    <row r="34" spans="2:6" ht="6" customHeight="1" thickBot="1">
      <c r="B34" s="2"/>
      <c r="C34" s="2"/>
      <c r="D34" s="2"/>
      <c r="E34" s="2"/>
      <c r="F34" s="128"/>
    </row>
    <row r="35" spans="2:6" ht="12.75">
      <c r="B35" s="129"/>
      <c r="C35" s="130"/>
      <c r="D35" s="130"/>
      <c r="E35" s="130" t="s">
        <v>86</v>
      </c>
      <c r="F35" s="131" t="s">
        <v>87</v>
      </c>
    </row>
    <row r="36" spans="2:6" ht="13.5" thickBot="1">
      <c r="B36" s="132" t="s">
        <v>88</v>
      </c>
      <c r="C36" s="133"/>
      <c r="D36" s="133"/>
      <c r="E36" s="208">
        <f>SUM(E10:E35)</f>
        <v>0</v>
      </c>
      <c r="F36" s="134">
        <f>SUM(F10:F35)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16.28125" style="0" customWidth="1"/>
    <col min="2" max="2" width="82.8515625" style="0" bestFit="1" customWidth="1"/>
    <col min="3" max="3" width="5.00390625" style="0" bestFit="1" customWidth="1"/>
    <col min="4" max="4" width="15.140625" style="0" bestFit="1" customWidth="1"/>
    <col min="5" max="5" width="35.57421875" style="256" bestFit="1" customWidth="1"/>
    <col min="6" max="6" width="14.140625" style="0" bestFit="1" customWidth="1"/>
    <col min="7" max="7" width="13.28125" style="0" bestFit="1" customWidth="1"/>
    <col min="9" max="9" width="6.140625" style="0" bestFit="1" customWidth="1"/>
    <col min="10" max="10" width="30.140625" style="0" bestFit="1" customWidth="1"/>
    <col min="11" max="11" width="4.00390625" style="0" bestFit="1" customWidth="1"/>
    <col min="12" max="12" width="2.00390625" style="0" bestFit="1" customWidth="1"/>
    <col min="13" max="13" width="25.7109375" style="0" bestFit="1" customWidth="1"/>
    <col min="14" max="14" width="5.00390625" style="0" bestFit="1" customWidth="1"/>
    <col min="15" max="16" width="8.00390625" style="0" bestFit="1" customWidth="1"/>
    <col min="17" max="17" width="12.00390625" style="0" bestFit="1" customWidth="1"/>
  </cols>
  <sheetData>
    <row r="1" ht="13.5" thickBot="1"/>
    <row r="2" spans="1:7" ht="48" thickBot="1">
      <c r="A2" s="257" t="s">
        <v>291</v>
      </c>
      <c r="B2" s="257" t="s">
        <v>292</v>
      </c>
      <c r="C2" s="258" t="s">
        <v>293</v>
      </c>
      <c r="D2" s="258" t="s">
        <v>294</v>
      </c>
      <c r="E2" s="259" t="s">
        <v>295</v>
      </c>
      <c r="F2" s="258" t="s">
        <v>296</v>
      </c>
      <c r="G2" s="258" t="s">
        <v>297</v>
      </c>
    </row>
    <row r="3" spans="1:7" ht="15.75">
      <c r="A3" s="260"/>
      <c r="B3" s="261"/>
      <c r="C3" s="262"/>
      <c r="D3" s="263"/>
      <c r="E3" s="264"/>
      <c r="F3" s="265"/>
      <c r="G3" s="265"/>
    </row>
    <row r="4" spans="1:7" ht="16.5">
      <c r="A4" s="266" t="s">
        <v>298</v>
      </c>
      <c r="B4" s="267" t="s">
        <v>299</v>
      </c>
      <c r="C4" s="268">
        <v>6</v>
      </c>
      <c r="D4" s="269"/>
      <c r="E4" s="270">
        <f>C4*D4</f>
        <v>0</v>
      </c>
      <c r="F4" s="271">
        <v>2</v>
      </c>
      <c r="G4" s="272">
        <v>12</v>
      </c>
    </row>
    <row r="5" spans="1:7" ht="16.5">
      <c r="A5" s="266" t="s">
        <v>300</v>
      </c>
      <c r="B5" s="267" t="s">
        <v>301</v>
      </c>
      <c r="C5" s="268">
        <v>24</v>
      </c>
      <c r="D5" s="269"/>
      <c r="E5" s="270">
        <f aca="true" t="shared" si="0" ref="E5:E24">C5*D5</f>
        <v>0</v>
      </c>
      <c r="F5" s="271">
        <v>6</v>
      </c>
      <c r="G5" s="272">
        <v>144</v>
      </c>
    </row>
    <row r="6" spans="1:7" ht="16.5">
      <c r="A6" s="266" t="s">
        <v>302</v>
      </c>
      <c r="B6" s="267" t="s">
        <v>303</v>
      </c>
      <c r="C6" s="268">
        <v>5</v>
      </c>
      <c r="D6" s="269"/>
      <c r="E6" s="270">
        <f t="shared" si="0"/>
        <v>0</v>
      </c>
      <c r="F6" s="271">
        <v>6</v>
      </c>
      <c r="G6" s="272">
        <v>30</v>
      </c>
    </row>
    <row r="7" spans="1:7" ht="16.5">
      <c r="A7" s="266" t="s">
        <v>304</v>
      </c>
      <c r="B7" s="267" t="s">
        <v>305</v>
      </c>
      <c r="C7" s="268">
        <v>2</v>
      </c>
      <c r="D7" s="269"/>
      <c r="E7" s="270">
        <f t="shared" si="0"/>
        <v>0</v>
      </c>
      <c r="F7" s="271">
        <v>6</v>
      </c>
      <c r="G7" s="272">
        <v>12</v>
      </c>
    </row>
    <row r="8" spans="1:7" ht="16.5">
      <c r="A8" s="266" t="s">
        <v>306</v>
      </c>
      <c r="B8" s="267" t="s">
        <v>307</v>
      </c>
      <c r="C8" s="268">
        <v>23</v>
      </c>
      <c r="D8" s="269"/>
      <c r="E8" s="270">
        <f t="shared" si="0"/>
        <v>0</v>
      </c>
      <c r="F8" s="271">
        <v>6</v>
      </c>
      <c r="G8" s="272">
        <v>138</v>
      </c>
    </row>
    <row r="9" spans="1:7" ht="16.5">
      <c r="A9" s="266" t="s">
        <v>308</v>
      </c>
      <c r="B9" s="267" t="s">
        <v>307</v>
      </c>
      <c r="C9" s="268">
        <v>24</v>
      </c>
      <c r="D9" s="269"/>
      <c r="E9" s="270">
        <f t="shared" si="0"/>
        <v>0</v>
      </c>
      <c r="F9" s="271">
        <v>6</v>
      </c>
      <c r="G9" s="272">
        <v>144</v>
      </c>
    </row>
    <row r="10" spans="1:7" ht="16.5">
      <c r="A10" s="266" t="s">
        <v>309</v>
      </c>
      <c r="B10" s="267" t="s">
        <v>310</v>
      </c>
      <c r="C10" s="268">
        <v>2</v>
      </c>
      <c r="D10" s="269"/>
      <c r="E10" s="270">
        <f t="shared" si="0"/>
        <v>0</v>
      </c>
      <c r="F10" s="271">
        <v>6</v>
      </c>
      <c r="G10" s="272">
        <v>12</v>
      </c>
    </row>
    <row r="11" spans="1:7" ht="16.5">
      <c r="A11" s="266" t="s">
        <v>311</v>
      </c>
      <c r="B11" s="267" t="s">
        <v>312</v>
      </c>
      <c r="C11" s="268">
        <v>3</v>
      </c>
      <c r="D11" s="269"/>
      <c r="E11" s="270">
        <f t="shared" si="0"/>
        <v>0</v>
      </c>
      <c r="F11" s="271">
        <v>45</v>
      </c>
      <c r="G11" s="272">
        <v>135</v>
      </c>
    </row>
    <row r="12" spans="1:7" ht="16.5">
      <c r="A12" s="266" t="s">
        <v>313</v>
      </c>
      <c r="B12" s="267" t="s">
        <v>314</v>
      </c>
      <c r="C12" s="268">
        <v>16</v>
      </c>
      <c r="D12" s="269"/>
      <c r="E12" s="270">
        <f t="shared" si="0"/>
        <v>0</v>
      </c>
      <c r="F12" s="271">
        <v>15</v>
      </c>
      <c r="G12" s="272">
        <v>240</v>
      </c>
    </row>
    <row r="13" spans="1:7" ht="16.5">
      <c r="A13" s="266" t="s">
        <v>315</v>
      </c>
      <c r="B13" s="267" t="s">
        <v>316</v>
      </c>
      <c r="C13" s="268">
        <v>12</v>
      </c>
      <c r="D13" s="269"/>
      <c r="E13" s="270">
        <f t="shared" si="0"/>
        <v>0</v>
      </c>
      <c r="F13" s="271">
        <v>45</v>
      </c>
      <c r="G13" s="272">
        <v>540</v>
      </c>
    </row>
    <row r="14" spans="1:7" ht="16.5">
      <c r="A14" s="266" t="s">
        <v>317</v>
      </c>
      <c r="B14" s="267" t="s">
        <v>318</v>
      </c>
      <c r="C14" s="268">
        <v>6</v>
      </c>
      <c r="D14" s="269"/>
      <c r="E14" s="270">
        <f t="shared" si="0"/>
        <v>0</v>
      </c>
      <c r="F14" s="271">
        <v>12</v>
      </c>
      <c r="G14" s="272">
        <v>72</v>
      </c>
    </row>
    <row r="15" spans="1:7" ht="16.5">
      <c r="A15" s="266" t="s">
        <v>319</v>
      </c>
      <c r="B15" s="267" t="s">
        <v>320</v>
      </c>
      <c r="C15" s="268">
        <v>2</v>
      </c>
      <c r="D15" s="269"/>
      <c r="E15" s="270">
        <f t="shared" si="0"/>
        <v>0</v>
      </c>
      <c r="F15" s="271">
        <v>5</v>
      </c>
      <c r="G15" s="272">
        <v>10</v>
      </c>
    </row>
    <row r="16" spans="1:7" ht="16.5">
      <c r="A16" s="266" t="s">
        <v>321</v>
      </c>
      <c r="B16" s="267" t="s">
        <v>322</v>
      </c>
      <c r="C16" s="268">
        <v>4</v>
      </c>
      <c r="D16" s="269"/>
      <c r="E16" s="270">
        <f t="shared" si="0"/>
        <v>0</v>
      </c>
      <c r="F16" s="271">
        <v>60</v>
      </c>
      <c r="G16" s="272">
        <v>240</v>
      </c>
    </row>
    <row r="17" spans="1:7" ht="16.5">
      <c r="A17" s="266" t="s">
        <v>323</v>
      </c>
      <c r="B17" s="267" t="s">
        <v>324</v>
      </c>
      <c r="C17" s="268">
        <v>8</v>
      </c>
      <c r="D17" s="269"/>
      <c r="E17" s="270">
        <f t="shared" si="0"/>
        <v>0</v>
      </c>
      <c r="F17" s="271">
        <v>60</v>
      </c>
      <c r="G17" s="272">
        <v>480</v>
      </c>
    </row>
    <row r="18" spans="1:7" ht="16.5">
      <c r="A18" s="266" t="s">
        <v>325</v>
      </c>
      <c r="B18" s="267" t="s">
        <v>326</v>
      </c>
      <c r="C18" s="268">
        <v>4</v>
      </c>
      <c r="D18" s="269"/>
      <c r="E18" s="270">
        <f t="shared" si="0"/>
        <v>0</v>
      </c>
      <c r="F18" s="271">
        <v>0</v>
      </c>
      <c r="G18" s="272">
        <v>0</v>
      </c>
    </row>
    <row r="19" spans="1:7" ht="16.5">
      <c r="A19" s="266" t="s">
        <v>327</v>
      </c>
      <c r="B19" s="267" t="s">
        <v>328</v>
      </c>
      <c r="C19" s="268">
        <v>5</v>
      </c>
      <c r="D19" s="269"/>
      <c r="E19" s="270">
        <f t="shared" si="0"/>
        <v>0</v>
      </c>
      <c r="F19" s="271">
        <v>2.5</v>
      </c>
      <c r="G19" s="272">
        <v>12.5</v>
      </c>
    </row>
    <row r="20" spans="1:7" ht="16.5">
      <c r="A20" s="266" t="s">
        <v>329</v>
      </c>
      <c r="B20" s="267" t="s">
        <v>330</v>
      </c>
      <c r="C20" s="268">
        <v>9</v>
      </c>
      <c r="D20" s="269"/>
      <c r="E20" s="270">
        <f t="shared" si="0"/>
        <v>0</v>
      </c>
      <c r="F20" s="271">
        <v>24</v>
      </c>
      <c r="G20" s="272">
        <v>216</v>
      </c>
    </row>
    <row r="21" spans="1:7" ht="17.25" thickBot="1">
      <c r="A21" s="266" t="s">
        <v>331</v>
      </c>
      <c r="B21" s="267" t="s">
        <v>332</v>
      </c>
      <c r="C21" s="268">
        <v>1</v>
      </c>
      <c r="D21" s="269"/>
      <c r="E21" s="270">
        <f t="shared" si="0"/>
        <v>0</v>
      </c>
      <c r="F21" s="273"/>
      <c r="G21" s="274"/>
    </row>
    <row r="22" spans="1:7" ht="15.75">
      <c r="A22" s="266">
        <v>0</v>
      </c>
      <c r="B22" s="267" t="s">
        <v>333</v>
      </c>
      <c r="C22" s="268">
        <v>1</v>
      </c>
      <c r="D22" s="269"/>
      <c r="E22" s="270">
        <f t="shared" si="0"/>
        <v>0</v>
      </c>
      <c r="F22" s="275" t="s">
        <v>334</v>
      </c>
      <c r="G22" s="276">
        <v>2437.5</v>
      </c>
    </row>
    <row r="23" spans="1:7" ht="15.75">
      <c r="A23" s="266" t="s">
        <v>335</v>
      </c>
      <c r="B23" s="267" t="s">
        <v>336</v>
      </c>
      <c r="C23" s="268">
        <v>4</v>
      </c>
      <c r="D23" s="269"/>
      <c r="E23" s="270">
        <f t="shared" si="0"/>
        <v>0</v>
      </c>
      <c r="F23" s="277" t="s">
        <v>337</v>
      </c>
      <c r="G23" s="278">
        <v>2.4375</v>
      </c>
    </row>
    <row r="24" spans="1:7" ht="16.5" thickBot="1">
      <c r="A24" s="279" t="s">
        <v>338</v>
      </c>
      <c r="B24" s="280" t="s">
        <v>339</v>
      </c>
      <c r="C24" s="281">
        <v>1</v>
      </c>
      <c r="D24" s="282"/>
      <c r="E24" s="283">
        <f t="shared" si="0"/>
        <v>0</v>
      </c>
      <c r="F24" s="284"/>
      <c r="G24" s="285"/>
    </row>
    <row r="25" spans="1:7" ht="16.5" thickBot="1">
      <c r="A25" s="286" t="s">
        <v>290</v>
      </c>
      <c r="B25" s="287"/>
      <c r="C25" s="288"/>
      <c r="D25" s="288"/>
      <c r="E25" s="289">
        <f>SUM(E4:E24)</f>
        <v>0</v>
      </c>
      <c r="F25" s="290"/>
      <c r="G25" s="291"/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Dolínková</dc:creator>
  <cp:keywords/>
  <dc:description/>
  <cp:lastModifiedBy>sadilkova</cp:lastModifiedBy>
  <cp:lastPrinted>2013-12-16T13:22:51Z</cp:lastPrinted>
  <dcterms:created xsi:type="dcterms:W3CDTF">2009-12-11T11:15:13Z</dcterms:created>
  <dcterms:modified xsi:type="dcterms:W3CDTF">2014-01-27T07:36:59Z</dcterms:modified>
  <cp:category/>
  <cp:version/>
  <cp:contentType/>
  <cp:contentStatus/>
</cp:coreProperties>
</file>