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270" windowWidth="12120" windowHeight="8400" activeTab="2"/>
  </bookViews>
  <sheets>
    <sheet name="Položkový rozpočet" sheetId="2" r:id="rId1"/>
    <sheet name="Technická data návrh uprav" sheetId="5" state="hidden" r:id="rId2"/>
    <sheet name="Technická data" sheetId="3" r:id="rId3"/>
    <sheet name="Termín připojení" sheetId="4" r:id="rId4"/>
  </sheets>
  <calcPr calcId="144525"/>
</workbook>
</file>

<file path=xl/calcChain.xml><?xml version="1.0" encoding="utf-8"?>
<calcChain xmlns="http://schemas.openxmlformats.org/spreadsheetml/2006/main">
  <c r="V19" i="5" l="1"/>
  <c r="M19" i="5"/>
  <c r="F19" i="5"/>
  <c r="E19" i="5"/>
  <c r="B19" i="5"/>
  <c r="X18" i="5"/>
  <c r="X17" i="5"/>
  <c r="X16" i="5"/>
  <c r="X15" i="5"/>
  <c r="X14" i="5"/>
  <c r="N9" i="5"/>
  <c r="N19" i="5" s="1"/>
  <c r="AI5" i="5"/>
  <c r="AI19" i="5" s="1"/>
  <c r="AH5" i="5"/>
  <c r="AH19" i="5" s="1"/>
  <c r="AF19" i="5"/>
  <c r="AD5" i="5"/>
  <c r="W5" i="5"/>
  <c r="W19" i="5" s="1"/>
  <c r="R19" i="5"/>
  <c r="U5" i="5"/>
  <c r="U19" i="5" s="1"/>
  <c r="Y5" i="5" l="1"/>
  <c r="AA5" i="5"/>
  <c r="AC5" i="5"/>
  <c r="L9" i="5"/>
  <c r="L19" i="5" s="1"/>
  <c r="O9" i="5"/>
  <c r="O19" i="5" s="1"/>
  <c r="H19" i="5"/>
  <c r="J19" i="5"/>
  <c r="P19" i="5"/>
  <c r="T19" i="5"/>
  <c r="AG19" i="5"/>
  <c r="X5" i="5"/>
  <c r="X19" i="5" s="1"/>
  <c r="Z5" i="5"/>
  <c r="AB5" i="5"/>
  <c r="G19" i="5"/>
  <c r="I19" i="5"/>
  <c r="K19" i="5"/>
  <c r="Q19" i="5"/>
  <c r="S19" i="5"/>
  <c r="AE5" i="5" l="1"/>
  <c r="E10" i="3" l="1"/>
  <c r="F10" i="3"/>
  <c r="G10" i="3"/>
  <c r="H10" i="3"/>
  <c r="I10" i="3"/>
  <c r="L7" i="3"/>
  <c r="L10" i="3" s="1"/>
  <c r="K10" i="3"/>
  <c r="B10" i="3"/>
  <c r="AF5" i="3"/>
  <c r="AF10" i="3" s="1"/>
  <c r="C19" i="2" s="1"/>
  <c r="D19" i="2" s="1"/>
  <c r="AD10" i="3"/>
  <c r="AE10" i="3"/>
  <c r="AG5" i="3"/>
  <c r="U10" i="3"/>
  <c r="AB5" i="3"/>
  <c r="R10" i="3"/>
  <c r="Q10" i="3"/>
  <c r="P10" i="3"/>
  <c r="O10" i="3"/>
  <c r="N10" i="3"/>
  <c r="W5" i="3" l="1"/>
  <c r="Y5" i="3"/>
  <c r="AA5" i="3"/>
  <c r="E19" i="2"/>
  <c r="G19" i="2" s="1"/>
  <c r="F19" i="2"/>
  <c r="X5" i="3"/>
  <c r="Z5" i="3"/>
  <c r="M7" i="3"/>
  <c r="M10" i="3" s="1"/>
  <c r="V5" i="3"/>
  <c r="J7" i="3"/>
  <c r="J10" i="3" s="1"/>
  <c r="S5" i="3"/>
  <c r="S10" i="3" s="1"/>
  <c r="T10" i="3"/>
  <c r="C13" i="2" s="1"/>
  <c r="D13" i="2" s="1"/>
  <c r="AG10" i="3"/>
  <c r="C20" i="2" s="1"/>
  <c r="D20" i="2" s="1"/>
  <c r="C18" i="2"/>
  <c r="D18" i="2" s="1"/>
  <c r="C14" i="2"/>
  <c r="D14" i="2" s="1"/>
  <c r="C12" i="2"/>
  <c r="D12" i="2" s="1"/>
  <c r="E14" i="2" l="1"/>
  <c r="G14" i="2" s="1"/>
  <c r="F14" i="2"/>
  <c r="F20" i="2"/>
  <c r="E20" i="2"/>
  <c r="G20" i="2" s="1"/>
  <c r="AC5" i="3"/>
  <c r="F18" i="2"/>
  <c r="E18" i="2"/>
  <c r="G18" i="2" s="1"/>
  <c r="F13" i="2"/>
  <c r="E13" i="2"/>
  <c r="G13" i="2" s="1"/>
  <c r="F12" i="2"/>
  <c r="E12" i="2"/>
  <c r="G12" i="2" s="1"/>
  <c r="C8" i="2"/>
  <c r="D8" i="2" s="1"/>
  <c r="C9" i="2"/>
  <c r="D9" i="2" s="1"/>
  <c r="C10" i="2"/>
  <c r="D10" i="2" s="1"/>
  <c r="C11" i="2"/>
  <c r="D11" i="2" s="1"/>
  <c r="E11" i="2" l="1"/>
  <c r="G11" i="2" s="1"/>
  <c r="F11" i="2"/>
  <c r="E9" i="2"/>
  <c r="G9" i="2" s="1"/>
  <c r="F9" i="2"/>
  <c r="F10" i="2"/>
  <c r="E10" i="2"/>
  <c r="G10" i="2" s="1"/>
  <c r="F8" i="2"/>
  <c r="E8" i="2"/>
  <c r="G8" i="2" s="1"/>
  <c r="V10" i="3"/>
  <c r="C17" i="2"/>
  <c r="D17" i="2" s="1"/>
  <c r="D5" i="2"/>
  <c r="E17" i="2" l="1"/>
  <c r="G17" i="2" s="1"/>
  <c r="F17" i="2"/>
  <c r="E5" i="2"/>
  <c r="G5" i="2" s="1"/>
  <c r="F5" i="2"/>
  <c r="D22" i="2"/>
  <c r="F22" i="2" l="1"/>
  <c r="E22" i="2"/>
  <c r="G22" i="2"/>
</calcChain>
</file>

<file path=xl/sharedStrings.xml><?xml version="1.0" encoding="utf-8"?>
<sst xmlns="http://schemas.openxmlformats.org/spreadsheetml/2006/main" count="168" uniqueCount="99">
  <si>
    <t>Poznámky:</t>
  </si>
  <si>
    <t>do mobilní sítě Telefónica O2</t>
  </si>
  <si>
    <t>do mobilní sítě T-Mobile</t>
  </si>
  <si>
    <t>do mobilní sítě Vodafone</t>
  </si>
  <si>
    <t>Obsah a vzorce ostatních buněk nesmí upravovat.</t>
  </si>
  <si>
    <t>Uchazeč vyplní pouze žlutě označené buňky.</t>
  </si>
  <si>
    <t>výše DPH</t>
  </si>
  <si>
    <t xml:space="preserve">do pevné sítě </t>
  </si>
  <si>
    <t>CELKOVÁ NABÍDKOVÁ CENA</t>
  </si>
  <si>
    <t xml:space="preserve">Cena volání </t>
  </si>
  <si>
    <t>Pravidelné paušální poplatky</t>
  </si>
  <si>
    <t>Počet jednotek (minut provolaných za měsíc)</t>
  </si>
  <si>
    <t>Cena za 1 minutu hovoru v Kč bez DPH</t>
  </si>
  <si>
    <t>Zadavatel (Organizace)</t>
  </si>
  <si>
    <t>ID</t>
  </si>
  <si>
    <t xml:space="preserve">Paušální poplatek za hlasový tarif </t>
  </si>
  <si>
    <t>Průměrná platba zahrnující paušální poplatek</t>
  </si>
  <si>
    <t>Identifikátor SIM karty</t>
  </si>
  <si>
    <t>Údaje o měsíčních platbách bez DPH</t>
  </si>
  <si>
    <t>Datum zahájení čerpání služeb</t>
  </si>
  <si>
    <t>Příloha č. 1 - Technická data</t>
  </si>
  <si>
    <t>Příloha č. 1 - Položkový rozpočet</t>
  </si>
  <si>
    <t>Cena za 1 měsíc bez DPH</t>
  </si>
  <si>
    <t>*) Částka musí být vyšší než nula a nepřekročit 1 Kč.</t>
  </si>
  <si>
    <t>Zadavatel 1</t>
  </si>
  <si>
    <t>do zemí EU</t>
  </si>
  <si>
    <t>pouze hlas</t>
  </si>
  <si>
    <t>hlas + data</t>
  </si>
  <si>
    <t>SMS</t>
  </si>
  <si>
    <t>CDMA</t>
  </si>
  <si>
    <t>Roaming</t>
  </si>
  <si>
    <t>datová služba</t>
  </si>
  <si>
    <t>odeslání SMS v ČR</t>
  </si>
  <si>
    <t>odeslání SMS do zahraničí</t>
  </si>
  <si>
    <t>Celková cen za 1 měsíc bez DPH</t>
  </si>
  <si>
    <t>Počet zahrnutých SIM karet</t>
  </si>
  <si>
    <t>z toho SMS</t>
  </si>
  <si>
    <t>z toho GPRS</t>
  </si>
  <si>
    <t>Celkový počet minut tuzemský</t>
  </si>
  <si>
    <t>Celkový počet minut mimo tuzemsko</t>
  </si>
  <si>
    <t>Průměrný počet spojení za měsíc</t>
  </si>
  <si>
    <t>VPN</t>
  </si>
  <si>
    <t>v rámci VPN</t>
  </si>
  <si>
    <t>Celkový počet spojení mimo ČR</t>
  </si>
  <si>
    <t>Celkový počet spojení v rámci ČR</t>
  </si>
  <si>
    <t>do Telefónica O2</t>
  </si>
  <si>
    <t>do T-Mobile</t>
  </si>
  <si>
    <t>do Vodafone</t>
  </si>
  <si>
    <t>Měsíční průměr odeslaných SMS, MMS a datová služba</t>
  </si>
  <si>
    <t>SMS - zahranićí</t>
  </si>
  <si>
    <t>MMS</t>
  </si>
  <si>
    <t>Data v MB</t>
  </si>
  <si>
    <t>v pevné sítti</t>
  </si>
  <si>
    <t>v Telefónica O2</t>
  </si>
  <si>
    <t>v T-Mobile</t>
  </si>
  <si>
    <t>vr Vodafone</t>
  </si>
  <si>
    <t>Průměrná délka spojení v minutách</t>
  </si>
  <si>
    <t>ve VPN</t>
  </si>
  <si>
    <t>MSISDN</t>
  </si>
  <si>
    <t>odeslání MMS</t>
  </si>
  <si>
    <t>Měsíční průměrný objem provolaných minut</t>
  </si>
  <si>
    <t>Cena za 12 měsíců bez DPH</t>
  </si>
  <si>
    <t>Cena za 12 měsíců s DPH</t>
  </si>
  <si>
    <t>Sazba DPH v %:</t>
  </si>
  <si>
    <t>Množství SIM karet</t>
  </si>
  <si>
    <t>Poplatek za SIM kartu za kalendářní měsíc v Kč bez DPH *)</t>
  </si>
  <si>
    <t>Cena za 1 odeslanou SMS/MMS/MB dat v Kč bez DPH</t>
  </si>
  <si>
    <t>Počet jednotek (odeslaných SMS/MMS/MB dat za měsíc)</t>
  </si>
  <si>
    <t>777729589</t>
  </si>
  <si>
    <t>608358489</t>
  </si>
  <si>
    <t>777729593</t>
  </si>
  <si>
    <t>774611753</t>
  </si>
  <si>
    <t>608624236</t>
  </si>
  <si>
    <t>773777502</t>
  </si>
  <si>
    <t>774613521</t>
  </si>
  <si>
    <t>608106109</t>
  </si>
  <si>
    <t>724219003</t>
  </si>
  <si>
    <t>775029597</t>
  </si>
  <si>
    <t>775029600</t>
  </si>
  <si>
    <t>776296285</t>
  </si>
  <si>
    <t>777029701</t>
  </si>
  <si>
    <t>777729581</t>
  </si>
  <si>
    <t>777729582</t>
  </si>
  <si>
    <t>777729584</t>
  </si>
  <si>
    <t>777729585</t>
  </si>
  <si>
    <t>777729699</t>
  </si>
  <si>
    <t>602779591</t>
  </si>
  <si>
    <t>776724466</t>
  </si>
  <si>
    <t>777729592</t>
  </si>
  <si>
    <t>724329332</t>
  </si>
  <si>
    <t>602488235</t>
  </si>
  <si>
    <t>774983206</t>
  </si>
  <si>
    <t>Příloha č. 1 - Telefonní čísla</t>
  </si>
  <si>
    <t>Paušální poplatek za  digitální  mobilní hlasový a datový tarif (bez volných minut, zahrnující využití hlasové schránky, volání do zahraničí, využívání VPN, roamingu, výpis, apod.)</t>
  </si>
  <si>
    <t>SMS, MMS a datová služby</t>
  </si>
  <si>
    <t>pouze hlasové služby</t>
  </si>
  <si>
    <t>hlasové a datové služby</t>
  </si>
  <si>
    <t>SMS služby</t>
  </si>
  <si>
    <t>GRPS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</si>
</sst>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Kč&quot;"/>
    <numFmt numFmtId="165" formatCode="#,##0.00\ _K_č"/>
    <numFmt numFmtId="166" formatCode="0.0000000"/>
    <numFmt numFmtId="167" formatCode="[$-F800]dddd\,\ mmmm\ dd\,\ yyyy"/>
    <numFmt numFmtId="168" formatCode="#,##0\ &quot;Kč&quot;"/>
  </numFmts>
  <fonts count="12" x14ac:knownFonts="1">
    <font>
      <sz val="10"/>
      <name val="Arial CE"/>
      <charset val="238"/>
    </font>
    <font>
      <sz val="8"/>
      <name val="Verdana"/>
      <family val="2"/>
      <charset val="238"/>
    </font>
    <font>
      <sz val="8"/>
      <color theme="0"/>
      <name val="Verdana"/>
      <family val="2"/>
      <charset val="238"/>
    </font>
    <font>
      <b/>
      <sz val="16"/>
      <color theme="0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8"/>
      <color theme="0"/>
      <name val="Verdana"/>
      <family val="2"/>
      <charset val="238"/>
    </font>
    <font>
      <b/>
      <sz val="8"/>
      <name val="Verdana"/>
      <family val="2"/>
      <charset val="238"/>
    </font>
    <font>
      <b/>
      <u/>
      <sz val="8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7"/>
      <name val="Verdana"/>
      <family val="2"/>
      <charset val="238"/>
    </font>
    <font>
      <b/>
      <sz val="9"/>
      <color theme="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0">
    <xf numFmtId="0" fontId="0" fillId="0" borderId="0" xfId="0"/>
    <xf numFmtId="0" fontId="4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/>
    <xf numFmtId="0" fontId="7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0" fontId="7" fillId="0" borderId="0" xfId="0" applyFont="1" applyAlignment="1"/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/>
    <xf numFmtId="0" fontId="7" fillId="0" borderId="15" xfId="0" applyFont="1" applyBorder="1" applyAlignment="1"/>
    <xf numFmtId="164" fontId="7" fillId="0" borderId="2" xfId="0" applyNumberFormat="1" applyFont="1" applyBorder="1" applyAlignment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/>
    <xf numFmtId="0" fontId="8" fillId="0" borderId="0" xfId="0" applyFont="1" applyAlignment="1"/>
    <xf numFmtId="0" fontId="7" fillId="0" borderId="0" xfId="0" applyFont="1" applyBorder="1" applyAlignment="1"/>
    <xf numFmtId="166" fontId="7" fillId="0" borderId="0" xfId="0" applyNumberFormat="1" applyFont="1" applyAlignment="1"/>
    <xf numFmtId="166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4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/>
    <xf numFmtId="2" fontId="7" fillId="0" borderId="0" xfId="0" applyNumberFormat="1" applyFont="1" applyAlignment="1"/>
    <xf numFmtId="164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" fontId="2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Fill="1" applyBorder="1" applyAlignment="1"/>
    <xf numFmtId="0" fontId="1" fillId="0" borderId="0" xfId="0" applyFont="1"/>
    <xf numFmtId="0" fontId="1" fillId="0" borderId="16" xfId="0" applyFont="1" applyBorder="1"/>
    <xf numFmtId="0" fontId="7" fillId="3" borderId="5" xfId="0" applyFont="1" applyFill="1" applyBorder="1" applyAlignment="1"/>
    <xf numFmtId="168" fontId="7" fillId="0" borderId="6" xfId="0" applyNumberFormat="1" applyFont="1" applyBorder="1"/>
    <xf numFmtId="1" fontId="7" fillId="0" borderId="6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67" fontId="1" fillId="2" borderId="4" xfId="0" applyNumberFormat="1" applyFont="1" applyFill="1" applyBorder="1"/>
    <xf numFmtId="168" fontId="1" fillId="2" borderId="4" xfId="0" applyNumberFormat="1" applyFont="1" applyFill="1" applyBorder="1"/>
    <xf numFmtId="3" fontId="1" fillId="2" borderId="1" xfId="0" applyNumberFormat="1" applyFont="1" applyFill="1" applyBorder="1"/>
    <xf numFmtId="167" fontId="1" fillId="2" borderId="1" xfId="0" applyNumberFormat="1" applyFont="1" applyFill="1" applyBorder="1"/>
    <xf numFmtId="168" fontId="1" fillId="2" borderId="1" xfId="0" applyNumberFormat="1" applyFont="1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2" borderId="8" xfId="0" applyFont="1" applyFill="1" applyBorder="1"/>
    <xf numFmtId="1" fontId="7" fillId="0" borderId="7" xfId="0" applyNumberFormat="1" applyFont="1" applyBorder="1"/>
    <xf numFmtId="0" fontId="1" fillId="0" borderId="28" xfId="0" applyFont="1" applyBorder="1"/>
    <xf numFmtId="0" fontId="1" fillId="0" borderId="27" xfId="0" applyFont="1" applyFill="1" applyBorder="1"/>
    <xf numFmtId="3" fontId="1" fillId="0" borderId="27" xfId="0" applyNumberFormat="1" applyFont="1" applyFill="1" applyBorder="1"/>
    <xf numFmtId="0" fontId="7" fillId="0" borderId="3" xfId="0" applyFont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6" xfId="0" applyFont="1" applyBorder="1"/>
    <xf numFmtId="0" fontId="7" fillId="0" borderId="1" xfId="0" applyFont="1" applyFill="1" applyBorder="1"/>
    <xf numFmtId="3" fontId="7" fillId="0" borderId="1" xfId="0" applyNumberFormat="1" applyFont="1" applyFill="1" applyBorder="1"/>
    <xf numFmtId="3" fontId="7" fillId="2" borderId="1" xfId="0" applyNumberFormat="1" applyFont="1" applyFill="1" applyBorder="1"/>
    <xf numFmtId="168" fontId="1" fillId="3" borderId="10" xfId="0" applyNumberFormat="1" applyFont="1" applyFill="1" applyBorder="1" applyAlignment="1">
      <alignment horizontal="center" vertical="center"/>
    </xf>
    <xf numFmtId="168" fontId="1" fillId="3" borderId="26" xfId="0" applyNumberFormat="1" applyFont="1" applyFill="1" applyBorder="1" applyAlignment="1">
      <alignment horizontal="center" vertical="center"/>
    </xf>
    <xf numFmtId="1" fontId="1" fillId="3" borderId="26" xfId="0" applyNumberFormat="1" applyFont="1" applyFill="1" applyBorder="1" applyAlignment="1">
      <alignment horizontal="center" vertical="center"/>
    </xf>
    <xf numFmtId="168" fontId="1" fillId="3" borderId="27" xfId="0" applyNumberFormat="1" applyFont="1" applyFill="1" applyBorder="1" applyAlignment="1">
      <alignment horizontal="center" vertical="center"/>
    </xf>
    <xf numFmtId="1" fontId="7" fillId="3" borderId="26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center" vertical="center" textRotation="90" wrapText="1"/>
    </xf>
    <xf numFmtId="0" fontId="2" fillId="4" borderId="19" xfId="0" applyFont="1" applyFill="1" applyBorder="1" applyAlignment="1">
      <alignment horizontal="center" vertical="center" textRotation="90" wrapText="1"/>
    </xf>
    <xf numFmtId="0" fontId="2" fillId="4" borderId="22" xfId="0" applyFont="1" applyFill="1" applyBorder="1" applyAlignment="1">
      <alignment horizontal="center" vertical="center" textRotation="90" wrapText="1" shrinkToFit="1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21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4" borderId="23" xfId="0" applyFont="1" applyFill="1" applyBorder="1" applyAlignment="1">
      <alignment horizontal="center" vertical="center" textRotation="90" wrapText="1"/>
    </xf>
    <xf numFmtId="168" fontId="1" fillId="2" borderId="24" xfId="0" applyNumberFormat="1" applyFont="1" applyFill="1" applyBorder="1"/>
    <xf numFmtId="0" fontId="1" fillId="2" borderId="20" xfId="0" applyFont="1" applyFill="1" applyBorder="1"/>
    <xf numFmtId="1" fontId="7" fillId="0" borderId="34" xfId="0" applyNumberFormat="1" applyFont="1" applyBorder="1"/>
    <xf numFmtId="0" fontId="1" fillId="2" borderId="16" xfId="0" applyFont="1" applyFill="1" applyBorder="1"/>
    <xf numFmtId="1" fontId="7" fillId="0" borderId="5" xfId="0" applyNumberFormat="1" applyFont="1" applyBorder="1"/>
    <xf numFmtId="168" fontId="1" fillId="2" borderId="36" xfId="0" applyNumberFormat="1" applyFont="1" applyFill="1" applyBorder="1"/>
    <xf numFmtId="168" fontId="7" fillId="0" borderId="32" xfId="0" applyNumberFormat="1" applyFont="1" applyBorder="1"/>
    <xf numFmtId="168" fontId="1" fillId="3" borderId="9" xfId="0" applyNumberFormat="1" applyFont="1" applyFill="1" applyBorder="1" applyAlignment="1">
      <alignment horizontal="center" vertical="center"/>
    </xf>
    <xf numFmtId="168" fontId="1" fillId="3" borderId="11" xfId="0" applyNumberFormat="1" applyFont="1" applyFill="1" applyBorder="1" applyAlignment="1">
      <alignment horizontal="center" vertical="center"/>
    </xf>
    <xf numFmtId="168" fontId="1" fillId="3" borderId="35" xfId="0" applyNumberFormat="1" applyFont="1" applyFill="1" applyBorder="1" applyAlignment="1">
      <alignment horizontal="center" vertical="center"/>
    </xf>
    <xf numFmtId="168" fontId="1" fillId="3" borderId="30" xfId="0" applyNumberFormat="1" applyFont="1" applyFill="1" applyBorder="1" applyAlignment="1">
      <alignment horizontal="center" vertical="center"/>
    </xf>
    <xf numFmtId="0" fontId="4" fillId="0" borderId="37" xfId="0" applyFont="1" applyBorder="1"/>
    <xf numFmtId="1" fontId="1" fillId="3" borderId="30" xfId="0" applyNumberFormat="1" applyFont="1" applyFill="1" applyBorder="1" applyAlignment="1">
      <alignment horizontal="center" vertical="center"/>
    </xf>
    <xf numFmtId="1" fontId="1" fillId="3" borderId="35" xfId="0" applyNumberFormat="1" applyFont="1" applyFill="1" applyBorder="1" applyAlignment="1">
      <alignment horizontal="center" vertical="center"/>
    </xf>
    <xf numFmtId="1" fontId="7" fillId="3" borderId="30" xfId="0" applyNumberFormat="1" applyFont="1" applyFill="1" applyBorder="1" applyAlignment="1">
      <alignment horizontal="center" vertical="center"/>
    </xf>
    <xf numFmtId="168" fontId="1" fillId="3" borderId="28" xfId="0" applyNumberFormat="1" applyFont="1" applyFill="1" applyBorder="1" applyAlignment="1">
      <alignment horizontal="center" vertical="center"/>
    </xf>
    <xf numFmtId="168" fontId="1" fillId="3" borderId="29" xfId="0" applyNumberFormat="1" applyFont="1" applyFill="1" applyBorder="1" applyAlignment="1">
      <alignment horizontal="center" vertical="center"/>
    </xf>
    <xf numFmtId="168" fontId="1" fillId="2" borderId="16" xfId="0" applyNumberFormat="1" applyFont="1" applyFill="1" applyBorder="1"/>
    <xf numFmtId="168" fontId="1" fillId="2" borderId="8" xfId="0" applyNumberFormat="1" applyFont="1" applyFill="1" applyBorder="1"/>
    <xf numFmtId="168" fontId="0" fillId="0" borderId="0" xfId="0" applyNumberFormat="1"/>
    <xf numFmtId="4" fontId="10" fillId="0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right" vertical="center" wrapText="1"/>
    </xf>
    <xf numFmtId="0" fontId="9" fillId="0" borderId="1" xfId="1" applyBorder="1" applyAlignment="1">
      <alignment horizontal="right"/>
    </xf>
    <xf numFmtId="0" fontId="0" fillId="0" borderId="0" xfId="0" applyAlignment="1">
      <alignment horizontal="right"/>
    </xf>
    <xf numFmtId="0" fontId="7" fillId="3" borderId="39" xfId="0" applyFont="1" applyFill="1" applyBorder="1" applyAlignment="1"/>
    <xf numFmtId="0" fontId="7" fillId="0" borderId="4" xfId="0" applyFont="1" applyFill="1" applyBorder="1" applyAlignment="1"/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Fill="1" applyBorder="1" applyAlignment="1"/>
    <xf numFmtId="0" fontId="3" fillId="4" borderId="1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right"/>
    </xf>
    <xf numFmtId="0" fontId="7" fillId="3" borderId="31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26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/>
    </xf>
    <xf numFmtId="2" fontId="7" fillId="0" borderId="29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2" fontId="7" fillId="0" borderId="2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35" xfId="0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right"/>
    </xf>
    <xf numFmtId="0" fontId="11" fillId="4" borderId="18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3" fontId="7" fillId="0" borderId="36" xfId="0" applyNumberFormat="1" applyFont="1" applyFill="1" applyBorder="1"/>
    <xf numFmtId="3" fontId="7" fillId="0" borderId="24" xfId="0" applyNumberFormat="1" applyFont="1" applyFill="1" applyBorder="1"/>
    <xf numFmtId="3" fontId="1" fillId="0" borderId="24" xfId="0" applyNumberFormat="1" applyFont="1" applyFill="1" applyBorder="1"/>
    <xf numFmtId="167" fontId="1" fillId="0" borderId="19" xfId="0" applyNumberFormat="1" applyFont="1" applyFill="1" applyBorder="1" applyAlignment="1">
      <alignment horizontal="center" vertical="center"/>
    </xf>
    <xf numFmtId="167" fontId="1" fillId="0" borderId="40" xfId="0" applyNumberFormat="1" applyFont="1" applyFill="1" applyBorder="1" applyAlignment="1">
      <alignment horizontal="center" vertical="center"/>
    </xf>
    <xf numFmtId="167" fontId="1" fillId="0" borderId="4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B1" workbookViewId="0">
      <selection activeCell="D16" sqref="D16"/>
    </sheetView>
  </sheetViews>
  <sheetFormatPr defaultRowHeight="10.5" x14ac:dyDescent="0.15"/>
  <cols>
    <col min="1" max="1" width="47" style="18" customWidth="1"/>
    <col min="2" max="2" width="14.85546875" style="18" customWidth="1"/>
    <col min="3" max="3" width="13.5703125" style="20" customWidth="1"/>
    <col min="4" max="4" width="15.140625" style="21" customWidth="1"/>
    <col min="5" max="5" width="15.7109375" style="18" bestFit="1" customWidth="1"/>
    <col min="6" max="6" width="15.7109375" style="18" customWidth="1"/>
    <col min="7" max="7" width="16.85546875" style="18" customWidth="1"/>
    <col min="8" max="8" width="11.28515625" style="18" customWidth="1"/>
    <col min="9" max="16384" width="9.140625" style="18"/>
  </cols>
  <sheetData>
    <row r="1" spans="1:8" s="4" customFormat="1" ht="23.25" customHeight="1" x14ac:dyDescent="0.15">
      <c r="A1" s="133" t="s">
        <v>21</v>
      </c>
      <c r="B1" s="133"/>
      <c r="C1" s="133"/>
      <c r="D1" s="133"/>
      <c r="E1" s="133"/>
      <c r="F1" s="133"/>
      <c r="G1" s="133"/>
      <c r="H1" s="3"/>
    </row>
    <row r="2" spans="1:8" s="4" customFormat="1" ht="23.25" customHeight="1" x14ac:dyDescent="0.15">
      <c r="A2" s="3"/>
      <c r="B2" s="3"/>
      <c r="C2" s="5"/>
      <c r="D2" s="120" t="s">
        <v>63</v>
      </c>
      <c r="E2" s="121">
        <v>0.2</v>
      </c>
      <c r="F2" s="3"/>
      <c r="G2" s="3"/>
      <c r="H2" s="3"/>
    </row>
    <row r="3" spans="1:8" s="4" customFormat="1" ht="12.75" customHeight="1" x14ac:dyDescent="0.15">
      <c r="A3" s="6"/>
      <c r="B3" s="7"/>
      <c r="C3" s="8"/>
      <c r="D3" s="9"/>
      <c r="E3" s="10"/>
      <c r="F3" s="10"/>
    </row>
    <row r="4" spans="1:8" s="4" customFormat="1" ht="52.5" x14ac:dyDescent="0.15">
      <c r="A4" s="11" t="s">
        <v>10</v>
      </c>
      <c r="B4" s="12" t="s">
        <v>65</v>
      </c>
      <c r="C4" s="13" t="s">
        <v>64</v>
      </c>
      <c r="D4" s="14" t="s">
        <v>22</v>
      </c>
      <c r="E4" s="13" t="s">
        <v>6</v>
      </c>
      <c r="F4" s="123" t="s">
        <v>61</v>
      </c>
      <c r="G4" s="123" t="s">
        <v>62</v>
      </c>
    </row>
    <row r="5" spans="1:8" s="4" customFormat="1" ht="42" x14ac:dyDescent="0.15">
      <c r="A5" s="51" t="s">
        <v>93</v>
      </c>
      <c r="B5" s="52"/>
      <c r="C5" s="122">
        <v>244</v>
      </c>
      <c r="D5" s="48">
        <f>B5*C5</f>
        <v>0</v>
      </c>
      <c r="E5" s="49">
        <f>D5*E2</f>
        <v>0</v>
      </c>
      <c r="F5" s="49">
        <f>D5*12</f>
        <v>0</v>
      </c>
      <c r="G5" s="47">
        <f>(D5+E5)*12</f>
        <v>0</v>
      </c>
    </row>
    <row r="6" spans="1:8" s="4" customFormat="1" ht="12.75" customHeight="1" x14ac:dyDescent="0.15">
      <c r="A6" s="16"/>
    </row>
    <row r="7" spans="1:8" s="4" customFormat="1" ht="52.5" x14ac:dyDescent="0.15">
      <c r="A7" s="11" t="s">
        <v>9</v>
      </c>
      <c r="B7" s="12" t="s">
        <v>12</v>
      </c>
      <c r="C7" s="13" t="s">
        <v>11</v>
      </c>
      <c r="D7" s="14" t="s">
        <v>22</v>
      </c>
      <c r="E7" s="13" t="s">
        <v>6</v>
      </c>
      <c r="F7" s="123" t="s">
        <v>61</v>
      </c>
      <c r="G7" s="123" t="s">
        <v>62</v>
      </c>
    </row>
    <row r="8" spans="1:8" s="4" customFormat="1" x14ac:dyDescent="0.15">
      <c r="A8" s="17" t="s">
        <v>7</v>
      </c>
      <c r="B8" s="15"/>
      <c r="C8" s="46">
        <f>'Technická data'!N10</f>
        <v>1876</v>
      </c>
      <c r="D8" s="48">
        <f t="shared" ref="D8:D14" si="0">B8*C8</f>
        <v>0</v>
      </c>
      <c r="E8" s="49">
        <f>D8*$E$2</f>
        <v>0</v>
      </c>
      <c r="F8" s="49">
        <f>D8*12</f>
        <v>0</v>
      </c>
      <c r="G8" s="50">
        <f>(D8+E8)*12</f>
        <v>0</v>
      </c>
    </row>
    <row r="9" spans="1:8" ht="12.75" customHeight="1" x14ac:dyDescent="0.15">
      <c r="A9" s="17" t="s">
        <v>1</v>
      </c>
      <c r="B9" s="15"/>
      <c r="C9" s="46">
        <f>'Technická data'!O10</f>
        <v>16331</v>
      </c>
      <c r="D9" s="48">
        <f t="shared" si="0"/>
        <v>0</v>
      </c>
      <c r="E9" s="49">
        <f t="shared" ref="E9:E14" si="1">D9*$E$2</f>
        <v>0</v>
      </c>
      <c r="F9" s="49">
        <f t="shared" ref="F9:F14" si="2">D9*12</f>
        <v>0</v>
      </c>
      <c r="G9" s="50">
        <f t="shared" ref="G9:G14" si="3">(D9+E9)*12</f>
        <v>0</v>
      </c>
    </row>
    <row r="10" spans="1:8" ht="12.75" customHeight="1" x14ac:dyDescent="0.15">
      <c r="A10" s="17" t="s">
        <v>2</v>
      </c>
      <c r="B10" s="15"/>
      <c r="C10" s="46">
        <f>'Technická data'!P10</f>
        <v>7935</v>
      </c>
      <c r="D10" s="48">
        <f t="shared" si="0"/>
        <v>0</v>
      </c>
      <c r="E10" s="49">
        <f t="shared" si="1"/>
        <v>0</v>
      </c>
      <c r="F10" s="49">
        <f t="shared" si="2"/>
        <v>0</v>
      </c>
      <c r="G10" s="50">
        <f t="shared" si="3"/>
        <v>0</v>
      </c>
    </row>
    <row r="11" spans="1:8" s="19" customFormat="1" x14ac:dyDescent="0.15">
      <c r="A11" s="17" t="s">
        <v>3</v>
      </c>
      <c r="B11" s="15"/>
      <c r="C11" s="46">
        <f>'Technická data'!Q10</f>
        <v>7475</v>
      </c>
      <c r="D11" s="48">
        <f t="shared" si="0"/>
        <v>0</v>
      </c>
      <c r="E11" s="49">
        <f t="shared" si="1"/>
        <v>0</v>
      </c>
      <c r="F11" s="49">
        <f t="shared" si="2"/>
        <v>0</v>
      </c>
      <c r="G11" s="50">
        <f t="shared" si="3"/>
        <v>0</v>
      </c>
    </row>
    <row r="12" spans="1:8" x14ac:dyDescent="0.15">
      <c r="A12" s="17" t="s">
        <v>42</v>
      </c>
      <c r="B12" s="124"/>
      <c r="C12" s="46">
        <f>'Technická data'!R10</f>
        <v>8140</v>
      </c>
      <c r="D12" s="48">
        <f t="shared" si="0"/>
        <v>0</v>
      </c>
      <c r="E12" s="49">
        <f t="shared" si="1"/>
        <v>0</v>
      </c>
      <c r="F12" s="49">
        <f t="shared" si="2"/>
        <v>0</v>
      </c>
      <c r="G12" s="50">
        <f t="shared" si="3"/>
        <v>0</v>
      </c>
    </row>
    <row r="13" spans="1:8" x14ac:dyDescent="0.15">
      <c r="A13" s="17" t="s">
        <v>25</v>
      </c>
      <c r="B13" s="15"/>
      <c r="C13" s="46">
        <f>'Technická data'!T10</f>
        <v>348</v>
      </c>
      <c r="D13" s="48">
        <f t="shared" si="0"/>
        <v>0</v>
      </c>
      <c r="E13" s="49">
        <f t="shared" si="1"/>
        <v>0</v>
      </c>
      <c r="F13" s="49">
        <f t="shared" si="2"/>
        <v>0</v>
      </c>
      <c r="G13" s="50">
        <f t="shared" si="3"/>
        <v>0</v>
      </c>
    </row>
    <row r="14" spans="1:8" x14ac:dyDescent="0.15">
      <c r="A14" s="17" t="s">
        <v>30</v>
      </c>
      <c r="B14" s="15"/>
      <c r="C14" s="46">
        <f>'Technická data'!U10</f>
        <v>543</v>
      </c>
      <c r="D14" s="48">
        <f t="shared" si="0"/>
        <v>0</v>
      </c>
      <c r="E14" s="49">
        <f t="shared" si="1"/>
        <v>0</v>
      </c>
      <c r="F14" s="49">
        <f t="shared" si="2"/>
        <v>0</v>
      </c>
      <c r="G14" s="50">
        <f t="shared" si="3"/>
        <v>0</v>
      </c>
    </row>
    <row r="16" spans="1:8" ht="63" x14ac:dyDescent="0.15">
      <c r="A16" s="16" t="s">
        <v>94</v>
      </c>
      <c r="B16" s="12" t="s">
        <v>66</v>
      </c>
      <c r="C16" s="13" t="s">
        <v>67</v>
      </c>
      <c r="D16" s="14" t="s">
        <v>34</v>
      </c>
      <c r="E16" s="13" t="s">
        <v>6</v>
      </c>
      <c r="F16" s="14" t="s">
        <v>61</v>
      </c>
      <c r="G16" s="14" t="s">
        <v>62</v>
      </c>
    </row>
    <row r="17" spans="1:7" x14ac:dyDescent="0.15">
      <c r="A17" s="17" t="s">
        <v>32</v>
      </c>
      <c r="B17" s="15"/>
      <c r="C17" s="46">
        <f>'Technická data'!AD10</f>
        <v>3431</v>
      </c>
      <c r="D17" s="48">
        <f>B17*C17</f>
        <v>0</v>
      </c>
      <c r="E17" s="49">
        <f>D17*$E$2</f>
        <v>0</v>
      </c>
      <c r="F17" s="49">
        <f>D17*12</f>
        <v>0</v>
      </c>
      <c r="G17" s="47">
        <f>(D17+E17)*12</f>
        <v>0</v>
      </c>
    </row>
    <row r="18" spans="1:7" x14ac:dyDescent="0.15">
      <c r="A18" s="17" t="s">
        <v>33</v>
      </c>
      <c r="B18" s="15"/>
      <c r="C18" s="46">
        <f>'Technická data'!AE10</f>
        <v>369</v>
      </c>
      <c r="D18" s="48">
        <f>B18*C18</f>
        <v>0</v>
      </c>
      <c r="E18" s="49">
        <f t="shared" ref="E18:E20" si="4">D18*$E$2</f>
        <v>0</v>
      </c>
      <c r="F18" s="49">
        <f t="shared" ref="F18:F20" si="5">D18*12</f>
        <v>0</v>
      </c>
      <c r="G18" s="47">
        <f>(D18+E18)*12</f>
        <v>0</v>
      </c>
    </row>
    <row r="19" spans="1:7" x14ac:dyDescent="0.15">
      <c r="A19" s="17" t="s">
        <v>59</v>
      </c>
      <c r="B19" s="15"/>
      <c r="C19" s="46">
        <f>'Technická data'!AF10</f>
        <v>15.625</v>
      </c>
      <c r="D19" s="48">
        <f>B19*C19</f>
        <v>0</v>
      </c>
      <c r="E19" s="49">
        <f t="shared" si="4"/>
        <v>0</v>
      </c>
      <c r="F19" s="49">
        <f t="shared" si="5"/>
        <v>0</v>
      </c>
      <c r="G19" s="47">
        <f t="shared" ref="G19:G20" si="6">(D19+E19)*12</f>
        <v>0</v>
      </c>
    </row>
    <row r="20" spans="1:7" x14ac:dyDescent="0.15">
      <c r="A20" s="17" t="s">
        <v>31</v>
      </c>
      <c r="B20" s="15"/>
      <c r="C20" s="46">
        <f>'Technická data'!AG10</f>
        <v>8535.375</v>
      </c>
      <c r="D20" s="48">
        <f>B20*C20</f>
        <v>0</v>
      </c>
      <c r="E20" s="49">
        <f t="shared" si="4"/>
        <v>0</v>
      </c>
      <c r="F20" s="49">
        <f t="shared" si="5"/>
        <v>0</v>
      </c>
      <c r="G20" s="47">
        <f t="shared" si="6"/>
        <v>0</v>
      </c>
    </row>
    <row r="21" spans="1:7" s="22" customFormat="1" ht="11.25" thickBot="1" x14ac:dyDescent="0.2">
      <c r="F21" s="57"/>
    </row>
    <row r="22" spans="1:7" s="22" customFormat="1" ht="11.25" thickBot="1" x14ac:dyDescent="0.2">
      <c r="A22" s="23" t="s">
        <v>8</v>
      </c>
      <c r="B22" s="24"/>
      <c r="C22" s="25"/>
      <c r="D22" s="26">
        <f>SUM(D5:D5,D8:D14,D17:D20)</f>
        <v>0</v>
      </c>
      <c r="E22" s="26">
        <f>SUM(E5:E5,E8:E14,E17:E20)</f>
        <v>0</v>
      </c>
      <c r="F22" s="26">
        <f>SUM(F5:F5,F8:F14,F17:F20)</f>
        <v>0</v>
      </c>
      <c r="G22" s="26">
        <f>SUM(G5:G5,G8:G14,G17:G20)</f>
        <v>0</v>
      </c>
    </row>
    <row r="23" spans="1:7" s="22" customFormat="1" ht="12.75" x14ac:dyDescent="0.2">
      <c r="A23" s="27"/>
      <c r="B23" s="28"/>
      <c r="C23" s="28"/>
      <c r="F23" s="57"/>
    </row>
    <row r="24" spans="1:7" s="22" customFormat="1" x14ac:dyDescent="0.15">
      <c r="A24" s="29" t="s">
        <v>0</v>
      </c>
      <c r="B24" s="30"/>
      <c r="C24" s="30"/>
      <c r="D24" s="30"/>
      <c r="E24" s="30"/>
      <c r="F24" s="30"/>
      <c r="G24" s="30"/>
    </row>
    <row r="25" spans="1:7" s="22" customFormat="1" x14ac:dyDescent="0.15">
      <c r="A25" s="22" t="s">
        <v>5</v>
      </c>
      <c r="B25" s="30"/>
      <c r="C25" s="30"/>
      <c r="D25" s="30"/>
      <c r="E25" s="30"/>
      <c r="F25" s="30"/>
      <c r="G25" s="30"/>
    </row>
    <row r="26" spans="1:7" s="22" customFormat="1" ht="12.75" customHeight="1" x14ac:dyDescent="0.15">
      <c r="A26" s="22" t="s">
        <v>4</v>
      </c>
      <c r="B26" s="134"/>
      <c r="C26" s="134"/>
      <c r="D26" s="30"/>
      <c r="E26" s="30"/>
      <c r="F26" s="30"/>
      <c r="G26" s="30"/>
    </row>
    <row r="27" spans="1:7" s="22" customFormat="1" x14ac:dyDescent="0.15">
      <c r="B27" s="30"/>
      <c r="C27" s="30"/>
      <c r="D27" s="30"/>
      <c r="E27" s="30"/>
      <c r="F27" s="30"/>
      <c r="G27" s="30"/>
    </row>
    <row r="28" spans="1:7" s="22" customFormat="1" x14ac:dyDescent="0.15">
      <c r="A28" s="22" t="s">
        <v>23</v>
      </c>
      <c r="B28" s="31"/>
      <c r="C28" s="135"/>
      <c r="D28" s="135"/>
      <c r="E28" s="135"/>
      <c r="F28" s="56"/>
    </row>
    <row r="29" spans="1:7" s="22" customFormat="1" x14ac:dyDescent="0.15">
      <c r="A29" s="18"/>
      <c r="B29" s="31"/>
      <c r="C29" s="136"/>
      <c r="D29" s="136"/>
      <c r="E29" s="136"/>
      <c r="F29" s="57"/>
    </row>
    <row r="30" spans="1:7" s="22" customFormat="1" x14ac:dyDescent="0.15">
      <c r="A30" s="29"/>
      <c r="B30" s="32"/>
      <c r="C30" s="137"/>
      <c r="D30" s="137"/>
      <c r="E30" s="137"/>
      <c r="F30" s="58"/>
      <c r="G30" s="33"/>
    </row>
    <row r="31" spans="1:7" s="22" customFormat="1" x14ac:dyDescent="0.15">
      <c r="A31" s="34"/>
      <c r="B31" s="32"/>
      <c r="C31" s="131"/>
      <c r="D31" s="131"/>
      <c r="E31" s="131"/>
      <c r="F31" s="53"/>
      <c r="G31" s="33"/>
    </row>
    <row r="32" spans="1:7" s="22" customFormat="1" x14ac:dyDescent="0.15">
      <c r="A32" s="35"/>
      <c r="B32" s="32"/>
      <c r="C32" s="132"/>
      <c r="D32" s="132"/>
      <c r="E32" s="132"/>
      <c r="F32" s="54"/>
      <c r="G32" s="36"/>
    </row>
    <row r="33" spans="1:7" s="22" customFormat="1" x14ac:dyDescent="0.15">
      <c r="B33" s="32"/>
      <c r="C33" s="132"/>
      <c r="D33" s="132"/>
      <c r="E33" s="132"/>
      <c r="F33" s="54"/>
      <c r="G33" s="37"/>
    </row>
    <row r="34" spans="1:7" s="22" customFormat="1" x14ac:dyDescent="0.15">
      <c r="B34" s="38"/>
      <c r="F34" s="57"/>
    </row>
    <row r="35" spans="1:7" s="22" customFormat="1" x14ac:dyDescent="0.15">
      <c r="A35" s="18"/>
      <c r="F35" s="57"/>
    </row>
    <row r="46" spans="1:7" x14ac:dyDescent="0.15">
      <c r="B46" s="34"/>
      <c r="C46" s="8"/>
      <c r="D46" s="36"/>
      <c r="E46" s="8"/>
      <c r="F46" s="8"/>
      <c r="G46" s="36"/>
    </row>
    <row r="47" spans="1:7" x14ac:dyDescent="0.15">
      <c r="B47" s="39"/>
      <c r="C47" s="40"/>
      <c r="D47" s="37"/>
      <c r="E47" s="40"/>
      <c r="F47" s="40"/>
      <c r="G47" s="37"/>
    </row>
    <row r="48" spans="1:7" x14ac:dyDescent="0.15">
      <c r="B48" s="39"/>
      <c r="C48" s="40"/>
      <c r="D48" s="37"/>
      <c r="E48" s="40"/>
      <c r="F48" s="40"/>
      <c r="G48" s="37"/>
    </row>
    <row r="49" spans="1:7" x14ac:dyDescent="0.15">
      <c r="B49" s="39"/>
      <c r="C49" s="40"/>
      <c r="D49" s="37"/>
      <c r="E49" s="40"/>
      <c r="F49" s="40"/>
      <c r="G49" s="37"/>
    </row>
    <row r="50" spans="1:7" x14ac:dyDescent="0.15">
      <c r="A50" s="27"/>
      <c r="B50" s="39"/>
      <c r="C50" s="40"/>
      <c r="D50" s="37"/>
      <c r="E50" s="40"/>
      <c r="F50" s="40"/>
      <c r="G50" s="37"/>
    </row>
    <row r="51" spans="1:7" x14ac:dyDescent="0.15">
      <c r="A51" s="7"/>
      <c r="B51" s="39"/>
      <c r="C51" s="40"/>
      <c r="D51" s="37"/>
      <c r="E51" s="40"/>
      <c r="F51" s="40"/>
      <c r="G51" s="37"/>
    </row>
    <row r="52" spans="1:7" x14ac:dyDescent="0.15">
      <c r="A52" s="35"/>
      <c r="B52" s="41"/>
      <c r="C52" s="41"/>
      <c r="D52" s="42"/>
      <c r="E52" s="41"/>
      <c r="F52" s="55"/>
      <c r="G52" s="42"/>
    </row>
    <row r="53" spans="1:7" x14ac:dyDescent="0.15">
      <c r="A53" s="43"/>
      <c r="B53" s="35"/>
      <c r="C53" s="40"/>
      <c r="D53" s="37"/>
      <c r="E53" s="35"/>
      <c r="F53" s="35"/>
      <c r="G53" s="35"/>
    </row>
    <row r="54" spans="1:7" x14ac:dyDescent="0.15">
      <c r="B54" s="43"/>
      <c r="C54" s="44"/>
      <c r="D54" s="45"/>
      <c r="E54" s="43"/>
      <c r="F54" s="43"/>
      <c r="G54" s="43"/>
    </row>
  </sheetData>
  <mergeCells count="8">
    <mergeCell ref="C31:E31"/>
    <mergeCell ref="C32:E32"/>
    <mergeCell ref="C33:E33"/>
    <mergeCell ref="A1:G1"/>
    <mergeCell ref="B26:C26"/>
    <mergeCell ref="C28:E28"/>
    <mergeCell ref="C29:E29"/>
    <mergeCell ref="C30:E30"/>
  </mergeCells>
  <phoneticPr fontId="0" type="noConversion"/>
  <printOptions horizontalCentered="1"/>
  <pageMargins left="0.19685039370078741" right="0.19685039370078741" top="0.39370078740157483" bottom="0.98425196850393704" header="0.51181102362204722" footer="0.51181102362204722"/>
  <pageSetup paperSize="9" fitToHeight="0" orientation="landscape" r:id="rId1"/>
  <headerFooter alignWithMargins="0"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1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I5" sqref="G5:AI19"/>
    </sheetView>
  </sheetViews>
  <sheetFormatPr defaultRowHeight="12.75" x14ac:dyDescent="0.2"/>
  <cols>
    <col min="1" max="1" width="3.28515625" style="1" bestFit="1" customWidth="1"/>
    <col min="2" max="2" width="11.42578125" style="1" bestFit="1" customWidth="1"/>
    <col min="3" max="3" width="12.7109375" style="1" bestFit="1" customWidth="1"/>
    <col min="4" max="4" width="17" style="1" customWidth="1"/>
    <col min="5" max="5" width="11.140625" style="1" bestFit="1" customWidth="1"/>
    <col min="6" max="6" width="12.140625" style="1" bestFit="1" customWidth="1"/>
    <col min="7" max="7" width="4.42578125" style="1" bestFit="1" customWidth="1"/>
    <col min="8" max="11" width="5.5703125" style="1" bestFit="1" customWidth="1"/>
    <col min="12" max="12" width="6.7109375" style="1" bestFit="1" customWidth="1"/>
    <col min="13" max="14" width="4.42578125" style="1" bestFit="1" customWidth="1"/>
    <col min="15" max="15" width="4.85546875" style="1" bestFit="1" customWidth="1"/>
    <col min="16" max="16" width="5.5703125" style="1" bestFit="1" customWidth="1"/>
    <col min="17" max="19" width="6.7109375" style="1" bestFit="1" customWidth="1"/>
    <col min="20" max="20" width="5.5703125" style="1" bestFit="1" customWidth="1"/>
    <col min="21" max="21" width="6.7109375" style="1" bestFit="1" customWidth="1"/>
    <col min="22" max="23" width="4.42578125" style="1" bestFit="1" customWidth="1"/>
    <col min="24" max="24" width="4.85546875" style="1" bestFit="1" customWidth="1"/>
    <col min="25" max="31" width="4.85546875" style="1" customWidth="1"/>
    <col min="32" max="32" width="5.5703125" style="1" bestFit="1" customWidth="1"/>
    <col min="33" max="33" width="8.28515625" style="1" bestFit="1" customWidth="1"/>
    <col min="34" max="34" width="4.7109375" style="1" bestFit="1" customWidth="1"/>
    <col min="35" max="35" width="9.42578125" style="1" bestFit="1" customWidth="1"/>
    <col min="36" max="16384" width="9.140625" style="1"/>
  </cols>
  <sheetData>
    <row r="1" spans="1:35" ht="19.5" customHeight="1" x14ac:dyDescent="0.2">
      <c r="A1" s="138" t="s">
        <v>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25"/>
      <c r="AH1" s="125"/>
      <c r="AI1" s="125"/>
    </row>
    <row r="2" spans="1:35" ht="20.2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5" ht="33.75" customHeight="1" thickBot="1" x14ac:dyDescent="0.25">
      <c r="A3" s="140" t="s">
        <v>17</v>
      </c>
      <c r="B3" s="141"/>
      <c r="C3" s="141"/>
      <c r="D3" s="142"/>
      <c r="E3" s="143" t="s">
        <v>18</v>
      </c>
      <c r="F3" s="144"/>
      <c r="G3" s="145" t="s">
        <v>40</v>
      </c>
      <c r="H3" s="146"/>
      <c r="I3" s="146"/>
      <c r="J3" s="146"/>
      <c r="K3" s="146"/>
      <c r="L3" s="147"/>
      <c r="M3" s="147"/>
      <c r="N3" s="147"/>
      <c r="O3" s="148"/>
      <c r="P3" s="145" t="s">
        <v>60</v>
      </c>
      <c r="Q3" s="146"/>
      <c r="R3" s="146"/>
      <c r="S3" s="146"/>
      <c r="T3" s="146"/>
      <c r="U3" s="147"/>
      <c r="V3" s="147"/>
      <c r="W3" s="147"/>
      <c r="X3" s="148"/>
      <c r="Y3" s="145" t="s">
        <v>56</v>
      </c>
      <c r="Z3" s="146"/>
      <c r="AA3" s="146"/>
      <c r="AB3" s="146"/>
      <c r="AC3" s="146"/>
      <c r="AD3" s="147"/>
      <c r="AE3" s="147"/>
      <c r="AF3" s="140" t="s">
        <v>48</v>
      </c>
      <c r="AG3" s="141"/>
      <c r="AH3" s="141"/>
      <c r="AI3" s="142"/>
    </row>
    <row r="4" spans="1:35" ht="99" customHeight="1" thickBot="1" x14ac:dyDescent="0.25">
      <c r="A4" s="91" t="s">
        <v>14</v>
      </c>
      <c r="B4" s="92" t="s">
        <v>13</v>
      </c>
      <c r="C4" s="92" t="s">
        <v>35</v>
      </c>
      <c r="D4" s="93" t="s">
        <v>19</v>
      </c>
      <c r="E4" s="93" t="s">
        <v>15</v>
      </c>
      <c r="F4" s="94" t="s">
        <v>16</v>
      </c>
      <c r="G4" s="95" t="s">
        <v>7</v>
      </c>
      <c r="H4" s="96" t="s">
        <v>45</v>
      </c>
      <c r="I4" s="96" t="s">
        <v>46</v>
      </c>
      <c r="J4" s="96" t="s">
        <v>47</v>
      </c>
      <c r="K4" s="96" t="s">
        <v>41</v>
      </c>
      <c r="L4" s="97" t="s">
        <v>44</v>
      </c>
      <c r="M4" s="97" t="s">
        <v>25</v>
      </c>
      <c r="N4" s="97" t="s">
        <v>30</v>
      </c>
      <c r="O4" s="98" t="s">
        <v>43</v>
      </c>
      <c r="P4" s="95" t="s">
        <v>7</v>
      </c>
      <c r="Q4" s="96" t="s">
        <v>45</v>
      </c>
      <c r="R4" s="96" t="s">
        <v>46</v>
      </c>
      <c r="S4" s="96" t="s">
        <v>47</v>
      </c>
      <c r="T4" s="96" t="s">
        <v>41</v>
      </c>
      <c r="U4" s="97" t="s">
        <v>38</v>
      </c>
      <c r="V4" s="97" t="s">
        <v>25</v>
      </c>
      <c r="W4" s="97" t="s">
        <v>30</v>
      </c>
      <c r="X4" s="98" t="s">
        <v>39</v>
      </c>
      <c r="Y4" s="95" t="s">
        <v>52</v>
      </c>
      <c r="Z4" s="96" t="s">
        <v>53</v>
      </c>
      <c r="AA4" s="96" t="s">
        <v>54</v>
      </c>
      <c r="AB4" s="96" t="s">
        <v>55</v>
      </c>
      <c r="AC4" s="96" t="s">
        <v>57</v>
      </c>
      <c r="AD4" s="97" t="s">
        <v>25</v>
      </c>
      <c r="AE4" s="97" t="s">
        <v>30</v>
      </c>
      <c r="AF4" s="95" t="s">
        <v>28</v>
      </c>
      <c r="AG4" s="99" t="s">
        <v>49</v>
      </c>
      <c r="AH4" s="96" t="s">
        <v>50</v>
      </c>
      <c r="AI4" s="98" t="s">
        <v>51</v>
      </c>
    </row>
    <row r="5" spans="1:35" x14ac:dyDescent="0.2">
      <c r="A5" s="79">
        <v>1</v>
      </c>
      <c r="B5" s="80" t="s">
        <v>26</v>
      </c>
      <c r="C5" s="81">
        <v>178</v>
      </c>
      <c r="D5" s="67">
        <v>41306</v>
      </c>
      <c r="E5" s="68">
        <v>0</v>
      </c>
      <c r="F5" s="105">
        <v>0</v>
      </c>
      <c r="G5" s="107"/>
      <c r="H5" s="86"/>
      <c r="I5" s="86"/>
      <c r="J5" s="86"/>
      <c r="K5" s="86"/>
      <c r="L5" s="86"/>
      <c r="M5" s="86"/>
      <c r="N5" s="86"/>
      <c r="O5" s="108"/>
      <c r="P5" s="178">
        <v>1876</v>
      </c>
      <c r="Q5" s="149">
        <v>16331</v>
      </c>
      <c r="R5" s="152">
        <v>7935</v>
      </c>
      <c r="S5" s="152">
        <v>7475</v>
      </c>
      <c r="T5" s="152">
        <v>8140</v>
      </c>
      <c r="U5" s="155">
        <f>SUM(P5:T11)</f>
        <v>41757</v>
      </c>
      <c r="V5" s="152">
        <v>348</v>
      </c>
      <c r="W5" s="152">
        <f>4344/8</f>
        <v>543</v>
      </c>
      <c r="X5" s="172">
        <f>SUM(V5:W11)</f>
        <v>891</v>
      </c>
      <c r="Y5" s="175">
        <f>P5/G9</f>
        <v>2.4490861618798956</v>
      </c>
      <c r="Z5" s="163">
        <f>Q5/H9</f>
        <v>2.4532071503680335</v>
      </c>
      <c r="AA5" s="163">
        <f>R5/I9</f>
        <v>2.4781386633354154</v>
      </c>
      <c r="AB5" s="163">
        <f>S5/J9</f>
        <v>2.5731497418244405</v>
      </c>
      <c r="AC5" s="163">
        <f>T5/K9</f>
        <v>2.5678233438485805</v>
      </c>
      <c r="AD5" s="163">
        <f>V5/M9</f>
        <v>3.2830188679245285</v>
      </c>
      <c r="AE5" s="166">
        <f>W5/O9</f>
        <v>1.5415188076650106</v>
      </c>
      <c r="AF5" s="169">
        <v>3431</v>
      </c>
      <c r="AG5" s="152">
        <v>369</v>
      </c>
      <c r="AH5" s="152">
        <f>125/8</f>
        <v>15.625</v>
      </c>
      <c r="AI5" s="158">
        <f>68283/8</f>
        <v>8535.375</v>
      </c>
    </row>
    <row r="6" spans="1:35" x14ac:dyDescent="0.2">
      <c r="A6" s="76"/>
      <c r="B6" s="77" t="s">
        <v>36</v>
      </c>
      <c r="C6" s="78">
        <v>178</v>
      </c>
      <c r="D6" s="70">
        <v>41306</v>
      </c>
      <c r="E6" s="71">
        <v>0</v>
      </c>
      <c r="F6" s="100">
        <v>0</v>
      </c>
      <c r="G6" s="109"/>
      <c r="H6" s="87"/>
      <c r="I6" s="87"/>
      <c r="J6" s="87"/>
      <c r="K6" s="87"/>
      <c r="L6" s="87"/>
      <c r="M6" s="87"/>
      <c r="N6" s="87"/>
      <c r="O6" s="110"/>
      <c r="P6" s="179"/>
      <c r="Q6" s="150"/>
      <c r="R6" s="153"/>
      <c r="S6" s="153"/>
      <c r="T6" s="153"/>
      <c r="U6" s="156"/>
      <c r="V6" s="153"/>
      <c r="W6" s="153"/>
      <c r="X6" s="173"/>
      <c r="Y6" s="176"/>
      <c r="Z6" s="164"/>
      <c r="AA6" s="164"/>
      <c r="AB6" s="164"/>
      <c r="AC6" s="164"/>
      <c r="AD6" s="164"/>
      <c r="AE6" s="167"/>
      <c r="AF6" s="170"/>
      <c r="AG6" s="153"/>
      <c r="AH6" s="153"/>
      <c r="AI6" s="159"/>
    </row>
    <row r="7" spans="1:35" x14ac:dyDescent="0.2">
      <c r="A7" s="76"/>
      <c r="B7" s="77" t="s">
        <v>37</v>
      </c>
      <c r="C7" s="78">
        <v>178</v>
      </c>
      <c r="D7" s="70">
        <v>41306</v>
      </c>
      <c r="E7" s="71">
        <v>0</v>
      </c>
      <c r="F7" s="100">
        <v>0</v>
      </c>
      <c r="G7" s="109"/>
      <c r="H7" s="87"/>
      <c r="I7" s="87"/>
      <c r="J7" s="87"/>
      <c r="K7" s="87"/>
      <c r="L7" s="87"/>
      <c r="M7" s="87"/>
      <c r="N7" s="87"/>
      <c r="O7" s="110"/>
      <c r="P7" s="179"/>
      <c r="Q7" s="150"/>
      <c r="R7" s="153"/>
      <c r="S7" s="153"/>
      <c r="T7" s="153"/>
      <c r="U7" s="156"/>
      <c r="V7" s="153"/>
      <c r="W7" s="153"/>
      <c r="X7" s="173"/>
      <c r="Y7" s="176"/>
      <c r="Z7" s="164"/>
      <c r="AA7" s="164"/>
      <c r="AB7" s="164"/>
      <c r="AC7" s="164"/>
      <c r="AD7" s="164"/>
      <c r="AE7" s="167"/>
      <c r="AF7" s="170"/>
      <c r="AG7" s="153"/>
      <c r="AH7" s="153"/>
      <c r="AI7" s="159"/>
    </row>
    <row r="8" spans="1:35" x14ac:dyDescent="0.2">
      <c r="A8" s="82">
        <v>2</v>
      </c>
      <c r="B8" s="83" t="s">
        <v>27</v>
      </c>
      <c r="C8" s="84">
        <v>32</v>
      </c>
      <c r="D8" s="70">
        <v>41306</v>
      </c>
      <c r="E8" s="71">
        <v>0</v>
      </c>
      <c r="F8" s="100">
        <v>0</v>
      </c>
      <c r="G8" s="111"/>
      <c r="H8" s="88"/>
      <c r="I8" s="88"/>
      <c r="J8" s="88"/>
      <c r="K8" s="88"/>
      <c r="L8" s="88"/>
      <c r="M8" s="88"/>
      <c r="N8" s="88"/>
      <c r="O8" s="112"/>
      <c r="P8" s="179"/>
      <c r="Q8" s="150"/>
      <c r="R8" s="153"/>
      <c r="S8" s="153"/>
      <c r="T8" s="153"/>
      <c r="U8" s="156"/>
      <c r="V8" s="153"/>
      <c r="W8" s="153"/>
      <c r="X8" s="173"/>
      <c r="Y8" s="176"/>
      <c r="Z8" s="164"/>
      <c r="AA8" s="164"/>
      <c r="AB8" s="164"/>
      <c r="AC8" s="164"/>
      <c r="AD8" s="164"/>
      <c r="AE8" s="167"/>
      <c r="AF8" s="170"/>
      <c r="AG8" s="153"/>
      <c r="AH8" s="153"/>
      <c r="AI8" s="159"/>
    </row>
    <row r="9" spans="1:35" x14ac:dyDescent="0.2">
      <c r="A9" s="60"/>
      <c r="B9" s="72" t="s">
        <v>36</v>
      </c>
      <c r="C9" s="73">
        <v>32</v>
      </c>
      <c r="D9" s="70">
        <v>41306</v>
      </c>
      <c r="E9" s="71">
        <v>0</v>
      </c>
      <c r="F9" s="100">
        <v>0</v>
      </c>
      <c r="G9" s="113">
        <v>766</v>
      </c>
      <c r="H9" s="88">
        <v>6657</v>
      </c>
      <c r="I9" s="88">
        <v>3202</v>
      </c>
      <c r="J9" s="88">
        <v>2905</v>
      </c>
      <c r="K9" s="88">
        <v>3170</v>
      </c>
      <c r="L9" s="90">
        <f>SUM(G9:K9)</f>
        <v>16700</v>
      </c>
      <c r="M9" s="88">
        <v>106</v>
      </c>
      <c r="N9" s="88">
        <f>1970/8</f>
        <v>246.25</v>
      </c>
      <c r="O9" s="114">
        <f>M9+N9</f>
        <v>352.25</v>
      </c>
      <c r="P9" s="179"/>
      <c r="Q9" s="150"/>
      <c r="R9" s="153"/>
      <c r="S9" s="153"/>
      <c r="T9" s="153"/>
      <c r="U9" s="156"/>
      <c r="V9" s="153"/>
      <c r="W9" s="153"/>
      <c r="X9" s="173"/>
      <c r="Y9" s="176"/>
      <c r="Z9" s="164"/>
      <c r="AA9" s="164"/>
      <c r="AB9" s="164"/>
      <c r="AC9" s="164"/>
      <c r="AD9" s="164"/>
      <c r="AE9" s="167"/>
      <c r="AF9" s="170"/>
      <c r="AG9" s="153"/>
      <c r="AH9" s="153"/>
      <c r="AI9" s="159"/>
    </row>
    <row r="10" spans="1:35" x14ac:dyDescent="0.2">
      <c r="A10" s="60"/>
      <c r="B10" s="72" t="s">
        <v>37</v>
      </c>
      <c r="C10" s="73">
        <v>32</v>
      </c>
      <c r="D10" s="70">
        <v>41306</v>
      </c>
      <c r="E10" s="71">
        <v>0</v>
      </c>
      <c r="F10" s="100">
        <v>0</v>
      </c>
      <c r="G10" s="113"/>
      <c r="H10" s="87"/>
      <c r="I10" s="87"/>
      <c r="J10" s="87"/>
      <c r="K10" s="87"/>
      <c r="L10" s="87"/>
      <c r="M10" s="87"/>
      <c r="N10" s="87"/>
      <c r="O10" s="110"/>
      <c r="P10" s="179"/>
      <c r="Q10" s="150"/>
      <c r="R10" s="153"/>
      <c r="S10" s="153"/>
      <c r="T10" s="153"/>
      <c r="U10" s="156"/>
      <c r="V10" s="153"/>
      <c r="W10" s="153"/>
      <c r="X10" s="173"/>
      <c r="Y10" s="176"/>
      <c r="Z10" s="164"/>
      <c r="AA10" s="164"/>
      <c r="AB10" s="164"/>
      <c r="AC10" s="164"/>
      <c r="AD10" s="164"/>
      <c r="AE10" s="167"/>
      <c r="AF10" s="170"/>
      <c r="AG10" s="153"/>
      <c r="AH10" s="153"/>
      <c r="AI10" s="159"/>
    </row>
    <row r="11" spans="1:35" x14ac:dyDescent="0.2">
      <c r="A11" s="82">
        <v>3</v>
      </c>
      <c r="B11" s="83" t="s">
        <v>29</v>
      </c>
      <c r="C11" s="85">
        <v>14</v>
      </c>
      <c r="D11" s="70">
        <v>41306</v>
      </c>
      <c r="E11" s="71">
        <v>0</v>
      </c>
      <c r="F11" s="100">
        <v>0</v>
      </c>
      <c r="G11" s="109"/>
      <c r="H11" s="87"/>
      <c r="I11" s="87"/>
      <c r="J11" s="87"/>
      <c r="K11" s="87"/>
      <c r="L11" s="87"/>
      <c r="M11" s="87"/>
      <c r="N11" s="87"/>
      <c r="O11" s="110"/>
      <c r="P11" s="179"/>
      <c r="Q11" s="150"/>
      <c r="R11" s="153"/>
      <c r="S11" s="153"/>
      <c r="T11" s="153"/>
      <c r="U11" s="156"/>
      <c r="V11" s="153"/>
      <c r="W11" s="153"/>
      <c r="X11" s="173"/>
      <c r="Y11" s="176"/>
      <c r="Z11" s="164"/>
      <c r="AA11" s="164"/>
      <c r="AB11" s="164"/>
      <c r="AC11" s="164"/>
      <c r="AD11" s="164"/>
      <c r="AE11" s="167"/>
      <c r="AF11" s="170"/>
      <c r="AG11" s="153"/>
      <c r="AH11" s="153"/>
      <c r="AI11" s="159"/>
    </row>
    <row r="12" spans="1:35" x14ac:dyDescent="0.2">
      <c r="A12" s="60"/>
      <c r="B12" s="72" t="s">
        <v>36</v>
      </c>
      <c r="C12" s="69">
        <v>14</v>
      </c>
      <c r="D12" s="70">
        <v>41306</v>
      </c>
      <c r="E12" s="71">
        <v>0</v>
      </c>
      <c r="F12" s="100">
        <v>0</v>
      </c>
      <c r="G12" s="109"/>
      <c r="H12" s="87"/>
      <c r="I12" s="87"/>
      <c r="J12" s="87"/>
      <c r="K12" s="87"/>
      <c r="L12" s="87"/>
      <c r="M12" s="87"/>
      <c r="N12" s="87"/>
      <c r="O12" s="110"/>
      <c r="P12" s="179"/>
      <c r="Q12" s="150"/>
      <c r="R12" s="153"/>
      <c r="S12" s="153"/>
      <c r="T12" s="153"/>
      <c r="U12" s="156"/>
      <c r="V12" s="153"/>
      <c r="W12" s="153"/>
      <c r="X12" s="173"/>
      <c r="Y12" s="176"/>
      <c r="Z12" s="164"/>
      <c r="AA12" s="164"/>
      <c r="AB12" s="164"/>
      <c r="AC12" s="164"/>
      <c r="AD12" s="164"/>
      <c r="AE12" s="167"/>
      <c r="AF12" s="170"/>
      <c r="AG12" s="153"/>
      <c r="AH12" s="153"/>
      <c r="AI12" s="159"/>
    </row>
    <row r="13" spans="1:35" x14ac:dyDescent="0.2">
      <c r="A13" s="60"/>
      <c r="B13" s="72" t="s">
        <v>37</v>
      </c>
      <c r="C13" s="69">
        <v>14</v>
      </c>
      <c r="D13" s="70">
        <v>41306</v>
      </c>
      <c r="E13" s="71">
        <v>0</v>
      </c>
      <c r="F13" s="100">
        <v>0</v>
      </c>
      <c r="G13" s="115"/>
      <c r="H13" s="89"/>
      <c r="I13" s="89"/>
      <c r="J13" s="89"/>
      <c r="K13" s="89"/>
      <c r="L13" s="89"/>
      <c r="M13" s="89"/>
      <c r="N13" s="89"/>
      <c r="O13" s="116"/>
      <c r="P13" s="180"/>
      <c r="Q13" s="151"/>
      <c r="R13" s="154"/>
      <c r="S13" s="154"/>
      <c r="T13" s="154"/>
      <c r="U13" s="157"/>
      <c r="V13" s="154"/>
      <c r="W13" s="154"/>
      <c r="X13" s="174"/>
      <c r="Y13" s="177"/>
      <c r="Z13" s="165"/>
      <c r="AA13" s="165"/>
      <c r="AB13" s="165"/>
      <c r="AC13" s="165"/>
      <c r="AD13" s="165"/>
      <c r="AE13" s="168"/>
      <c r="AF13" s="171"/>
      <c r="AG13" s="154"/>
      <c r="AH13" s="154"/>
      <c r="AI13" s="160"/>
    </row>
    <row r="14" spans="1:35" x14ac:dyDescent="0.2">
      <c r="A14" s="60">
        <v>6</v>
      </c>
      <c r="B14" s="66" t="s">
        <v>24</v>
      </c>
      <c r="C14" s="69"/>
      <c r="D14" s="70">
        <v>41275</v>
      </c>
      <c r="E14" s="71">
        <v>0</v>
      </c>
      <c r="F14" s="100">
        <v>0</v>
      </c>
      <c r="G14" s="117"/>
      <c r="H14" s="71"/>
      <c r="I14" s="71"/>
      <c r="J14" s="71"/>
      <c r="K14" s="71"/>
      <c r="L14" s="71"/>
      <c r="M14" s="71"/>
      <c r="N14" s="71"/>
      <c r="O14" s="118"/>
      <c r="P14" s="103">
        <v>0</v>
      </c>
      <c r="Q14" s="66">
        <v>0</v>
      </c>
      <c r="R14" s="66">
        <v>0</v>
      </c>
      <c r="S14" s="66">
        <v>0</v>
      </c>
      <c r="T14" s="66">
        <v>0</v>
      </c>
      <c r="U14" s="66"/>
      <c r="V14" s="66">
        <v>0</v>
      </c>
      <c r="W14" s="66">
        <v>0</v>
      </c>
      <c r="X14" s="74">
        <f>SUM(P14:T14)</f>
        <v>0</v>
      </c>
      <c r="Y14" s="103"/>
      <c r="Z14" s="66"/>
      <c r="AA14" s="66"/>
      <c r="AB14" s="66"/>
      <c r="AC14" s="66"/>
      <c r="AD14" s="66"/>
      <c r="AE14" s="74"/>
      <c r="AF14" s="101">
        <v>0</v>
      </c>
      <c r="AG14" s="66">
        <v>0</v>
      </c>
      <c r="AH14" s="66">
        <v>0</v>
      </c>
      <c r="AI14" s="74">
        <v>0</v>
      </c>
    </row>
    <row r="15" spans="1:35" x14ac:dyDescent="0.2">
      <c r="A15" s="60">
        <v>7</v>
      </c>
      <c r="B15" s="66" t="s">
        <v>24</v>
      </c>
      <c r="C15" s="69"/>
      <c r="D15" s="70">
        <v>41275</v>
      </c>
      <c r="E15" s="71">
        <v>0</v>
      </c>
      <c r="F15" s="100">
        <v>0</v>
      </c>
      <c r="G15" s="117"/>
      <c r="H15" s="71"/>
      <c r="I15" s="71"/>
      <c r="J15" s="71"/>
      <c r="K15" s="71"/>
      <c r="L15" s="71"/>
      <c r="M15" s="71"/>
      <c r="N15" s="71"/>
      <c r="O15" s="118"/>
      <c r="P15" s="103">
        <v>0</v>
      </c>
      <c r="Q15" s="66">
        <v>0</v>
      </c>
      <c r="R15" s="66">
        <v>0</v>
      </c>
      <c r="S15" s="66">
        <v>0</v>
      </c>
      <c r="T15" s="66">
        <v>0</v>
      </c>
      <c r="U15" s="66"/>
      <c r="V15" s="66">
        <v>0</v>
      </c>
      <c r="W15" s="66">
        <v>0</v>
      </c>
      <c r="X15" s="74">
        <f>SUM(P15:T15)</f>
        <v>0</v>
      </c>
      <c r="Y15" s="103"/>
      <c r="Z15" s="66"/>
      <c r="AA15" s="66"/>
      <c r="AB15" s="66"/>
      <c r="AC15" s="66"/>
      <c r="AD15" s="66"/>
      <c r="AE15" s="74"/>
      <c r="AF15" s="101">
        <v>0</v>
      </c>
      <c r="AG15" s="66">
        <v>0</v>
      </c>
      <c r="AH15" s="66">
        <v>0</v>
      </c>
      <c r="AI15" s="74">
        <v>0</v>
      </c>
    </row>
    <row r="16" spans="1:35" x14ac:dyDescent="0.2">
      <c r="A16" s="60">
        <v>8</v>
      </c>
      <c r="B16" s="66" t="s">
        <v>24</v>
      </c>
      <c r="C16" s="69"/>
      <c r="D16" s="70">
        <v>41275</v>
      </c>
      <c r="E16" s="71">
        <v>0</v>
      </c>
      <c r="F16" s="100">
        <v>0</v>
      </c>
      <c r="G16" s="117"/>
      <c r="H16" s="71"/>
      <c r="I16" s="71"/>
      <c r="J16" s="71"/>
      <c r="K16" s="71"/>
      <c r="L16" s="71"/>
      <c r="M16" s="71"/>
      <c r="N16" s="71"/>
      <c r="O16" s="118"/>
      <c r="P16" s="103">
        <v>0</v>
      </c>
      <c r="Q16" s="66">
        <v>0</v>
      </c>
      <c r="R16" s="66">
        <v>0</v>
      </c>
      <c r="S16" s="66">
        <v>0</v>
      </c>
      <c r="T16" s="66">
        <v>0</v>
      </c>
      <c r="U16" s="66"/>
      <c r="V16" s="66">
        <v>0</v>
      </c>
      <c r="W16" s="66">
        <v>0</v>
      </c>
      <c r="X16" s="74">
        <f>SUM(P16:T16)</f>
        <v>0</v>
      </c>
      <c r="Y16" s="103"/>
      <c r="Z16" s="66"/>
      <c r="AA16" s="66"/>
      <c r="AB16" s="66"/>
      <c r="AC16" s="66"/>
      <c r="AD16" s="66"/>
      <c r="AE16" s="74"/>
      <c r="AF16" s="101">
        <v>0</v>
      </c>
      <c r="AG16" s="66">
        <v>0</v>
      </c>
      <c r="AH16" s="66">
        <v>0</v>
      </c>
      <c r="AI16" s="74">
        <v>0</v>
      </c>
    </row>
    <row r="17" spans="1:35" x14ac:dyDescent="0.2">
      <c r="A17" s="60">
        <v>9</v>
      </c>
      <c r="B17" s="66" t="s">
        <v>24</v>
      </c>
      <c r="C17" s="69"/>
      <c r="D17" s="70">
        <v>41275</v>
      </c>
      <c r="E17" s="71">
        <v>0</v>
      </c>
      <c r="F17" s="100">
        <v>0</v>
      </c>
      <c r="G17" s="117"/>
      <c r="H17" s="71"/>
      <c r="I17" s="71"/>
      <c r="J17" s="71"/>
      <c r="K17" s="71"/>
      <c r="L17" s="71"/>
      <c r="M17" s="71"/>
      <c r="N17" s="71"/>
      <c r="O17" s="118"/>
      <c r="P17" s="103">
        <v>0</v>
      </c>
      <c r="Q17" s="66">
        <v>0</v>
      </c>
      <c r="R17" s="66">
        <v>0</v>
      </c>
      <c r="S17" s="66">
        <v>0</v>
      </c>
      <c r="T17" s="66">
        <v>0</v>
      </c>
      <c r="U17" s="66"/>
      <c r="V17" s="66">
        <v>0</v>
      </c>
      <c r="W17" s="66">
        <v>0</v>
      </c>
      <c r="X17" s="74">
        <f>SUM(P17:T17)</f>
        <v>0</v>
      </c>
      <c r="Y17" s="103"/>
      <c r="Z17" s="66"/>
      <c r="AA17" s="66"/>
      <c r="AB17" s="66"/>
      <c r="AC17" s="66"/>
      <c r="AD17" s="66"/>
      <c r="AE17" s="74"/>
      <c r="AF17" s="101">
        <v>0</v>
      </c>
      <c r="AG17" s="66">
        <v>0</v>
      </c>
      <c r="AH17" s="66">
        <v>0</v>
      </c>
      <c r="AI17" s="74">
        <v>0</v>
      </c>
    </row>
    <row r="18" spans="1:35" x14ac:dyDescent="0.2">
      <c r="A18" s="60">
        <v>10</v>
      </c>
      <c r="B18" s="66" t="s">
        <v>24</v>
      </c>
      <c r="C18" s="69"/>
      <c r="D18" s="70">
        <v>41275</v>
      </c>
      <c r="E18" s="71">
        <v>0</v>
      </c>
      <c r="F18" s="100">
        <v>0</v>
      </c>
      <c r="G18" s="117"/>
      <c r="H18" s="71"/>
      <c r="I18" s="71"/>
      <c r="J18" s="71"/>
      <c r="K18" s="71"/>
      <c r="L18" s="71"/>
      <c r="M18" s="71"/>
      <c r="N18" s="71"/>
      <c r="O18" s="118"/>
      <c r="P18" s="103">
        <v>0</v>
      </c>
      <c r="Q18" s="66">
        <v>0</v>
      </c>
      <c r="R18" s="66">
        <v>0</v>
      </c>
      <c r="S18" s="66">
        <v>0</v>
      </c>
      <c r="T18" s="66">
        <v>0</v>
      </c>
      <c r="U18" s="66"/>
      <c r="V18" s="66">
        <v>0</v>
      </c>
      <c r="W18" s="66">
        <v>0</v>
      </c>
      <c r="X18" s="74">
        <f>SUM(P18:T18)</f>
        <v>0</v>
      </c>
      <c r="Y18" s="103"/>
      <c r="Z18" s="66"/>
      <c r="AA18" s="66"/>
      <c r="AB18" s="66"/>
      <c r="AC18" s="66"/>
      <c r="AD18" s="66"/>
      <c r="AE18" s="74"/>
      <c r="AF18" s="101">
        <v>0</v>
      </c>
      <c r="AG18" s="66">
        <v>0</v>
      </c>
      <c r="AH18" s="66">
        <v>0</v>
      </c>
      <c r="AI18" s="74">
        <v>0</v>
      </c>
    </row>
    <row r="19" spans="1:35" ht="13.5" thickBot="1" x14ac:dyDescent="0.25">
      <c r="A19" s="59"/>
      <c r="B19" s="161">
        <f>C5+C8+C11</f>
        <v>224</v>
      </c>
      <c r="C19" s="162"/>
      <c r="D19" s="61"/>
      <c r="E19" s="62">
        <f>SUM(E5:E18)</f>
        <v>0</v>
      </c>
      <c r="F19" s="106">
        <f>SUM(F5:F18)</f>
        <v>0</v>
      </c>
      <c r="G19" s="104">
        <f>SUM(G5:G18)</f>
        <v>766</v>
      </c>
      <c r="H19" s="63">
        <f t="shared" ref="H19:N19" si="0">SUM(H5:H18)</f>
        <v>6657</v>
      </c>
      <c r="I19" s="63">
        <f t="shared" si="0"/>
        <v>3202</v>
      </c>
      <c r="J19" s="63">
        <f t="shared" si="0"/>
        <v>2905</v>
      </c>
      <c r="K19" s="63">
        <f t="shared" si="0"/>
        <v>3170</v>
      </c>
      <c r="L19" s="63">
        <f t="shared" si="0"/>
        <v>16700</v>
      </c>
      <c r="M19" s="63">
        <f t="shared" si="0"/>
        <v>106</v>
      </c>
      <c r="N19" s="63">
        <f t="shared" si="0"/>
        <v>246.25</v>
      </c>
      <c r="O19" s="75">
        <f>SUM(O9:O18)</f>
        <v>352.25</v>
      </c>
      <c r="P19" s="104">
        <f>SUM(P5:P18)</f>
        <v>1876</v>
      </c>
      <c r="Q19" s="63">
        <f t="shared" ref="Q19:AI19" si="1">SUM(Q5:Q18)</f>
        <v>16331</v>
      </c>
      <c r="R19" s="63">
        <f t="shared" si="1"/>
        <v>7935</v>
      </c>
      <c r="S19" s="63">
        <f t="shared" si="1"/>
        <v>7475</v>
      </c>
      <c r="T19" s="63">
        <f t="shared" si="1"/>
        <v>8140</v>
      </c>
      <c r="U19" s="63">
        <f>SUM(U5:U18)</f>
        <v>41757</v>
      </c>
      <c r="V19" s="63">
        <f t="shared" si="1"/>
        <v>348</v>
      </c>
      <c r="W19" s="63">
        <f t="shared" si="1"/>
        <v>543</v>
      </c>
      <c r="X19" s="75">
        <f t="shared" si="1"/>
        <v>891</v>
      </c>
      <c r="Y19" s="104"/>
      <c r="Z19" s="63"/>
      <c r="AA19" s="63"/>
      <c r="AB19" s="63"/>
      <c r="AC19" s="63"/>
      <c r="AD19" s="63"/>
      <c r="AE19" s="75"/>
      <c r="AF19" s="102">
        <f t="shared" si="1"/>
        <v>3431</v>
      </c>
      <c r="AG19" s="63">
        <f t="shared" si="1"/>
        <v>369</v>
      </c>
      <c r="AH19" s="63">
        <f t="shared" si="1"/>
        <v>15.625</v>
      </c>
      <c r="AI19" s="75">
        <f t="shared" si="1"/>
        <v>8535.375</v>
      </c>
    </row>
  </sheetData>
  <mergeCells count="28">
    <mergeCell ref="AH5:AH13"/>
    <mergeCell ref="AI5:AI13"/>
    <mergeCell ref="B19:C19"/>
    <mergeCell ref="AB5:AB13"/>
    <mergeCell ref="AC5:AC13"/>
    <mergeCell ref="AD5:AD13"/>
    <mergeCell ref="AE5:AE13"/>
    <mergeCell ref="AF5:AF13"/>
    <mergeCell ref="AG5:AG13"/>
    <mergeCell ref="V5:V13"/>
    <mergeCell ref="W5:W13"/>
    <mergeCell ref="X5:X13"/>
    <mergeCell ref="Y5:Y13"/>
    <mergeCell ref="Z5:Z13"/>
    <mergeCell ref="AA5:AA13"/>
    <mergeCell ref="P5:P13"/>
    <mergeCell ref="Q5:Q13"/>
    <mergeCell ref="R5:R13"/>
    <mergeCell ref="S5:S13"/>
    <mergeCell ref="T5:T13"/>
    <mergeCell ref="U5:U13"/>
    <mergeCell ref="A1:AF1"/>
    <mergeCell ref="A3:D3"/>
    <mergeCell ref="E3:F3"/>
    <mergeCell ref="G3:O3"/>
    <mergeCell ref="P3:X3"/>
    <mergeCell ref="Y3:AE3"/>
    <mergeCell ref="AF3:AI3"/>
  </mergeCell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1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20" sqref="K20"/>
    </sheetView>
  </sheetViews>
  <sheetFormatPr defaultRowHeight="12.75" x14ac:dyDescent="0.2"/>
  <cols>
    <col min="1" max="1" width="3.28515625" style="1" bestFit="1" customWidth="1"/>
    <col min="2" max="2" width="24" style="1" bestFit="1" customWidth="1"/>
    <col min="3" max="3" width="4.85546875" style="1" bestFit="1" customWidth="1"/>
    <col min="4" max="4" width="17" style="1" customWidth="1"/>
    <col min="5" max="5" width="4.42578125" style="1" bestFit="1" customWidth="1"/>
    <col min="6" max="9" width="5.5703125" style="1" bestFit="1" customWidth="1"/>
    <col min="10" max="10" width="6.7109375" style="1" bestFit="1" customWidth="1"/>
    <col min="11" max="12" width="4.42578125" style="1" bestFit="1" customWidth="1"/>
    <col min="13" max="13" width="4.85546875" style="1" bestFit="1" customWidth="1"/>
    <col min="14" max="14" width="5.5703125" style="1" bestFit="1" customWidth="1"/>
    <col min="15" max="17" width="6.7109375" style="1" bestFit="1" customWidth="1"/>
    <col min="18" max="18" width="5.5703125" style="1" bestFit="1" customWidth="1"/>
    <col min="19" max="19" width="6.7109375" style="1" bestFit="1" customWidth="1"/>
    <col min="20" max="21" width="4.42578125" style="1" bestFit="1" customWidth="1"/>
    <col min="22" max="22" width="4.85546875" style="1" bestFit="1" customWidth="1"/>
    <col min="23" max="29" width="4.85546875" style="1" customWidth="1"/>
    <col min="30" max="30" width="5.5703125" style="1" bestFit="1" customWidth="1"/>
    <col min="31" max="31" width="8.28515625" style="1" bestFit="1" customWidth="1"/>
    <col min="32" max="32" width="4.7109375" style="1" bestFit="1" customWidth="1"/>
    <col min="33" max="33" width="9.42578125" style="1" bestFit="1" customWidth="1"/>
    <col min="34" max="16384" width="9.140625" style="1"/>
  </cols>
  <sheetData>
    <row r="1" spans="1:33" ht="19.5" customHeight="1" x14ac:dyDescent="0.2">
      <c r="A1" s="138" t="s">
        <v>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65"/>
      <c r="AF1" s="64"/>
      <c r="AG1" s="64"/>
    </row>
    <row r="2" spans="1:33" ht="20.2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3" ht="33.75" customHeight="1" thickBot="1" x14ac:dyDescent="0.25">
      <c r="A3" s="140" t="s">
        <v>17</v>
      </c>
      <c r="B3" s="141"/>
      <c r="C3" s="141"/>
      <c r="D3" s="142"/>
      <c r="E3" s="145" t="s">
        <v>40</v>
      </c>
      <c r="F3" s="146"/>
      <c r="G3" s="146"/>
      <c r="H3" s="146"/>
      <c r="I3" s="146"/>
      <c r="J3" s="147"/>
      <c r="K3" s="147"/>
      <c r="L3" s="147"/>
      <c r="M3" s="148"/>
      <c r="N3" s="145" t="s">
        <v>60</v>
      </c>
      <c r="O3" s="146"/>
      <c r="P3" s="146"/>
      <c r="Q3" s="146"/>
      <c r="R3" s="146"/>
      <c r="S3" s="147"/>
      <c r="T3" s="147"/>
      <c r="U3" s="147"/>
      <c r="V3" s="148"/>
      <c r="W3" s="145" t="s">
        <v>56</v>
      </c>
      <c r="X3" s="146"/>
      <c r="Y3" s="146"/>
      <c r="Z3" s="146"/>
      <c r="AA3" s="146"/>
      <c r="AB3" s="147"/>
      <c r="AC3" s="147"/>
      <c r="AD3" s="140" t="s">
        <v>48</v>
      </c>
      <c r="AE3" s="141"/>
      <c r="AF3" s="141"/>
      <c r="AG3" s="142"/>
    </row>
    <row r="4" spans="1:33" ht="99" customHeight="1" thickBot="1" x14ac:dyDescent="0.25">
      <c r="A4" s="91" t="s">
        <v>14</v>
      </c>
      <c r="B4" s="92" t="s">
        <v>13</v>
      </c>
      <c r="C4" s="91" t="s">
        <v>35</v>
      </c>
      <c r="D4" s="93" t="s">
        <v>19</v>
      </c>
      <c r="E4" s="95" t="s">
        <v>7</v>
      </c>
      <c r="F4" s="96" t="s">
        <v>45</v>
      </c>
      <c r="G4" s="96" t="s">
        <v>46</v>
      </c>
      <c r="H4" s="96" t="s">
        <v>47</v>
      </c>
      <c r="I4" s="96" t="s">
        <v>41</v>
      </c>
      <c r="J4" s="97" t="s">
        <v>44</v>
      </c>
      <c r="K4" s="97" t="s">
        <v>25</v>
      </c>
      <c r="L4" s="97" t="s">
        <v>30</v>
      </c>
      <c r="M4" s="98" t="s">
        <v>43</v>
      </c>
      <c r="N4" s="95" t="s">
        <v>7</v>
      </c>
      <c r="O4" s="96" t="s">
        <v>45</v>
      </c>
      <c r="P4" s="96" t="s">
        <v>46</v>
      </c>
      <c r="Q4" s="96" t="s">
        <v>47</v>
      </c>
      <c r="R4" s="96" t="s">
        <v>41</v>
      </c>
      <c r="S4" s="97" t="s">
        <v>38</v>
      </c>
      <c r="T4" s="97" t="s">
        <v>25</v>
      </c>
      <c r="U4" s="97" t="s">
        <v>30</v>
      </c>
      <c r="V4" s="98" t="s">
        <v>39</v>
      </c>
      <c r="W4" s="95" t="s">
        <v>52</v>
      </c>
      <c r="X4" s="96" t="s">
        <v>53</v>
      </c>
      <c r="Y4" s="96" t="s">
        <v>54</v>
      </c>
      <c r="Z4" s="96" t="s">
        <v>55</v>
      </c>
      <c r="AA4" s="96" t="s">
        <v>57</v>
      </c>
      <c r="AB4" s="97" t="s">
        <v>25</v>
      </c>
      <c r="AC4" s="97" t="s">
        <v>30</v>
      </c>
      <c r="AD4" s="95" t="s">
        <v>28</v>
      </c>
      <c r="AE4" s="99" t="s">
        <v>49</v>
      </c>
      <c r="AF4" s="96" t="s">
        <v>50</v>
      </c>
      <c r="AG4" s="98" t="s">
        <v>51</v>
      </c>
    </row>
    <row r="5" spans="1:33" x14ac:dyDescent="0.2">
      <c r="A5" s="79">
        <v>1</v>
      </c>
      <c r="B5" s="130" t="s">
        <v>95</v>
      </c>
      <c r="C5" s="184">
        <v>192</v>
      </c>
      <c r="D5" s="187">
        <v>41334</v>
      </c>
      <c r="E5" s="107"/>
      <c r="F5" s="86"/>
      <c r="G5" s="86"/>
      <c r="H5" s="86"/>
      <c r="I5" s="86"/>
      <c r="J5" s="86"/>
      <c r="K5" s="86"/>
      <c r="L5" s="86"/>
      <c r="M5" s="108"/>
      <c r="N5" s="178">
        <v>1876</v>
      </c>
      <c r="O5" s="149">
        <v>16331</v>
      </c>
      <c r="P5" s="152">
        <v>7935</v>
      </c>
      <c r="Q5" s="152">
        <v>7475</v>
      </c>
      <c r="R5" s="152">
        <v>8140</v>
      </c>
      <c r="S5" s="155">
        <f>SUM(N5:R9)</f>
        <v>41757</v>
      </c>
      <c r="T5" s="152">
        <v>348</v>
      </c>
      <c r="U5" s="152">
        <v>543</v>
      </c>
      <c r="V5" s="172">
        <f>SUM(T5:U9)</f>
        <v>891</v>
      </c>
      <c r="W5" s="175">
        <f>N5/E7</f>
        <v>2.4490861618798956</v>
      </c>
      <c r="X5" s="163">
        <f>O5/F7</f>
        <v>2.4532071503680335</v>
      </c>
      <c r="Y5" s="163">
        <f>P5/G7</f>
        <v>2.4781386633354154</v>
      </c>
      <c r="Z5" s="163">
        <f>Q5/H7</f>
        <v>2.5731497418244405</v>
      </c>
      <c r="AA5" s="163">
        <f>R5/I7</f>
        <v>2.5678233438485805</v>
      </c>
      <c r="AB5" s="163">
        <f>T5/K7</f>
        <v>3.2830188679245285</v>
      </c>
      <c r="AC5" s="166">
        <f>U5/M7</f>
        <v>1.5415188076650106</v>
      </c>
      <c r="AD5" s="169">
        <v>3431</v>
      </c>
      <c r="AE5" s="152">
        <v>369</v>
      </c>
      <c r="AF5" s="152">
        <f>125/8</f>
        <v>15.625</v>
      </c>
      <c r="AG5" s="158">
        <f>68283/8</f>
        <v>8535.375</v>
      </c>
    </row>
    <row r="6" spans="1:33" x14ac:dyDescent="0.2">
      <c r="A6" s="82">
        <v>2</v>
      </c>
      <c r="B6" s="83" t="s">
        <v>96</v>
      </c>
      <c r="C6" s="185">
        <v>37</v>
      </c>
      <c r="D6" s="188"/>
      <c r="E6" s="111"/>
      <c r="F6" s="88"/>
      <c r="G6" s="88"/>
      <c r="H6" s="88"/>
      <c r="I6" s="88"/>
      <c r="J6" s="88"/>
      <c r="K6" s="88"/>
      <c r="L6" s="88"/>
      <c r="M6" s="112"/>
      <c r="N6" s="179"/>
      <c r="O6" s="150"/>
      <c r="P6" s="153"/>
      <c r="Q6" s="153"/>
      <c r="R6" s="153"/>
      <c r="S6" s="156"/>
      <c r="T6" s="153"/>
      <c r="U6" s="153"/>
      <c r="V6" s="173"/>
      <c r="W6" s="176"/>
      <c r="X6" s="164"/>
      <c r="Y6" s="164"/>
      <c r="Z6" s="164"/>
      <c r="AA6" s="164"/>
      <c r="AB6" s="164"/>
      <c r="AC6" s="167"/>
      <c r="AD6" s="170"/>
      <c r="AE6" s="153"/>
      <c r="AF6" s="153"/>
      <c r="AG6" s="159"/>
    </row>
    <row r="7" spans="1:33" x14ac:dyDescent="0.2">
      <c r="A7" s="60"/>
      <c r="B7" s="72" t="s">
        <v>97</v>
      </c>
      <c r="C7" s="186">
        <v>243</v>
      </c>
      <c r="D7" s="188"/>
      <c r="E7" s="113">
        <v>766</v>
      </c>
      <c r="F7" s="88">
        <v>6657</v>
      </c>
      <c r="G7" s="88">
        <v>3202</v>
      </c>
      <c r="H7" s="88">
        <v>2905</v>
      </c>
      <c r="I7" s="88">
        <v>3170</v>
      </c>
      <c r="J7" s="90">
        <f>SUM(E7:I7)</f>
        <v>16700</v>
      </c>
      <c r="K7" s="88">
        <v>106</v>
      </c>
      <c r="L7" s="88">
        <f>1970/8</f>
        <v>246.25</v>
      </c>
      <c r="M7" s="114">
        <f>K7+L7</f>
        <v>352.25</v>
      </c>
      <c r="N7" s="179"/>
      <c r="O7" s="150"/>
      <c r="P7" s="153"/>
      <c r="Q7" s="153"/>
      <c r="R7" s="153"/>
      <c r="S7" s="156"/>
      <c r="T7" s="153"/>
      <c r="U7" s="153"/>
      <c r="V7" s="173"/>
      <c r="W7" s="176"/>
      <c r="X7" s="164"/>
      <c r="Y7" s="164"/>
      <c r="Z7" s="164"/>
      <c r="AA7" s="164"/>
      <c r="AB7" s="164"/>
      <c r="AC7" s="167"/>
      <c r="AD7" s="170"/>
      <c r="AE7" s="153"/>
      <c r="AF7" s="153"/>
      <c r="AG7" s="159"/>
    </row>
    <row r="8" spans="1:33" x14ac:dyDescent="0.2">
      <c r="A8" s="60"/>
      <c r="B8" s="72" t="s">
        <v>98</v>
      </c>
      <c r="C8" s="186">
        <v>243</v>
      </c>
      <c r="D8" s="188"/>
      <c r="E8" s="113"/>
      <c r="F8" s="87"/>
      <c r="G8" s="87"/>
      <c r="H8" s="87"/>
      <c r="I8" s="87"/>
      <c r="J8" s="87"/>
      <c r="K8" s="87"/>
      <c r="L8" s="87"/>
      <c r="M8" s="110"/>
      <c r="N8" s="179"/>
      <c r="O8" s="150"/>
      <c r="P8" s="153"/>
      <c r="Q8" s="153"/>
      <c r="R8" s="153"/>
      <c r="S8" s="156"/>
      <c r="T8" s="153"/>
      <c r="U8" s="153"/>
      <c r="V8" s="173"/>
      <c r="W8" s="176"/>
      <c r="X8" s="164"/>
      <c r="Y8" s="164"/>
      <c r="Z8" s="164"/>
      <c r="AA8" s="164"/>
      <c r="AB8" s="164"/>
      <c r="AC8" s="167"/>
      <c r="AD8" s="170"/>
      <c r="AE8" s="153"/>
      <c r="AF8" s="153"/>
      <c r="AG8" s="159"/>
    </row>
    <row r="9" spans="1:33" x14ac:dyDescent="0.2">
      <c r="A9" s="82">
        <v>3</v>
      </c>
      <c r="B9" s="83" t="s">
        <v>29</v>
      </c>
      <c r="C9" s="185">
        <v>15</v>
      </c>
      <c r="D9" s="189"/>
      <c r="E9" s="109"/>
      <c r="F9" s="87"/>
      <c r="G9" s="87"/>
      <c r="H9" s="87"/>
      <c r="I9" s="87"/>
      <c r="J9" s="87"/>
      <c r="K9" s="87"/>
      <c r="L9" s="87"/>
      <c r="M9" s="110"/>
      <c r="N9" s="179"/>
      <c r="O9" s="150"/>
      <c r="P9" s="153"/>
      <c r="Q9" s="153"/>
      <c r="R9" s="153"/>
      <c r="S9" s="156"/>
      <c r="T9" s="153"/>
      <c r="U9" s="153"/>
      <c r="V9" s="173"/>
      <c r="W9" s="176"/>
      <c r="X9" s="164"/>
      <c r="Y9" s="164"/>
      <c r="Z9" s="164"/>
      <c r="AA9" s="164"/>
      <c r="AB9" s="164"/>
      <c r="AC9" s="167"/>
      <c r="AD9" s="170"/>
      <c r="AE9" s="153"/>
      <c r="AF9" s="153"/>
      <c r="AG9" s="159"/>
    </row>
    <row r="10" spans="1:33" ht="13.5" thickBot="1" x14ac:dyDescent="0.25">
      <c r="A10" s="59"/>
      <c r="B10" s="161">
        <f>C5+C6+C9</f>
        <v>244</v>
      </c>
      <c r="C10" s="181"/>
      <c r="D10" s="129"/>
      <c r="E10" s="104">
        <f>SUM(E5:E9)</f>
        <v>766</v>
      </c>
      <c r="F10" s="63">
        <f>SUM(F5:F9)</f>
        <v>6657</v>
      </c>
      <c r="G10" s="63">
        <f>SUM(G5:G9)</f>
        <v>3202</v>
      </c>
      <c r="H10" s="63">
        <f>SUM(H5:H9)</f>
        <v>2905</v>
      </c>
      <c r="I10" s="63">
        <f>SUM(I5:I9)</f>
        <v>3170</v>
      </c>
      <c r="J10" s="63">
        <f>SUM(J5:J9)</f>
        <v>16700</v>
      </c>
      <c r="K10" s="63">
        <f>SUM(K5:K9)</f>
        <v>106</v>
      </c>
      <c r="L10" s="63">
        <f>SUM(L5:L9)</f>
        <v>246.25</v>
      </c>
      <c r="M10" s="75">
        <f>SUM(M7:M9)</f>
        <v>352.25</v>
      </c>
      <c r="N10" s="104">
        <f>SUM(N5:N9)</f>
        <v>1876</v>
      </c>
      <c r="O10" s="63">
        <f>SUM(O5:O9)</f>
        <v>16331</v>
      </c>
      <c r="P10" s="63">
        <f>SUM(P5:P9)</f>
        <v>7935</v>
      </c>
      <c r="Q10" s="63">
        <f>SUM(Q5:Q9)</f>
        <v>7475</v>
      </c>
      <c r="R10" s="63">
        <f>SUM(R5:R9)</f>
        <v>8140</v>
      </c>
      <c r="S10" s="63">
        <f>SUM(S5:S9)</f>
        <v>41757</v>
      </c>
      <c r="T10" s="63">
        <f>SUM(T5:T9)</f>
        <v>348</v>
      </c>
      <c r="U10" s="63">
        <f>SUM(U5:U9)</f>
        <v>543</v>
      </c>
      <c r="V10" s="75">
        <f>SUM(V5:V9)</f>
        <v>891</v>
      </c>
      <c r="W10" s="104"/>
      <c r="X10" s="63"/>
      <c r="Y10" s="63"/>
      <c r="Z10" s="63"/>
      <c r="AA10" s="63"/>
      <c r="AB10" s="63"/>
      <c r="AC10" s="75"/>
      <c r="AD10" s="102">
        <f>SUM(AD5:AD9)</f>
        <v>3431</v>
      </c>
      <c r="AE10" s="63">
        <f>SUM(AE5:AE9)</f>
        <v>369</v>
      </c>
      <c r="AF10" s="63">
        <f>SUM(AF5:AF9)</f>
        <v>15.625</v>
      </c>
      <c r="AG10" s="75">
        <f>SUM(AG5:AG9)</f>
        <v>8535.375</v>
      </c>
    </row>
  </sheetData>
  <mergeCells count="28">
    <mergeCell ref="B10:C10"/>
    <mergeCell ref="A3:D3"/>
    <mergeCell ref="A1:AD1"/>
    <mergeCell ref="AD3:AG3"/>
    <mergeCell ref="E3:M3"/>
    <mergeCell ref="W3:AC3"/>
    <mergeCell ref="AE5:AE9"/>
    <mergeCell ref="AF5:AF9"/>
    <mergeCell ref="AG5:AG9"/>
    <mergeCell ref="N3:V3"/>
    <mergeCell ref="S5:S9"/>
    <mergeCell ref="T5:T9"/>
    <mergeCell ref="U5:U9"/>
    <mergeCell ref="V5:V9"/>
    <mergeCell ref="AD5:AD9"/>
    <mergeCell ref="D5:D9"/>
    <mergeCell ref="N5:N9"/>
    <mergeCell ref="O5:O9"/>
    <mergeCell ref="P5:P9"/>
    <mergeCell ref="Q5:Q9"/>
    <mergeCell ref="R5:R9"/>
    <mergeCell ref="AB5:AB9"/>
    <mergeCell ref="AC5:AC9"/>
    <mergeCell ref="W5:W9"/>
    <mergeCell ref="X5:X9"/>
    <mergeCell ref="Y5:Y9"/>
    <mergeCell ref="Z5:Z9"/>
    <mergeCell ref="AA5:AA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opLeftCell="A217" workbookViewId="0">
      <selection activeCell="A4" sqref="A4:A247"/>
    </sheetView>
  </sheetViews>
  <sheetFormatPr defaultRowHeight="12.75" x14ac:dyDescent="0.2"/>
  <cols>
    <col min="1" max="1" width="16.5703125" style="128" customWidth="1"/>
    <col min="2" max="2" width="9.42578125" bestFit="1" customWidth="1"/>
    <col min="251" max="251" width="27.140625" customWidth="1"/>
    <col min="252" max="252" width="16.5703125" customWidth="1"/>
    <col min="253" max="253" width="28.7109375" customWidth="1"/>
    <col min="255" max="255" width="11.85546875" customWidth="1"/>
    <col min="256" max="256" width="12.42578125" customWidth="1"/>
    <col min="257" max="257" width="13.42578125" customWidth="1"/>
    <col min="507" max="507" width="27.140625" customWidth="1"/>
    <col min="508" max="508" width="16.5703125" customWidth="1"/>
    <col min="509" max="509" width="28.7109375" customWidth="1"/>
    <col min="511" max="511" width="11.85546875" customWidth="1"/>
    <col min="512" max="512" width="12.42578125" customWidth="1"/>
    <col min="513" max="513" width="13.42578125" customWidth="1"/>
    <col min="763" max="763" width="27.140625" customWidth="1"/>
    <col min="764" max="764" width="16.5703125" customWidth="1"/>
    <col min="765" max="765" width="28.7109375" customWidth="1"/>
    <col min="767" max="767" width="11.85546875" customWidth="1"/>
    <col min="768" max="768" width="12.42578125" customWidth="1"/>
    <col min="769" max="769" width="13.42578125" customWidth="1"/>
    <col min="1019" max="1019" width="27.140625" customWidth="1"/>
    <col min="1020" max="1020" width="16.5703125" customWidth="1"/>
    <col min="1021" max="1021" width="28.7109375" customWidth="1"/>
    <col min="1023" max="1023" width="11.85546875" customWidth="1"/>
    <col min="1024" max="1024" width="12.42578125" customWidth="1"/>
    <col min="1025" max="1025" width="13.42578125" customWidth="1"/>
    <col min="1275" max="1275" width="27.140625" customWidth="1"/>
    <col min="1276" max="1276" width="16.5703125" customWidth="1"/>
    <col min="1277" max="1277" width="28.7109375" customWidth="1"/>
    <col min="1279" max="1279" width="11.85546875" customWidth="1"/>
    <col min="1280" max="1280" width="12.42578125" customWidth="1"/>
    <col min="1281" max="1281" width="13.42578125" customWidth="1"/>
    <col min="1531" max="1531" width="27.140625" customWidth="1"/>
    <col min="1532" max="1532" width="16.5703125" customWidth="1"/>
    <col min="1533" max="1533" width="28.7109375" customWidth="1"/>
    <col min="1535" max="1535" width="11.85546875" customWidth="1"/>
    <col min="1536" max="1536" width="12.42578125" customWidth="1"/>
    <col min="1537" max="1537" width="13.42578125" customWidth="1"/>
    <col min="1787" max="1787" width="27.140625" customWidth="1"/>
    <col min="1788" max="1788" width="16.5703125" customWidth="1"/>
    <col min="1789" max="1789" width="28.7109375" customWidth="1"/>
    <col min="1791" max="1791" width="11.85546875" customWidth="1"/>
    <col min="1792" max="1792" width="12.42578125" customWidth="1"/>
    <col min="1793" max="1793" width="13.42578125" customWidth="1"/>
    <col min="2043" max="2043" width="27.140625" customWidth="1"/>
    <col min="2044" max="2044" width="16.5703125" customWidth="1"/>
    <col min="2045" max="2045" width="28.7109375" customWidth="1"/>
    <col min="2047" max="2047" width="11.85546875" customWidth="1"/>
    <col min="2048" max="2048" width="12.42578125" customWidth="1"/>
    <col min="2049" max="2049" width="13.42578125" customWidth="1"/>
    <col min="2299" max="2299" width="27.140625" customWidth="1"/>
    <col min="2300" max="2300" width="16.5703125" customWidth="1"/>
    <col min="2301" max="2301" width="28.7109375" customWidth="1"/>
    <col min="2303" max="2303" width="11.85546875" customWidth="1"/>
    <col min="2304" max="2304" width="12.42578125" customWidth="1"/>
    <col min="2305" max="2305" width="13.42578125" customWidth="1"/>
    <col min="2555" max="2555" width="27.140625" customWidth="1"/>
    <col min="2556" max="2556" width="16.5703125" customWidth="1"/>
    <col min="2557" max="2557" width="28.7109375" customWidth="1"/>
    <col min="2559" max="2559" width="11.85546875" customWidth="1"/>
    <col min="2560" max="2560" width="12.42578125" customWidth="1"/>
    <col min="2561" max="2561" width="13.42578125" customWidth="1"/>
    <col min="2811" max="2811" width="27.140625" customWidth="1"/>
    <col min="2812" max="2812" width="16.5703125" customWidth="1"/>
    <col min="2813" max="2813" width="28.7109375" customWidth="1"/>
    <col min="2815" max="2815" width="11.85546875" customWidth="1"/>
    <col min="2816" max="2816" width="12.42578125" customWidth="1"/>
    <col min="2817" max="2817" width="13.42578125" customWidth="1"/>
    <col min="3067" max="3067" width="27.140625" customWidth="1"/>
    <col min="3068" max="3068" width="16.5703125" customWidth="1"/>
    <col min="3069" max="3069" width="28.7109375" customWidth="1"/>
    <col min="3071" max="3071" width="11.85546875" customWidth="1"/>
    <col min="3072" max="3072" width="12.42578125" customWidth="1"/>
    <col min="3073" max="3073" width="13.42578125" customWidth="1"/>
    <col min="3323" max="3323" width="27.140625" customWidth="1"/>
    <col min="3324" max="3324" width="16.5703125" customWidth="1"/>
    <col min="3325" max="3325" width="28.7109375" customWidth="1"/>
    <col min="3327" max="3327" width="11.85546875" customWidth="1"/>
    <col min="3328" max="3328" width="12.42578125" customWidth="1"/>
    <col min="3329" max="3329" width="13.42578125" customWidth="1"/>
    <col min="3579" max="3579" width="27.140625" customWidth="1"/>
    <col min="3580" max="3580" width="16.5703125" customWidth="1"/>
    <col min="3581" max="3581" width="28.7109375" customWidth="1"/>
    <col min="3583" max="3583" width="11.85546875" customWidth="1"/>
    <col min="3584" max="3584" width="12.42578125" customWidth="1"/>
    <col min="3585" max="3585" width="13.42578125" customWidth="1"/>
    <col min="3835" max="3835" width="27.140625" customWidth="1"/>
    <col min="3836" max="3836" width="16.5703125" customWidth="1"/>
    <col min="3837" max="3837" width="28.7109375" customWidth="1"/>
    <col min="3839" max="3839" width="11.85546875" customWidth="1"/>
    <col min="3840" max="3840" width="12.42578125" customWidth="1"/>
    <col min="3841" max="3841" width="13.42578125" customWidth="1"/>
    <col min="4091" max="4091" width="27.140625" customWidth="1"/>
    <col min="4092" max="4092" width="16.5703125" customWidth="1"/>
    <col min="4093" max="4093" width="28.7109375" customWidth="1"/>
    <col min="4095" max="4095" width="11.85546875" customWidth="1"/>
    <col min="4096" max="4096" width="12.42578125" customWidth="1"/>
    <col min="4097" max="4097" width="13.42578125" customWidth="1"/>
    <col min="4347" max="4347" width="27.140625" customWidth="1"/>
    <col min="4348" max="4348" width="16.5703125" customWidth="1"/>
    <col min="4349" max="4349" width="28.7109375" customWidth="1"/>
    <col min="4351" max="4351" width="11.85546875" customWidth="1"/>
    <col min="4352" max="4352" width="12.42578125" customWidth="1"/>
    <col min="4353" max="4353" width="13.42578125" customWidth="1"/>
    <col min="4603" max="4603" width="27.140625" customWidth="1"/>
    <col min="4604" max="4604" width="16.5703125" customWidth="1"/>
    <col min="4605" max="4605" width="28.7109375" customWidth="1"/>
    <col min="4607" max="4607" width="11.85546875" customWidth="1"/>
    <col min="4608" max="4608" width="12.42578125" customWidth="1"/>
    <col min="4609" max="4609" width="13.42578125" customWidth="1"/>
    <col min="4859" max="4859" width="27.140625" customWidth="1"/>
    <col min="4860" max="4860" width="16.5703125" customWidth="1"/>
    <col min="4861" max="4861" width="28.7109375" customWidth="1"/>
    <col min="4863" max="4863" width="11.85546875" customWidth="1"/>
    <col min="4864" max="4864" width="12.42578125" customWidth="1"/>
    <col min="4865" max="4865" width="13.42578125" customWidth="1"/>
    <col min="5115" max="5115" width="27.140625" customWidth="1"/>
    <col min="5116" max="5116" width="16.5703125" customWidth="1"/>
    <col min="5117" max="5117" width="28.7109375" customWidth="1"/>
    <col min="5119" max="5119" width="11.85546875" customWidth="1"/>
    <col min="5120" max="5120" width="12.42578125" customWidth="1"/>
    <col min="5121" max="5121" width="13.42578125" customWidth="1"/>
    <col min="5371" max="5371" width="27.140625" customWidth="1"/>
    <col min="5372" max="5372" width="16.5703125" customWidth="1"/>
    <col min="5373" max="5373" width="28.7109375" customWidth="1"/>
    <col min="5375" max="5375" width="11.85546875" customWidth="1"/>
    <col min="5376" max="5376" width="12.42578125" customWidth="1"/>
    <col min="5377" max="5377" width="13.42578125" customWidth="1"/>
    <col min="5627" max="5627" width="27.140625" customWidth="1"/>
    <col min="5628" max="5628" width="16.5703125" customWidth="1"/>
    <col min="5629" max="5629" width="28.7109375" customWidth="1"/>
    <col min="5631" max="5631" width="11.85546875" customWidth="1"/>
    <col min="5632" max="5632" width="12.42578125" customWidth="1"/>
    <col min="5633" max="5633" width="13.42578125" customWidth="1"/>
    <col min="5883" max="5883" width="27.140625" customWidth="1"/>
    <col min="5884" max="5884" width="16.5703125" customWidth="1"/>
    <col min="5885" max="5885" width="28.7109375" customWidth="1"/>
    <col min="5887" max="5887" width="11.85546875" customWidth="1"/>
    <col min="5888" max="5888" width="12.42578125" customWidth="1"/>
    <col min="5889" max="5889" width="13.42578125" customWidth="1"/>
    <col min="6139" max="6139" width="27.140625" customWidth="1"/>
    <col min="6140" max="6140" width="16.5703125" customWidth="1"/>
    <col min="6141" max="6141" width="28.7109375" customWidth="1"/>
    <col min="6143" max="6143" width="11.85546875" customWidth="1"/>
    <col min="6144" max="6144" width="12.42578125" customWidth="1"/>
    <col min="6145" max="6145" width="13.42578125" customWidth="1"/>
    <col min="6395" max="6395" width="27.140625" customWidth="1"/>
    <col min="6396" max="6396" width="16.5703125" customWidth="1"/>
    <col min="6397" max="6397" width="28.7109375" customWidth="1"/>
    <col min="6399" max="6399" width="11.85546875" customWidth="1"/>
    <col min="6400" max="6400" width="12.42578125" customWidth="1"/>
    <col min="6401" max="6401" width="13.42578125" customWidth="1"/>
    <col min="6651" max="6651" width="27.140625" customWidth="1"/>
    <col min="6652" max="6652" width="16.5703125" customWidth="1"/>
    <col min="6653" max="6653" width="28.7109375" customWidth="1"/>
    <col min="6655" max="6655" width="11.85546875" customWidth="1"/>
    <col min="6656" max="6656" width="12.42578125" customWidth="1"/>
    <col min="6657" max="6657" width="13.42578125" customWidth="1"/>
    <col min="6907" max="6907" width="27.140625" customWidth="1"/>
    <col min="6908" max="6908" width="16.5703125" customWidth="1"/>
    <col min="6909" max="6909" width="28.7109375" customWidth="1"/>
    <col min="6911" max="6911" width="11.85546875" customWidth="1"/>
    <col min="6912" max="6912" width="12.42578125" customWidth="1"/>
    <col min="6913" max="6913" width="13.42578125" customWidth="1"/>
    <col min="7163" max="7163" width="27.140625" customWidth="1"/>
    <col min="7164" max="7164" width="16.5703125" customWidth="1"/>
    <col min="7165" max="7165" width="28.7109375" customWidth="1"/>
    <col min="7167" max="7167" width="11.85546875" customWidth="1"/>
    <col min="7168" max="7168" width="12.42578125" customWidth="1"/>
    <col min="7169" max="7169" width="13.42578125" customWidth="1"/>
    <col min="7419" max="7419" width="27.140625" customWidth="1"/>
    <col min="7420" max="7420" width="16.5703125" customWidth="1"/>
    <col min="7421" max="7421" width="28.7109375" customWidth="1"/>
    <col min="7423" max="7423" width="11.85546875" customWidth="1"/>
    <col min="7424" max="7424" width="12.42578125" customWidth="1"/>
    <col min="7425" max="7425" width="13.42578125" customWidth="1"/>
    <col min="7675" max="7675" width="27.140625" customWidth="1"/>
    <col min="7676" max="7676" width="16.5703125" customWidth="1"/>
    <col min="7677" max="7677" width="28.7109375" customWidth="1"/>
    <col min="7679" max="7679" width="11.85546875" customWidth="1"/>
    <col min="7680" max="7680" width="12.42578125" customWidth="1"/>
    <col min="7681" max="7681" width="13.42578125" customWidth="1"/>
    <col min="7931" max="7931" width="27.140625" customWidth="1"/>
    <col min="7932" max="7932" width="16.5703125" customWidth="1"/>
    <col min="7933" max="7933" width="28.7109375" customWidth="1"/>
    <col min="7935" max="7935" width="11.85546875" customWidth="1"/>
    <col min="7936" max="7936" width="12.42578125" customWidth="1"/>
    <col min="7937" max="7937" width="13.42578125" customWidth="1"/>
    <col min="8187" max="8187" width="27.140625" customWidth="1"/>
    <col min="8188" max="8188" width="16.5703125" customWidth="1"/>
    <col min="8189" max="8189" width="28.7109375" customWidth="1"/>
    <col min="8191" max="8191" width="11.85546875" customWidth="1"/>
    <col min="8192" max="8192" width="12.42578125" customWidth="1"/>
    <col min="8193" max="8193" width="13.42578125" customWidth="1"/>
    <col min="8443" max="8443" width="27.140625" customWidth="1"/>
    <col min="8444" max="8444" width="16.5703125" customWidth="1"/>
    <col min="8445" max="8445" width="28.7109375" customWidth="1"/>
    <col min="8447" max="8447" width="11.85546875" customWidth="1"/>
    <col min="8448" max="8448" width="12.42578125" customWidth="1"/>
    <col min="8449" max="8449" width="13.42578125" customWidth="1"/>
    <col min="8699" max="8699" width="27.140625" customWidth="1"/>
    <col min="8700" max="8700" width="16.5703125" customWidth="1"/>
    <col min="8701" max="8701" width="28.7109375" customWidth="1"/>
    <col min="8703" max="8703" width="11.85546875" customWidth="1"/>
    <col min="8704" max="8704" width="12.42578125" customWidth="1"/>
    <col min="8705" max="8705" width="13.42578125" customWidth="1"/>
    <col min="8955" max="8955" width="27.140625" customWidth="1"/>
    <col min="8956" max="8956" width="16.5703125" customWidth="1"/>
    <col min="8957" max="8957" width="28.7109375" customWidth="1"/>
    <col min="8959" max="8959" width="11.85546875" customWidth="1"/>
    <col min="8960" max="8960" width="12.42578125" customWidth="1"/>
    <col min="8961" max="8961" width="13.42578125" customWidth="1"/>
    <col min="9211" max="9211" width="27.140625" customWidth="1"/>
    <col min="9212" max="9212" width="16.5703125" customWidth="1"/>
    <col min="9213" max="9213" width="28.7109375" customWidth="1"/>
    <col min="9215" max="9215" width="11.85546875" customWidth="1"/>
    <col min="9216" max="9216" width="12.42578125" customWidth="1"/>
    <col min="9217" max="9217" width="13.42578125" customWidth="1"/>
    <col min="9467" max="9467" width="27.140625" customWidth="1"/>
    <col min="9468" max="9468" width="16.5703125" customWidth="1"/>
    <col min="9469" max="9469" width="28.7109375" customWidth="1"/>
    <col min="9471" max="9471" width="11.85546875" customWidth="1"/>
    <col min="9472" max="9472" width="12.42578125" customWidth="1"/>
    <col min="9473" max="9473" width="13.42578125" customWidth="1"/>
    <col min="9723" max="9723" width="27.140625" customWidth="1"/>
    <col min="9724" max="9724" width="16.5703125" customWidth="1"/>
    <col min="9725" max="9725" width="28.7109375" customWidth="1"/>
    <col min="9727" max="9727" width="11.85546875" customWidth="1"/>
    <col min="9728" max="9728" width="12.42578125" customWidth="1"/>
    <col min="9729" max="9729" width="13.42578125" customWidth="1"/>
    <col min="9979" max="9979" width="27.140625" customWidth="1"/>
    <col min="9980" max="9980" width="16.5703125" customWidth="1"/>
    <col min="9981" max="9981" width="28.7109375" customWidth="1"/>
    <col min="9983" max="9983" width="11.85546875" customWidth="1"/>
    <col min="9984" max="9984" width="12.42578125" customWidth="1"/>
    <col min="9985" max="9985" width="13.42578125" customWidth="1"/>
    <col min="10235" max="10235" width="27.140625" customWidth="1"/>
    <col min="10236" max="10236" width="16.5703125" customWidth="1"/>
    <col min="10237" max="10237" width="28.7109375" customWidth="1"/>
    <col min="10239" max="10239" width="11.85546875" customWidth="1"/>
    <col min="10240" max="10240" width="12.42578125" customWidth="1"/>
    <col min="10241" max="10241" width="13.42578125" customWidth="1"/>
    <col min="10491" max="10491" width="27.140625" customWidth="1"/>
    <col min="10492" max="10492" width="16.5703125" customWidth="1"/>
    <col min="10493" max="10493" width="28.7109375" customWidth="1"/>
    <col min="10495" max="10495" width="11.85546875" customWidth="1"/>
    <col min="10496" max="10496" width="12.42578125" customWidth="1"/>
    <col min="10497" max="10497" width="13.42578125" customWidth="1"/>
    <col min="10747" max="10747" width="27.140625" customWidth="1"/>
    <col min="10748" max="10748" width="16.5703125" customWidth="1"/>
    <col min="10749" max="10749" width="28.7109375" customWidth="1"/>
    <col min="10751" max="10751" width="11.85546875" customWidth="1"/>
    <col min="10752" max="10752" width="12.42578125" customWidth="1"/>
    <col min="10753" max="10753" width="13.42578125" customWidth="1"/>
    <col min="11003" max="11003" width="27.140625" customWidth="1"/>
    <col min="11004" max="11004" width="16.5703125" customWidth="1"/>
    <col min="11005" max="11005" width="28.7109375" customWidth="1"/>
    <col min="11007" max="11007" width="11.85546875" customWidth="1"/>
    <col min="11008" max="11008" width="12.42578125" customWidth="1"/>
    <col min="11009" max="11009" width="13.42578125" customWidth="1"/>
    <col min="11259" max="11259" width="27.140625" customWidth="1"/>
    <col min="11260" max="11260" width="16.5703125" customWidth="1"/>
    <col min="11261" max="11261" width="28.7109375" customWidth="1"/>
    <col min="11263" max="11263" width="11.85546875" customWidth="1"/>
    <col min="11264" max="11264" width="12.42578125" customWidth="1"/>
    <col min="11265" max="11265" width="13.42578125" customWidth="1"/>
    <col min="11515" max="11515" width="27.140625" customWidth="1"/>
    <col min="11516" max="11516" width="16.5703125" customWidth="1"/>
    <col min="11517" max="11517" width="28.7109375" customWidth="1"/>
    <col min="11519" max="11519" width="11.85546875" customWidth="1"/>
    <col min="11520" max="11520" width="12.42578125" customWidth="1"/>
    <col min="11521" max="11521" width="13.42578125" customWidth="1"/>
    <col min="11771" max="11771" width="27.140625" customWidth="1"/>
    <col min="11772" max="11772" width="16.5703125" customWidth="1"/>
    <col min="11773" max="11773" width="28.7109375" customWidth="1"/>
    <col min="11775" max="11775" width="11.85546875" customWidth="1"/>
    <col min="11776" max="11776" width="12.42578125" customWidth="1"/>
    <col min="11777" max="11777" width="13.42578125" customWidth="1"/>
    <col min="12027" max="12027" width="27.140625" customWidth="1"/>
    <col min="12028" max="12028" width="16.5703125" customWidth="1"/>
    <col min="12029" max="12029" width="28.7109375" customWidth="1"/>
    <col min="12031" max="12031" width="11.85546875" customWidth="1"/>
    <col min="12032" max="12032" width="12.42578125" customWidth="1"/>
    <col min="12033" max="12033" width="13.42578125" customWidth="1"/>
    <col min="12283" max="12283" width="27.140625" customWidth="1"/>
    <col min="12284" max="12284" width="16.5703125" customWidth="1"/>
    <col min="12285" max="12285" width="28.7109375" customWidth="1"/>
    <col min="12287" max="12287" width="11.85546875" customWidth="1"/>
    <col min="12288" max="12288" width="12.42578125" customWidth="1"/>
    <col min="12289" max="12289" width="13.42578125" customWidth="1"/>
    <col min="12539" max="12539" width="27.140625" customWidth="1"/>
    <col min="12540" max="12540" width="16.5703125" customWidth="1"/>
    <col min="12541" max="12541" width="28.7109375" customWidth="1"/>
    <col min="12543" max="12543" width="11.85546875" customWidth="1"/>
    <col min="12544" max="12544" width="12.42578125" customWidth="1"/>
    <col min="12545" max="12545" width="13.42578125" customWidth="1"/>
    <col min="12795" max="12795" width="27.140625" customWidth="1"/>
    <col min="12796" max="12796" width="16.5703125" customWidth="1"/>
    <col min="12797" max="12797" width="28.7109375" customWidth="1"/>
    <col min="12799" max="12799" width="11.85546875" customWidth="1"/>
    <col min="12800" max="12800" width="12.42578125" customWidth="1"/>
    <col min="12801" max="12801" width="13.42578125" customWidth="1"/>
    <col min="13051" max="13051" width="27.140625" customWidth="1"/>
    <col min="13052" max="13052" width="16.5703125" customWidth="1"/>
    <col min="13053" max="13053" width="28.7109375" customWidth="1"/>
    <col min="13055" max="13055" width="11.85546875" customWidth="1"/>
    <col min="13056" max="13056" width="12.42578125" customWidth="1"/>
    <col min="13057" max="13057" width="13.42578125" customWidth="1"/>
    <col min="13307" max="13307" width="27.140625" customWidth="1"/>
    <col min="13308" max="13308" width="16.5703125" customWidth="1"/>
    <col min="13309" max="13309" width="28.7109375" customWidth="1"/>
    <col min="13311" max="13311" width="11.85546875" customWidth="1"/>
    <col min="13312" max="13312" width="12.42578125" customWidth="1"/>
    <col min="13313" max="13313" width="13.42578125" customWidth="1"/>
    <col min="13563" max="13563" width="27.140625" customWidth="1"/>
    <col min="13564" max="13564" width="16.5703125" customWidth="1"/>
    <col min="13565" max="13565" width="28.7109375" customWidth="1"/>
    <col min="13567" max="13567" width="11.85546875" customWidth="1"/>
    <col min="13568" max="13568" width="12.42578125" customWidth="1"/>
    <col min="13569" max="13569" width="13.42578125" customWidth="1"/>
    <col min="13819" max="13819" width="27.140625" customWidth="1"/>
    <col min="13820" max="13820" width="16.5703125" customWidth="1"/>
    <col min="13821" max="13821" width="28.7109375" customWidth="1"/>
    <col min="13823" max="13823" width="11.85546875" customWidth="1"/>
    <col min="13824" max="13824" width="12.42578125" customWidth="1"/>
    <col min="13825" max="13825" width="13.42578125" customWidth="1"/>
    <col min="14075" max="14075" width="27.140625" customWidth="1"/>
    <col min="14076" max="14076" width="16.5703125" customWidth="1"/>
    <col min="14077" max="14077" width="28.7109375" customWidth="1"/>
    <col min="14079" max="14079" width="11.85546875" customWidth="1"/>
    <col min="14080" max="14080" width="12.42578125" customWidth="1"/>
    <col min="14081" max="14081" width="13.42578125" customWidth="1"/>
    <col min="14331" max="14331" width="27.140625" customWidth="1"/>
    <col min="14332" max="14332" width="16.5703125" customWidth="1"/>
    <col min="14333" max="14333" width="28.7109375" customWidth="1"/>
    <col min="14335" max="14335" width="11.85546875" customWidth="1"/>
    <col min="14336" max="14336" width="12.42578125" customWidth="1"/>
    <col min="14337" max="14337" width="13.42578125" customWidth="1"/>
    <col min="14587" max="14587" width="27.140625" customWidth="1"/>
    <col min="14588" max="14588" width="16.5703125" customWidth="1"/>
    <col min="14589" max="14589" width="28.7109375" customWidth="1"/>
    <col min="14591" max="14591" width="11.85546875" customWidth="1"/>
    <col min="14592" max="14592" width="12.42578125" customWidth="1"/>
    <col min="14593" max="14593" width="13.42578125" customWidth="1"/>
    <col min="14843" max="14843" width="27.140625" customWidth="1"/>
    <col min="14844" max="14844" width="16.5703125" customWidth="1"/>
    <col min="14845" max="14845" width="28.7109375" customWidth="1"/>
    <col min="14847" max="14847" width="11.85546875" customWidth="1"/>
    <col min="14848" max="14848" width="12.42578125" customWidth="1"/>
    <col min="14849" max="14849" width="13.42578125" customWidth="1"/>
    <col min="15099" max="15099" width="27.140625" customWidth="1"/>
    <col min="15100" max="15100" width="16.5703125" customWidth="1"/>
    <col min="15101" max="15101" width="28.7109375" customWidth="1"/>
    <col min="15103" max="15103" width="11.85546875" customWidth="1"/>
    <col min="15104" max="15104" width="12.42578125" customWidth="1"/>
    <col min="15105" max="15105" width="13.42578125" customWidth="1"/>
    <col min="15355" max="15355" width="27.140625" customWidth="1"/>
    <col min="15356" max="15356" width="16.5703125" customWidth="1"/>
    <col min="15357" max="15357" width="28.7109375" customWidth="1"/>
    <col min="15359" max="15359" width="11.85546875" customWidth="1"/>
    <col min="15360" max="15360" width="12.42578125" customWidth="1"/>
    <col min="15361" max="15361" width="13.42578125" customWidth="1"/>
    <col min="15611" max="15611" width="27.140625" customWidth="1"/>
    <col min="15612" max="15612" width="16.5703125" customWidth="1"/>
    <col min="15613" max="15613" width="28.7109375" customWidth="1"/>
    <col min="15615" max="15615" width="11.85546875" customWidth="1"/>
    <col min="15616" max="15616" width="12.42578125" customWidth="1"/>
    <col min="15617" max="15617" width="13.42578125" customWidth="1"/>
    <col min="15867" max="15867" width="27.140625" customWidth="1"/>
    <col min="15868" max="15868" width="16.5703125" customWidth="1"/>
    <col min="15869" max="15869" width="28.7109375" customWidth="1"/>
    <col min="15871" max="15871" width="11.85546875" customWidth="1"/>
    <col min="15872" max="15872" width="12.42578125" customWidth="1"/>
    <col min="15873" max="15873" width="13.42578125" customWidth="1"/>
    <col min="16123" max="16123" width="27.140625" customWidth="1"/>
    <col min="16124" max="16124" width="16.5703125" customWidth="1"/>
    <col min="16125" max="16125" width="28.7109375" customWidth="1"/>
    <col min="16127" max="16127" width="11.85546875" customWidth="1"/>
    <col min="16128" max="16128" width="12.42578125" customWidth="1"/>
    <col min="16129" max="16129" width="13.42578125" customWidth="1"/>
  </cols>
  <sheetData>
    <row r="1" spans="1:4" ht="19.5" customHeight="1" x14ac:dyDescent="0.2">
      <c r="A1" s="182" t="s">
        <v>92</v>
      </c>
      <c r="B1" s="183"/>
      <c r="C1" s="183"/>
      <c r="D1" s="183"/>
    </row>
    <row r="3" spans="1:4" ht="15" x14ac:dyDescent="0.2">
      <c r="A3" s="126" t="s">
        <v>58</v>
      </c>
    </row>
    <row r="4" spans="1:4" ht="15" x14ac:dyDescent="0.25">
      <c r="A4" s="127">
        <v>728281439</v>
      </c>
    </row>
    <row r="5" spans="1:4" ht="15" x14ac:dyDescent="0.25">
      <c r="A5" s="127">
        <v>702012366</v>
      </c>
    </row>
    <row r="6" spans="1:4" ht="15" x14ac:dyDescent="0.25">
      <c r="A6" s="127">
        <v>601326859</v>
      </c>
    </row>
    <row r="7" spans="1:4" ht="15" x14ac:dyDescent="0.25">
      <c r="A7" s="127">
        <v>702044558</v>
      </c>
    </row>
    <row r="8" spans="1:4" ht="15" x14ac:dyDescent="0.25">
      <c r="A8" s="127">
        <v>602795633</v>
      </c>
    </row>
    <row r="9" spans="1:4" ht="15" x14ac:dyDescent="0.25">
      <c r="A9" s="127">
        <v>724233542</v>
      </c>
    </row>
    <row r="10" spans="1:4" ht="15" x14ac:dyDescent="0.25">
      <c r="A10" s="127">
        <v>725350481</v>
      </c>
    </row>
    <row r="11" spans="1:4" ht="15" x14ac:dyDescent="0.25">
      <c r="A11" s="127">
        <v>604528350</v>
      </c>
    </row>
    <row r="12" spans="1:4" ht="15" x14ac:dyDescent="0.25">
      <c r="A12" s="127">
        <v>721852778</v>
      </c>
    </row>
    <row r="13" spans="1:4" ht="15" x14ac:dyDescent="0.25">
      <c r="A13" s="127">
        <v>603328970</v>
      </c>
    </row>
    <row r="14" spans="1:4" ht="15" x14ac:dyDescent="0.25">
      <c r="A14" s="127">
        <v>732630653</v>
      </c>
      <c r="B14" s="119"/>
    </row>
    <row r="15" spans="1:4" ht="15" x14ac:dyDescent="0.25">
      <c r="A15" s="127">
        <v>723203661</v>
      </c>
    </row>
    <row r="16" spans="1:4" ht="15" x14ac:dyDescent="0.25">
      <c r="A16" s="127">
        <v>603334384</v>
      </c>
    </row>
    <row r="17" spans="1:1" ht="15" x14ac:dyDescent="0.25">
      <c r="A17" s="127">
        <v>603329002</v>
      </c>
    </row>
    <row r="18" spans="1:1" ht="15" x14ac:dyDescent="0.25">
      <c r="A18" s="127">
        <v>602941417</v>
      </c>
    </row>
    <row r="19" spans="1:1" ht="15" x14ac:dyDescent="0.25">
      <c r="A19" s="127">
        <v>723247063</v>
      </c>
    </row>
    <row r="20" spans="1:1" ht="15" x14ac:dyDescent="0.25">
      <c r="A20" s="127">
        <v>606050592</v>
      </c>
    </row>
    <row r="21" spans="1:1" ht="15" x14ac:dyDescent="0.25">
      <c r="A21" s="127">
        <v>606050624</v>
      </c>
    </row>
    <row r="22" spans="1:1" ht="15" x14ac:dyDescent="0.25">
      <c r="A22" s="127">
        <v>606050623</v>
      </c>
    </row>
    <row r="23" spans="1:1" ht="15" x14ac:dyDescent="0.25">
      <c r="A23" s="127">
        <v>725850656</v>
      </c>
    </row>
    <row r="24" spans="1:1" ht="15" x14ac:dyDescent="0.25">
      <c r="A24" s="127">
        <v>606050597</v>
      </c>
    </row>
    <row r="25" spans="1:1" ht="15" x14ac:dyDescent="0.25">
      <c r="A25" s="127">
        <v>607247475</v>
      </c>
    </row>
    <row r="26" spans="1:1" ht="15" x14ac:dyDescent="0.25">
      <c r="A26" s="127">
        <v>725917303</v>
      </c>
    </row>
    <row r="27" spans="1:1" ht="15" x14ac:dyDescent="0.25">
      <c r="A27" s="127">
        <v>606050638</v>
      </c>
    </row>
    <row r="28" spans="1:1" ht="15" x14ac:dyDescent="0.25">
      <c r="A28" s="127">
        <v>725917323</v>
      </c>
    </row>
    <row r="29" spans="1:1" ht="15" x14ac:dyDescent="0.25">
      <c r="A29" s="127">
        <v>725176438</v>
      </c>
    </row>
    <row r="30" spans="1:1" ht="15" x14ac:dyDescent="0.25">
      <c r="A30" s="127">
        <v>725917238</v>
      </c>
    </row>
    <row r="31" spans="1:1" ht="15" x14ac:dyDescent="0.25">
      <c r="A31" s="127">
        <v>721566916</v>
      </c>
    </row>
    <row r="32" spans="1:1" ht="15" x14ac:dyDescent="0.25">
      <c r="A32" s="127">
        <v>725920657</v>
      </c>
    </row>
    <row r="33" spans="1:1" ht="15" x14ac:dyDescent="0.25">
      <c r="A33" s="127">
        <v>725787833</v>
      </c>
    </row>
    <row r="34" spans="1:1" ht="15" x14ac:dyDescent="0.25">
      <c r="A34" s="127">
        <v>722956664</v>
      </c>
    </row>
    <row r="35" spans="1:1" ht="15" x14ac:dyDescent="0.25">
      <c r="A35" s="127">
        <v>728243707</v>
      </c>
    </row>
    <row r="36" spans="1:1" ht="15" x14ac:dyDescent="0.25">
      <c r="A36" s="127">
        <v>602154943</v>
      </c>
    </row>
    <row r="37" spans="1:1" ht="15" x14ac:dyDescent="0.25">
      <c r="A37" s="127">
        <v>724043312</v>
      </c>
    </row>
    <row r="38" spans="1:1" ht="15" x14ac:dyDescent="0.25">
      <c r="A38" s="127">
        <v>725176439</v>
      </c>
    </row>
    <row r="39" spans="1:1" ht="15" x14ac:dyDescent="0.25">
      <c r="A39" s="127">
        <v>725105407</v>
      </c>
    </row>
    <row r="40" spans="1:1" ht="15" x14ac:dyDescent="0.25">
      <c r="A40" s="127">
        <v>602100308</v>
      </c>
    </row>
    <row r="41" spans="1:1" ht="15" x14ac:dyDescent="0.25">
      <c r="A41" s="127">
        <v>602308680</v>
      </c>
    </row>
    <row r="42" spans="1:1" ht="15" x14ac:dyDescent="0.25">
      <c r="A42" s="127">
        <v>602424196</v>
      </c>
    </row>
    <row r="43" spans="1:1" ht="15" x14ac:dyDescent="0.25">
      <c r="A43" s="127">
        <v>724201336</v>
      </c>
    </row>
    <row r="44" spans="1:1" ht="15" x14ac:dyDescent="0.25">
      <c r="A44" s="127">
        <v>724994416</v>
      </c>
    </row>
    <row r="45" spans="1:1" ht="15" x14ac:dyDescent="0.25">
      <c r="A45" s="127">
        <v>724859137</v>
      </c>
    </row>
    <row r="46" spans="1:1" ht="15" x14ac:dyDescent="0.25">
      <c r="A46" s="127">
        <v>724064727</v>
      </c>
    </row>
    <row r="47" spans="1:1" ht="15" x14ac:dyDescent="0.25">
      <c r="A47" s="127">
        <v>602183454</v>
      </c>
    </row>
    <row r="48" spans="1:1" ht="15" x14ac:dyDescent="0.25">
      <c r="A48" s="127">
        <v>728565810</v>
      </c>
    </row>
    <row r="49" spans="1:2" ht="15" x14ac:dyDescent="0.25">
      <c r="A49" s="127">
        <v>725532760</v>
      </c>
    </row>
    <row r="50" spans="1:2" ht="15" x14ac:dyDescent="0.25">
      <c r="A50" s="127">
        <v>602263483</v>
      </c>
    </row>
    <row r="51" spans="1:2" ht="15" x14ac:dyDescent="0.25">
      <c r="A51" s="127">
        <v>602263481</v>
      </c>
    </row>
    <row r="52" spans="1:2" ht="15" x14ac:dyDescent="0.25">
      <c r="A52" s="127">
        <v>602128391</v>
      </c>
    </row>
    <row r="53" spans="1:2" ht="15" x14ac:dyDescent="0.25">
      <c r="A53" s="127">
        <v>724504922</v>
      </c>
    </row>
    <row r="54" spans="1:2" ht="15" x14ac:dyDescent="0.25">
      <c r="A54" s="127">
        <v>725852473</v>
      </c>
    </row>
    <row r="55" spans="1:2" ht="15" x14ac:dyDescent="0.25">
      <c r="A55" s="127">
        <v>725851982</v>
      </c>
    </row>
    <row r="56" spans="1:2" ht="15" x14ac:dyDescent="0.25">
      <c r="A56" s="127">
        <v>725917314</v>
      </c>
    </row>
    <row r="57" spans="1:2" ht="15" x14ac:dyDescent="0.25">
      <c r="A57" s="127">
        <v>702018941</v>
      </c>
      <c r="B57" s="119"/>
    </row>
    <row r="58" spans="1:2" x14ac:dyDescent="0.2">
      <c r="A58" s="128">
        <v>702027178</v>
      </c>
    </row>
    <row r="59" spans="1:2" x14ac:dyDescent="0.2">
      <c r="A59" s="128">
        <v>702027176</v>
      </c>
    </row>
    <row r="60" spans="1:2" x14ac:dyDescent="0.2">
      <c r="A60" s="128">
        <v>702012344</v>
      </c>
    </row>
    <row r="61" spans="1:2" x14ac:dyDescent="0.2">
      <c r="A61" s="128">
        <v>702035094</v>
      </c>
    </row>
    <row r="62" spans="1:2" x14ac:dyDescent="0.2">
      <c r="A62" s="128">
        <v>702005673</v>
      </c>
    </row>
    <row r="63" spans="1:2" x14ac:dyDescent="0.2">
      <c r="A63" s="128">
        <v>702012348</v>
      </c>
    </row>
    <row r="64" spans="1:2" x14ac:dyDescent="0.2">
      <c r="A64" s="128">
        <v>702018940</v>
      </c>
    </row>
    <row r="65" spans="1:1" x14ac:dyDescent="0.2">
      <c r="A65" s="128">
        <v>601556425</v>
      </c>
    </row>
    <row r="66" spans="1:1" x14ac:dyDescent="0.2">
      <c r="A66" s="128">
        <v>601380209</v>
      </c>
    </row>
    <row r="67" spans="1:1" x14ac:dyDescent="0.2">
      <c r="A67" s="128">
        <v>601586242</v>
      </c>
    </row>
    <row r="68" spans="1:1" x14ac:dyDescent="0.2">
      <c r="A68" s="128">
        <v>602331679</v>
      </c>
    </row>
    <row r="69" spans="1:1" x14ac:dyDescent="0.2">
      <c r="A69" s="128">
        <v>724174563</v>
      </c>
    </row>
    <row r="70" spans="1:1" x14ac:dyDescent="0.2">
      <c r="A70" s="128">
        <v>724357897</v>
      </c>
    </row>
    <row r="71" spans="1:1" x14ac:dyDescent="0.2">
      <c r="A71" s="128">
        <v>601331768</v>
      </c>
    </row>
    <row r="72" spans="1:1" x14ac:dyDescent="0.2">
      <c r="A72" s="128">
        <v>702031927</v>
      </c>
    </row>
    <row r="73" spans="1:1" x14ac:dyDescent="0.2">
      <c r="A73" s="128">
        <v>601358157</v>
      </c>
    </row>
    <row r="74" spans="1:1" x14ac:dyDescent="0.2">
      <c r="A74" s="128">
        <v>702027181</v>
      </c>
    </row>
    <row r="75" spans="1:1" x14ac:dyDescent="0.2">
      <c r="A75" s="128">
        <v>702027180</v>
      </c>
    </row>
    <row r="76" spans="1:1" x14ac:dyDescent="0.2">
      <c r="A76" s="128">
        <v>702027182</v>
      </c>
    </row>
    <row r="77" spans="1:1" x14ac:dyDescent="0.2">
      <c r="A77" s="128">
        <v>702031924</v>
      </c>
    </row>
    <row r="78" spans="1:1" x14ac:dyDescent="0.2">
      <c r="A78" s="128">
        <v>702031926</v>
      </c>
    </row>
    <row r="79" spans="1:1" x14ac:dyDescent="0.2">
      <c r="A79" s="128">
        <v>601591085</v>
      </c>
    </row>
    <row r="80" spans="1:1" x14ac:dyDescent="0.2">
      <c r="A80" s="128">
        <v>601591086</v>
      </c>
    </row>
    <row r="81" spans="1:1" x14ac:dyDescent="0.2">
      <c r="A81" s="128">
        <v>702045986</v>
      </c>
    </row>
    <row r="82" spans="1:1" x14ac:dyDescent="0.2">
      <c r="A82" s="128">
        <v>702053964</v>
      </c>
    </row>
    <row r="83" spans="1:1" x14ac:dyDescent="0.2">
      <c r="A83" s="128">
        <v>602167743</v>
      </c>
    </row>
    <row r="84" spans="1:1" x14ac:dyDescent="0.2">
      <c r="A84" s="128">
        <v>723727269</v>
      </c>
    </row>
    <row r="85" spans="1:1" x14ac:dyDescent="0.2">
      <c r="A85" s="128">
        <v>702074280</v>
      </c>
    </row>
    <row r="86" spans="1:1" x14ac:dyDescent="0.2">
      <c r="A86" s="128">
        <v>702074735</v>
      </c>
    </row>
    <row r="87" spans="1:1" x14ac:dyDescent="0.2">
      <c r="A87" s="128">
        <v>601574736</v>
      </c>
    </row>
    <row r="88" spans="1:1" x14ac:dyDescent="0.2">
      <c r="A88" s="128">
        <v>725890591</v>
      </c>
    </row>
    <row r="89" spans="1:1" x14ac:dyDescent="0.2">
      <c r="A89" s="128">
        <v>725029344</v>
      </c>
    </row>
    <row r="90" spans="1:1" x14ac:dyDescent="0.2">
      <c r="A90" s="128">
        <v>606772395</v>
      </c>
    </row>
    <row r="91" spans="1:1" x14ac:dyDescent="0.2">
      <c r="A91" s="128">
        <v>724929956</v>
      </c>
    </row>
    <row r="92" spans="1:1" x14ac:dyDescent="0.2">
      <c r="A92" s="128">
        <v>728163294</v>
      </c>
    </row>
    <row r="93" spans="1:1" x14ac:dyDescent="0.2">
      <c r="A93" s="128">
        <v>724931015</v>
      </c>
    </row>
    <row r="94" spans="1:1" x14ac:dyDescent="0.2">
      <c r="A94" s="128">
        <v>724892397</v>
      </c>
    </row>
    <row r="95" spans="1:1" x14ac:dyDescent="0.2">
      <c r="A95" s="128">
        <v>725325939</v>
      </c>
    </row>
    <row r="96" spans="1:1" x14ac:dyDescent="0.2">
      <c r="A96" s="128">
        <v>602395620</v>
      </c>
    </row>
    <row r="97" spans="1:1" x14ac:dyDescent="0.2">
      <c r="A97" s="128">
        <v>725391382</v>
      </c>
    </row>
    <row r="98" spans="1:1" x14ac:dyDescent="0.2">
      <c r="A98" s="128">
        <v>725438799</v>
      </c>
    </row>
    <row r="99" spans="1:1" x14ac:dyDescent="0.2">
      <c r="A99" s="128">
        <v>724384001</v>
      </c>
    </row>
    <row r="100" spans="1:1" x14ac:dyDescent="0.2">
      <c r="A100" s="128">
        <v>724379527</v>
      </c>
    </row>
    <row r="101" spans="1:1" x14ac:dyDescent="0.2">
      <c r="A101" s="128">
        <v>724379526</v>
      </c>
    </row>
    <row r="102" spans="1:1" x14ac:dyDescent="0.2">
      <c r="A102" s="128">
        <v>724379529</v>
      </c>
    </row>
    <row r="103" spans="1:1" x14ac:dyDescent="0.2">
      <c r="A103" s="128">
        <v>724379528</v>
      </c>
    </row>
    <row r="104" spans="1:1" x14ac:dyDescent="0.2">
      <c r="A104" s="128">
        <v>725438803</v>
      </c>
    </row>
    <row r="105" spans="1:1" x14ac:dyDescent="0.2">
      <c r="A105" s="128">
        <v>775999327</v>
      </c>
    </row>
    <row r="106" spans="1:1" x14ac:dyDescent="0.2">
      <c r="A106" s="128">
        <v>606600520</v>
      </c>
    </row>
    <row r="107" spans="1:1" x14ac:dyDescent="0.2">
      <c r="A107" s="128">
        <v>725432654</v>
      </c>
    </row>
    <row r="108" spans="1:1" x14ac:dyDescent="0.2">
      <c r="A108" s="128">
        <v>606606178</v>
      </c>
    </row>
    <row r="109" spans="1:1" x14ac:dyDescent="0.2">
      <c r="A109" s="128">
        <v>606077651</v>
      </c>
    </row>
    <row r="110" spans="1:1" x14ac:dyDescent="0.2">
      <c r="A110" s="128">
        <v>606646336</v>
      </c>
    </row>
    <row r="111" spans="1:1" x14ac:dyDescent="0.2">
      <c r="A111" s="128">
        <v>725850244</v>
      </c>
    </row>
    <row r="112" spans="1:1" x14ac:dyDescent="0.2">
      <c r="A112" s="128">
        <v>606050626</v>
      </c>
    </row>
    <row r="113" spans="1:1" x14ac:dyDescent="0.2">
      <c r="A113" s="128">
        <v>606050595</v>
      </c>
    </row>
    <row r="114" spans="1:1" x14ac:dyDescent="0.2">
      <c r="A114" s="128">
        <v>777744447</v>
      </c>
    </row>
    <row r="115" spans="1:1" x14ac:dyDescent="0.2">
      <c r="A115" s="128">
        <v>721840913</v>
      </c>
    </row>
    <row r="116" spans="1:1" x14ac:dyDescent="0.2">
      <c r="A116" s="128">
        <v>606050569</v>
      </c>
    </row>
    <row r="117" spans="1:1" x14ac:dyDescent="0.2">
      <c r="A117" s="128">
        <v>606050549</v>
      </c>
    </row>
    <row r="118" spans="1:1" x14ac:dyDescent="0.2">
      <c r="A118" s="128">
        <v>606050559</v>
      </c>
    </row>
    <row r="119" spans="1:1" x14ac:dyDescent="0.2">
      <c r="A119" s="128">
        <v>721351227</v>
      </c>
    </row>
    <row r="120" spans="1:1" x14ac:dyDescent="0.2">
      <c r="A120" s="128">
        <v>606606766</v>
      </c>
    </row>
    <row r="121" spans="1:1" x14ac:dyDescent="0.2">
      <c r="A121" s="128">
        <v>605286915</v>
      </c>
    </row>
    <row r="122" spans="1:1" x14ac:dyDescent="0.2">
      <c r="A122" s="128">
        <v>725569148</v>
      </c>
    </row>
    <row r="123" spans="1:1" x14ac:dyDescent="0.2">
      <c r="A123" s="128">
        <v>606050576</v>
      </c>
    </row>
    <row r="124" spans="1:1" x14ac:dyDescent="0.2">
      <c r="A124" s="128">
        <v>724383988</v>
      </c>
    </row>
    <row r="125" spans="1:1" x14ac:dyDescent="0.2">
      <c r="A125" s="128">
        <v>725787931</v>
      </c>
    </row>
    <row r="126" spans="1:1" x14ac:dyDescent="0.2">
      <c r="A126" s="128">
        <v>725787925</v>
      </c>
    </row>
    <row r="127" spans="1:1" x14ac:dyDescent="0.2">
      <c r="A127" s="128">
        <v>725787934</v>
      </c>
    </row>
    <row r="128" spans="1:1" x14ac:dyDescent="0.2">
      <c r="A128" s="128">
        <v>725787621</v>
      </c>
    </row>
    <row r="129" spans="1:1" x14ac:dyDescent="0.2">
      <c r="A129" s="128">
        <v>725787871</v>
      </c>
    </row>
    <row r="130" spans="1:1" x14ac:dyDescent="0.2">
      <c r="A130" s="128">
        <v>725787932</v>
      </c>
    </row>
    <row r="131" spans="1:1" x14ac:dyDescent="0.2">
      <c r="A131" s="128">
        <v>602474360</v>
      </c>
    </row>
    <row r="132" spans="1:1" x14ac:dyDescent="0.2">
      <c r="A132" s="128">
        <v>725917295</v>
      </c>
    </row>
    <row r="133" spans="1:1" x14ac:dyDescent="0.2">
      <c r="A133" s="128">
        <v>601377639</v>
      </c>
    </row>
    <row r="134" spans="1:1" x14ac:dyDescent="0.2">
      <c r="A134" s="128">
        <v>725850136</v>
      </c>
    </row>
    <row r="135" spans="1:1" x14ac:dyDescent="0.2">
      <c r="A135" s="128">
        <v>606682373</v>
      </c>
    </row>
    <row r="136" spans="1:1" x14ac:dyDescent="0.2">
      <c r="A136" s="128">
        <v>724262530</v>
      </c>
    </row>
    <row r="137" spans="1:1" x14ac:dyDescent="0.2">
      <c r="A137" s="128">
        <v>602470210</v>
      </c>
    </row>
    <row r="138" spans="1:1" x14ac:dyDescent="0.2">
      <c r="A138" s="128">
        <v>724053404</v>
      </c>
    </row>
    <row r="139" spans="1:1" x14ac:dyDescent="0.2">
      <c r="A139" s="128">
        <v>725095946</v>
      </c>
    </row>
    <row r="140" spans="1:1" x14ac:dyDescent="0.2">
      <c r="A140" s="128">
        <v>602167758</v>
      </c>
    </row>
    <row r="141" spans="1:1" x14ac:dyDescent="0.2">
      <c r="A141" s="128">
        <v>720692104</v>
      </c>
    </row>
    <row r="142" spans="1:1" x14ac:dyDescent="0.2">
      <c r="A142" s="128">
        <v>602125587</v>
      </c>
    </row>
    <row r="143" spans="1:1" x14ac:dyDescent="0.2">
      <c r="A143" s="128">
        <v>606731561</v>
      </c>
    </row>
    <row r="144" spans="1:1" x14ac:dyDescent="0.2">
      <c r="A144" s="128">
        <v>723237445</v>
      </c>
    </row>
    <row r="145" spans="1:1" x14ac:dyDescent="0.2">
      <c r="A145" s="128">
        <v>602640162</v>
      </c>
    </row>
    <row r="146" spans="1:1" x14ac:dyDescent="0.2">
      <c r="A146" s="128">
        <v>725590917</v>
      </c>
    </row>
    <row r="147" spans="1:1" x14ac:dyDescent="0.2">
      <c r="A147" s="128">
        <v>728934089</v>
      </c>
    </row>
    <row r="148" spans="1:1" x14ac:dyDescent="0.2">
      <c r="A148" s="128">
        <v>602278855</v>
      </c>
    </row>
    <row r="149" spans="1:1" x14ac:dyDescent="0.2">
      <c r="A149" s="128">
        <v>724366975</v>
      </c>
    </row>
    <row r="150" spans="1:1" x14ac:dyDescent="0.2">
      <c r="A150" s="128">
        <v>602772426</v>
      </c>
    </row>
    <row r="151" spans="1:1" x14ac:dyDescent="0.2">
      <c r="A151" s="128">
        <v>725113776</v>
      </c>
    </row>
    <row r="152" spans="1:1" x14ac:dyDescent="0.2">
      <c r="A152" s="128">
        <v>725150109</v>
      </c>
    </row>
    <row r="153" spans="1:1" x14ac:dyDescent="0.2">
      <c r="A153" s="128">
        <v>725114396</v>
      </c>
    </row>
    <row r="154" spans="1:1" x14ac:dyDescent="0.2">
      <c r="A154" s="128">
        <v>725173192</v>
      </c>
    </row>
    <row r="155" spans="1:1" x14ac:dyDescent="0.2">
      <c r="A155" s="128">
        <v>606372331</v>
      </c>
    </row>
    <row r="156" spans="1:1" x14ac:dyDescent="0.2">
      <c r="A156" s="128">
        <v>725881482</v>
      </c>
    </row>
    <row r="157" spans="1:1" x14ac:dyDescent="0.2">
      <c r="A157" s="128">
        <v>602466752</v>
      </c>
    </row>
    <row r="158" spans="1:1" x14ac:dyDescent="0.2">
      <c r="A158" s="128">
        <v>725874893</v>
      </c>
    </row>
    <row r="159" spans="1:1" x14ac:dyDescent="0.2">
      <c r="A159" s="128">
        <v>725012198</v>
      </c>
    </row>
    <row r="160" spans="1:1" x14ac:dyDescent="0.2">
      <c r="A160" s="128">
        <v>723036694</v>
      </c>
    </row>
    <row r="161" spans="1:1" x14ac:dyDescent="0.2">
      <c r="A161" s="128">
        <v>602496110</v>
      </c>
    </row>
    <row r="162" spans="1:1" x14ac:dyDescent="0.2">
      <c r="A162" s="128">
        <v>602615003</v>
      </c>
    </row>
    <row r="163" spans="1:1" x14ac:dyDescent="0.2">
      <c r="A163" s="128">
        <v>602615004</v>
      </c>
    </row>
    <row r="164" spans="1:1" x14ac:dyDescent="0.2">
      <c r="A164" s="128">
        <v>602158202</v>
      </c>
    </row>
    <row r="165" spans="1:1" x14ac:dyDescent="0.2">
      <c r="A165" s="128">
        <v>602202702</v>
      </c>
    </row>
    <row r="166" spans="1:1" x14ac:dyDescent="0.2">
      <c r="A166" s="128">
        <v>602451396</v>
      </c>
    </row>
    <row r="167" spans="1:1" x14ac:dyDescent="0.2">
      <c r="A167" s="128">
        <v>606606905</v>
      </c>
    </row>
    <row r="168" spans="1:1" x14ac:dyDescent="0.2">
      <c r="A168" s="128">
        <v>724106780</v>
      </c>
    </row>
    <row r="169" spans="1:1" x14ac:dyDescent="0.2">
      <c r="A169" s="128">
        <v>602177704</v>
      </c>
    </row>
    <row r="170" spans="1:1" x14ac:dyDescent="0.2">
      <c r="A170" s="128">
        <v>724145755</v>
      </c>
    </row>
    <row r="171" spans="1:1" x14ac:dyDescent="0.2">
      <c r="A171" s="128">
        <v>602481437</v>
      </c>
    </row>
    <row r="172" spans="1:1" x14ac:dyDescent="0.2">
      <c r="A172" s="128">
        <v>602427604</v>
      </c>
    </row>
    <row r="173" spans="1:1" x14ac:dyDescent="0.2">
      <c r="A173" s="128">
        <v>602443331</v>
      </c>
    </row>
    <row r="174" spans="1:1" x14ac:dyDescent="0.2">
      <c r="A174" s="128">
        <v>602443113</v>
      </c>
    </row>
    <row r="175" spans="1:1" x14ac:dyDescent="0.2">
      <c r="A175" s="128">
        <v>724340479</v>
      </c>
    </row>
    <row r="176" spans="1:1" x14ac:dyDescent="0.2">
      <c r="A176" s="128">
        <v>724340477</v>
      </c>
    </row>
    <row r="177" spans="1:1" x14ac:dyDescent="0.2">
      <c r="A177" s="128">
        <v>724347949</v>
      </c>
    </row>
    <row r="178" spans="1:1" x14ac:dyDescent="0.2">
      <c r="A178" s="128">
        <v>724058605</v>
      </c>
    </row>
    <row r="179" spans="1:1" x14ac:dyDescent="0.2">
      <c r="A179" s="128">
        <v>724192680</v>
      </c>
    </row>
    <row r="180" spans="1:1" x14ac:dyDescent="0.2">
      <c r="A180" s="128">
        <v>606716385</v>
      </c>
    </row>
    <row r="181" spans="1:1" x14ac:dyDescent="0.2">
      <c r="A181" s="128">
        <v>602315351</v>
      </c>
    </row>
    <row r="182" spans="1:1" x14ac:dyDescent="0.2">
      <c r="A182" s="128">
        <v>606710442</v>
      </c>
    </row>
    <row r="183" spans="1:1" x14ac:dyDescent="0.2">
      <c r="A183" s="128">
        <v>724503704</v>
      </c>
    </row>
    <row r="184" spans="1:1" x14ac:dyDescent="0.2">
      <c r="A184" s="128">
        <v>724504920</v>
      </c>
    </row>
    <row r="185" spans="1:1" x14ac:dyDescent="0.2">
      <c r="A185" s="128">
        <v>724504921</v>
      </c>
    </row>
    <row r="186" spans="1:1" x14ac:dyDescent="0.2">
      <c r="A186" s="128">
        <v>724508430</v>
      </c>
    </row>
    <row r="187" spans="1:1" x14ac:dyDescent="0.2">
      <c r="A187" s="128">
        <v>728006599</v>
      </c>
    </row>
    <row r="188" spans="1:1" x14ac:dyDescent="0.2">
      <c r="A188" s="128">
        <v>721855763</v>
      </c>
    </row>
    <row r="189" spans="1:1" x14ac:dyDescent="0.2">
      <c r="A189" s="128">
        <v>602461565</v>
      </c>
    </row>
    <row r="190" spans="1:1" x14ac:dyDescent="0.2">
      <c r="A190" s="128">
        <v>724397526</v>
      </c>
    </row>
    <row r="191" spans="1:1" x14ac:dyDescent="0.2">
      <c r="A191" s="128">
        <v>724743159</v>
      </c>
    </row>
    <row r="192" spans="1:1" x14ac:dyDescent="0.2">
      <c r="A192" s="128">
        <v>724789574</v>
      </c>
    </row>
    <row r="193" spans="1:1" x14ac:dyDescent="0.2">
      <c r="A193" s="128">
        <v>724018705</v>
      </c>
    </row>
    <row r="194" spans="1:1" x14ac:dyDescent="0.2">
      <c r="A194" s="128">
        <v>724058119</v>
      </c>
    </row>
    <row r="195" spans="1:1" x14ac:dyDescent="0.2">
      <c r="A195" s="128">
        <v>724956244</v>
      </c>
    </row>
    <row r="196" spans="1:1" x14ac:dyDescent="0.2">
      <c r="A196" s="128">
        <v>724211410</v>
      </c>
    </row>
    <row r="197" spans="1:1" x14ac:dyDescent="0.2">
      <c r="A197" s="128">
        <v>606885642</v>
      </c>
    </row>
    <row r="198" spans="1:1" x14ac:dyDescent="0.2">
      <c r="A198" s="128">
        <v>724075864</v>
      </c>
    </row>
    <row r="199" spans="1:1" x14ac:dyDescent="0.2">
      <c r="A199" s="128">
        <v>724254449</v>
      </c>
    </row>
    <row r="200" spans="1:1" x14ac:dyDescent="0.2">
      <c r="A200" s="128">
        <v>602128411</v>
      </c>
    </row>
    <row r="201" spans="1:1" x14ac:dyDescent="0.2">
      <c r="A201" s="128">
        <v>602125586</v>
      </c>
    </row>
    <row r="202" spans="1:1" x14ac:dyDescent="0.2">
      <c r="A202" s="128">
        <v>606692198</v>
      </c>
    </row>
    <row r="203" spans="1:1" x14ac:dyDescent="0.2">
      <c r="A203" s="128">
        <v>775601817</v>
      </c>
    </row>
    <row r="204" spans="1:1" x14ac:dyDescent="0.2">
      <c r="A204" s="128">
        <v>602682296</v>
      </c>
    </row>
    <row r="205" spans="1:1" x14ac:dyDescent="0.2">
      <c r="A205" s="128">
        <v>602118683</v>
      </c>
    </row>
    <row r="206" spans="1:1" x14ac:dyDescent="0.2">
      <c r="A206" s="128">
        <v>725505215</v>
      </c>
    </row>
    <row r="207" spans="1:1" x14ac:dyDescent="0.2">
      <c r="A207" s="128">
        <v>724873492</v>
      </c>
    </row>
    <row r="208" spans="1:1" x14ac:dyDescent="0.2">
      <c r="A208" s="128">
        <v>725589448</v>
      </c>
    </row>
    <row r="209" spans="1:1" x14ac:dyDescent="0.2">
      <c r="A209" s="128">
        <v>602390634</v>
      </c>
    </row>
    <row r="210" spans="1:1" x14ac:dyDescent="0.2">
      <c r="A210" s="128">
        <v>602390633</v>
      </c>
    </row>
    <row r="211" spans="1:1" x14ac:dyDescent="0.2">
      <c r="A211" s="128">
        <v>725585519</v>
      </c>
    </row>
    <row r="212" spans="1:1" x14ac:dyDescent="0.2">
      <c r="A212" s="128">
        <v>602263594</v>
      </c>
    </row>
    <row r="213" spans="1:1" x14ac:dyDescent="0.2">
      <c r="A213" s="128">
        <v>602263544</v>
      </c>
    </row>
    <row r="214" spans="1:1" x14ac:dyDescent="0.2">
      <c r="A214" s="128">
        <v>602767233</v>
      </c>
    </row>
    <row r="215" spans="1:1" x14ac:dyDescent="0.2">
      <c r="A215" s="128">
        <v>725806347</v>
      </c>
    </row>
    <row r="216" spans="1:1" x14ac:dyDescent="0.2">
      <c r="A216" s="128">
        <v>602615006</v>
      </c>
    </row>
    <row r="217" spans="1:1" x14ac:dyDescent="0.2">
      <c r="A217" s="128">
        <v>723813679</v>
      </c>
    </row>
    <row r="218" spans="1:1" x14ac:dyDescent="0.2">
      <c r="A218" s="128">
        <v>702032381</v>
      </c>
    </row>
    <row r="219" spans="1:1" x14ac:dyDescent="0.2">
      <c r="A219" s="128">
        <v>725350487</v>
      </c>
    </row>
    <row r="220" spans="1:1" x14ac:dyDescent="0.2">
      <c r="A220" s="128">
        <v>606600439</v>
      </c>
    </row>
    <row r="221" spans="1:1" x14ac:dyDescent="0.2">
      <c r="A221" s="128">
        <v>606050609</v>
      </c>
    </row>
    <row r="222" spans="1:1" x14ac:dyDescent="0.2">
      <c r="A222" s="128" t="s">
        <v>68</v>
      </c>
    </row>
    <row r="223" spans="1:1" x14ac:dyDescent="0.2">
      <c r="A223" s="128" t="s">
        <v>69</v>
      </c>
    </row>
    <row r="224" spans="1:1" x14ac:dyDescent="0.2">
      <c r="A224" s="128" t="s">
        <v>70</v>
      </c>
    </row>
    <row r="225" spans="1:1" x14ac:dyDescent="0.2">
      <c r="A225" s="128" t="s">
        <v>71</v>
      </c>
    </row>
    <row r="226" spans="1:1" x14ac:dyDescent="0.2">
      <c r="A226" s="128" t="s">
        <v>72</v>
      </c>
    </row>
    <row r="227" spans="1:1" x14ac:dyDescent="0.2">
      <c r="A227" s="128" t="s">
        <v>73</v>
      </c>
    </row>
    <row r="228" spans="1:1" x14ac:dyDescent="0.2">
      <c r="A228" s="128" t="s">
        <v>74</v>
      </c>
    </row>
    <row r="229" spans="1:1" x14ac:dyDescent="0.2">
      <c r="A229" s="128" t="s">
        <v>75</v>
      </c>
    </row>
    <row r="230" spans="1:1" x14ac:dyDescent="0.2">
      <c r="A230" s="128" t="s">
        <v>76</v>
      </c>
    </row>
    <row r="231" spans="1:1" x14ac:dyDescent="0.2">
      <c r="A231" s="128" t="s">
        <v>77</v>
      </c>
    </row>
    <row r="232" spans="1:1" x14ac:dyDescent="0.2">
      <c r="A232" s="128" t="s">
        <v>78</v>
      </c>
    </row>
    <row r="233" spans="1:1" x14ac:dyDescent="0.2">
      <c r="A233" s="128" t="s">
        <v>79</v>
      </c>
    </row>
    <row r="234" spans="1:1" x14ac:dyDescent="0.2">
      <c r="A234" s="128" t="s">
        <v>80</v>
      </c>
    </row>
    <row r="235" spans="1:1" x14ac:dyDescent="0.2">
      <c r="A235" s="128" t="s">
        <v>81</v>
      </c>
    </row>
    <row r="236" spans="1:1" x14ac:dyDescent="0.2">
      <c r="A236" s="128" t="s">
        <v>82</v>
      </c>
    </row>
    <row r="237" spans="1:1" x14ac:dyDescent="0.2">
      <c r="A237" s="128" t="s">
        <v>82</v>
      </c>
    </row>
    <row r="238" spans="1:1" x14ac:dyDescent="0.2">
      <c r="A238" s="128" t="s">
        <v>82</v>
      </c>
    </row>
    <row r="239" spans="1:1" x14ac:dyDescent="0.2">
      <c r="A239" s="128" t="s">
        <v>83</v>
      </c>
    </row>
    <row r="240" spans="1:1" x14ac:dyDescent="0.2">
      <c r="A240" s="128" t="s">
        <v>84</v>
      </c>
    </row>
    <row r="241" spans="1:1" x14ac:dyDescent="0.2">
      <c r="A241" s="128" t="s">
        <v>85</v>
      </c>
    </row>
    <row r="242" spans="1:1" x14ac:dyDescent="0.2">
      <c r="A242" s="128" t="s">
        <v>86</v>
      </c>
    </row>
    <row r="243" spans="1:1" x14ac:dyDescent="0.2">
      <c r="A243" s="128" t="s">
        <v>87</v>
      </c>
    </row>
    <row r="244" spans="1:1" x14ac:dyDescent="0.2">
      <c r="A244" s="128" t="s">
        <v>88</v>
      </c>
    </row>
    <row r="245" spans="1:1" x14ac:dyDescent="0.2">
      <c r="A245" s="128" t="s">
        <v>89</v>
      </c>
    </row>
    <row r="246" spans="1:1" x14ac:dyDescent="0.2">
      <c r="A246" s="128" t="s">
        <v>90</v>
      </c>
    </row>
    <row r="247" spans="1:1" x14ac:dyDescent="0.2">
      <c r="A247" s="128" t="s">
        <v>91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/C7fJ93dg/Rur16iDeBDSmS+s5o=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7bvVx0MJ+cfOlzNhRYCZE4WQv/k=</DigestValue>
    </Reference>
  </SignedInfo>
  <SignatureValue>RQXMO2AGhY1yUrXk2u1J0ZgkicWVx7SzHLAi3Bd+zra9kNVqemqnJxj+Pcfz31PZrU4OvF6ko0fS
hNMIPh9LhOLHeX73AjRT4MR4FV9UpPGKbuHSVov8IpkJ0trJoZxZXtCvF6YyyZhU6vAd90pwVz1n
GOjImI/koO/aFigoDHkqNSsIq4X1ls+15DQDPxQe4R7fIAohMUanwPdJuGnNZbGAM0PJaNkfHi9V
avip7c3pBkL8DMrCurPY8RgV620tvrABBAttTNIuUYGPRnDi+3kxJ/4Z0OZG/8qUTysvQc5QLMD6
DG+pQxa+7AmcTtaOqSMEy/0IWNnKOPNYQ7+sKw==</SignatureValue>
  <KeyInfo>
    <X509Data>
      <X509Certificate>MIIGdTCCBV2gAwIBAgIDFMd2MA0GCSqGSIb3DQEBCwUAMF8xCzAJBgNVBAYTAkNaMSwwKgYDVQQK
DCPEjGVza8OhIHBvxaF0YSwgcy5wLiBbScSMIDQ3MTE0OTgzXTEiMCAGA1UEAxMZUG9zdFNpZ251
bSBRdWFsaWZpZWQgQ0EgMjAeFw0xMjEwMDMxMzE1MzJaFw0xMzEwMDMxMzE1MzJaME0xCzAJBgNV
BAYTAkNaMRAwDgYDVQQLEwdQMzI4OTE0MRowGAYDVQQDDBFNZ3IuIEZpbGlwIFVocsOhazEQMA4G
A1UEBRMHUDMyODkxNDCCASIwDQYJKoZIhvcNAQEBBQADggEPADCCAQoCggEBAOMFU+ovWV7rudVX
PT4XfTQdkJM38laA0EgFgWwAB88Pwk0+UCWaufdoQPE+wmIdzI1TH6g0bsgRNtPy32XgxIb2t9jG
H+B0XSa0+VdT8XTnq2cUOt1Z7CG/0Xeq6lJRKRDs47C2QaZYbqeBrRNbHeh+hxBUU9crwNZl4b7V
tBzOx+IkQ2dJypmpiF7/sllsgO4styzXf2HOP01kqCCDck/Jm+9ZOAbpNHvkJCvHXpM0hKW7eulZ
3JA1BMBcQ6pjn2mjXGpBvyKbNys5u9YfVeLzyuZpUm66HqPWKPJcmwYdRyYmr5P1FIxDU6iPOZMb
oJrVkPrPn/30rHyRGdddAC8CAwEAAaOCA0owggNGMEkGA1UdEQRCMECBGGZpbGlwLnVocmFrQGUt
dGVuZGVycy5jeqAZBgkrBgEEAdwZAgGgDBMKMTcyNTc3MjYxMKAJBgNVBA2gAhMAMIIBDgYDVR0g
BIIBBTCCAQEwgf4GCWeBBgEEAQeBUjCB8DCBxwYIKwYBBQUHAgIwgboagbdUZW50byBrdmFsaWZp
a292YW55IGNlcnRpZmlrYXQgYnlsIHZ5ZGFuIHBvZGxlIHpha29uYSAyMjcvMjAwMFNiLiBhIG5h
dmF6bnljaCBwcmVkcGlzdS4vVGhpcyBxdWFsaWZpZWQgY2VydGlmaWNhdGUgd2FzIGlzc3VlZCBh
Y2NvcmRpbmcgdG8gTGF3IE5vIDIyNy8yMDAwQ29sbC4gYW5kIHJlbGF0ZWQgcmVndWxhdGlvbnMw
JAYIKwYBBQUHAgEWGGh0dHA6Ly93d3cucG9zdHNpZ251bS5jejAYBggrBgEFBQcBAwQMMAowCAYG
BACORgEBMIHIBggrBgEFBQcBAQSBuzCBuDA7BggrBgEFBQcwAoYvaHR0cDovL3d3dy5wb3N0c2ln
bnVtLmN6L2NydC9wc3F1YWxpZmllZGNhMi5jcnQwPAYIKwYBBQUHMAKGMGh0dHA6Ly93d3cyLnBv
c3RzaWdudW0uY3ovY3J0L3BzcXVhbGlmaWVkY2EyLmNydDA7BggrBgEFBQcwAoYvaHR0cDovL3Bv
c3RzaWdudW0udHRjLmN6L2NydC9wc3F1YWxpZmllZGNhMi5jcnQwDgYDVR0PAQH/BAQDAgXgMB8G
A1UdIwQYMBaAFInoTN+LJjk+1yQuEg565+Yn5daXMIGxBgNVHR8EgakwgaYwNaAzoDGGL2h0dHA6
Ly93d3cucG9zdHNpZ251bS5jei9jcmwvcHNxdWFsaWZpZWRjYTIuY3JsMDagNKAyhjBodHRwOi8v
d3d3Mi5wb3N0c2lnbnVtLmN6L2NybC9wc3F1YWxpZmllZGNhMi5jcmwwNaAzoDGGL2h0dHA6Ly9w
b3N0c2lnbnVtLnR0Yy5jei9jcmwvcHNxdWFsaWZpZWRjYTIuY3JsMB0GA1UdDgQWBBTUi2b3mQ5a
A+Ea+YSwRI/HpPI+szANBgkqhkiG9w0BAQsFAAOCAQEALSJON1vavxNyJv62y+42Ls9JWB1y5nI7
rSdBDFz3lfc9tUnoNhVpZ4JG19n/3Bl7McUdTwDUaCSMCbDL4CJHFYfNtLOvb02sLhAcHgJAyQza
Fyvrj1DK99fNI67RIWmr1fFGWjAOm8Hh7VWfTThXvoyWmH7XbLHsfJqytzt7EtxE7GwZkOL1K5A+
GJxZOw0eNc8SI3ilEetQ/jy+h5RH9kEyTnUwK7TfL7Ml2uLcFw4Ueipi9n1F++SKLyISmW77syDd
GFbWe4Tbj2QCPce8FhoCvWJG75sHcvtmot0szi8j5UKIvaQQQc7w/S8wWDQ8/2aNtKJ+OA7X4B6K
rqqgZQ==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N9jsJ1k40NVf08dsW7vZGG73G8c=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77dQDV0dyxow8V9ZP8b+mAPnlms=</DigestValue>
      </Reference>
      <Reference URI="/xl/sharedStrings.xml?ContentType=application/vnd.openxmlformats-officedocument.spreadsheetml.sharedStrings+xml">
        <DigestMethod Algorithm="http://www.w3.org/2000/09/xmldsig#sha1"/>
        <DigestValue>VHUAzyxdr1bGbsl3JQZsR61yVl0=</DigestValue>
      </Reference>
      <Reference URI="/xl/calcChain.xml?ContentType=application/vnd.openxmlformats-officedocument.spreadsheetml.calcChain+xml">
        <DigestMethod Algorithm="http://www.w3.org/2000/09/xmldsig#sha1"/>
        <DigestValue>QWya2gAExh8/Sl0dOcxfORWYAF4=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rBD5CEJymXewyqNQRZ6g0qmciJY=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CprrGHgy1rUAaxit51raASRNBfU=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N9jsJ1k40NVf08dsW7vZGG73G8c=</DigestValue>
      </Reference>
      <Reference URI="/xl/worksheets/sheet1.xml?ContentType=application/vnd.openxmlformats-officedocument.spreadsheetml.worksheet+xml">
        <DigestMethod Algorithm="http://www.w3.org/2000/09/xmldsig#sha1"/>
        <DigestValue>UBTDGNI1cKhqWB+wAOjFZqZEBxQ=</DigestValue>
      </Reference>
      <Reference URI="/xl/worksheets/sheet3.xml?ContentType=application/vnd.openxmlformats-officedocument.spreadsheetml.worksheet+xml">
        <DigestMethod Algorithm="http://www.w3.org/2000/09/xmldsig#sha1"/>
        <DigestValue>p5JGYaglOao1RZREQ4vTPP15jcE=</DigestValue>
      </Reference>
      <Reference URI="/xl/workbook.xml?ContentType=application/vnd.openxmlformats-officedocument.spreadsheetml.sheet.main+xml">
        <DigestMethod Algorithm="http://www.w3.org/2000/09/xmldsig#sha1"/>
        <DigestValue>OFSgB6krm2X+1HuEzxtpPB+INPA=</DigestValue>
      </Reference>
      <Reference URI="/xl/worksheets/sheet2.xml?ContentType=application/vnd.openxmlformats-officedocument.spreadsheetml.worksheet+xml">
        <DigestMethod Algorithm="http://www.w3.org/2000/09/xmldsig#sha1"/>
        <DigestValue>UQzPCgnaQknsOWEMP4ApJJ0h/QU=</DigestValue>
      </Reference>
      <Reference URI="/xl/worksheets/sheet4.xml?ContentType=application/vnd.openxmlformats-officedocument.spreadsheetml.worksheet+xml">
        <DigestMethod Algorithm="http://www.w3.org/2000/09/xmldsig#sha1"/>
        <DigestValue>b8sHK4y9675KKQ9L8VNZRoJy54s=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2012-12-21T12:05:41Z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2012-12-21T12:05:41Z</xd:SigningTime>
          <xd:SigningCertificate>
            <xd:Cert>
              <xd:CertDigest>
                <DigestMethod Algorithm="http://www.w3.org/2000/09/xmldsig#sha1"/>
                <DigestValue>YeQeJjP+Fp8V4pN9WTvpI+NusDY=</DigestValue>
              </xd:CertDigest>
              <xd:IssuerSerial>
                <X509IssuerName>C=CZ, O="Česká pošta, s.p. [IČ 47114983]", CN=PostSignum Qualified CA 2</X509IssuerName>
                <X509SerialNumber>1361782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Položkový rozpočet</vt:lpstr>
      <vt:lpstr>Technická data návrh uprav</vt:lpstr>
      <vt:lpstr>Technická data</vt:lpstr>
      <vt:lpstr>Termín připojení</vt:lpstr>
    </vt:vector>
  </TitlesOfParts>
  <Company>BBB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</dc:creator>
  <cp:lastModifiedBy>uhrak</cp:lastModifiedBy>
  <cp:lastPrinted>2012-12-21T10:27:32Z</cp:lastPrinted>
  <dcterms:created xsi:type="dcterms:W3CDTF">2005-12-08T07:12:21Z</dcterms:created>
  <dcterms:modified xsi:type="dcterms:W3CDTF">2012-12-21T10:53:33Z</dcterms:modified>
</cp:coreProperties>
</file>