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720" yWindow="300" windowWidth="18150" windowHeight="11760" activeTab="0"/>
  </bookViews>
  <sheets>
    <sheet name="odběrná místa celkem_VZ" sheetId="2" r:id="rId1"/>
  </sheets>
  <definedNames>
    <definedName name="_xlnm._FilterDatabase" localSheetId="0" hidden="1">'odběrná místa celkem_VZ'!$A$5:$W$23</definedName>
    <definedName name="_xlnm.Print_Area" localSheetId="0">'odběrná místa celkem_VZ'!$A$1:$Y$28</definedName>
    <definedName name="_xlnm.Print_Titles" localSheetId="0">'odběrná místa celkem_VZ'!$4:$4</definedName>
  </definedNames>
  <calcPr calcId="144525"/>
</workbook>
</file>

<file path=xl/sharedStrings.xml><?xml version="1.0" encoding="utf-8"?>
<sst xmlns="http://schemas.openxmlformats.org/spreadsheetml/2006/main" count="272" uniqueCount="136">
  <si>
    <t>Numerické údaje o odběrném místě</t>
  </si>
  <si>
    <t>Zákazník</t>
  </si>
  <si>
    <t>Údaje roční spotřeby</t>
  </si>
  <si>
    <t>číslo místa spotřeby</t>
  </si>
  <si>
    <t xml:space="preserve"> IČ</t>
  </si>
  <si>
    <t>Jméno kontaktní osoby</t>
  </si>
  <si>
    <t>telefonický kontakt</t>
  </si>
  <si>
    <t>e-mailový kontakt</t>
  </si>
  <si>
    <t>Stávající distributor</t>
  </si>
  <si>
    <t>Platnost smlouvy</t>
  </si>
  <si>
    <t>Výpovědní lhůta (v měsících)</t>
  </si>
  <si>
    <t>69982198</t>
  </si>
  <si>
    <t>371 522 108</t>
  </si>
  <si>
    <t>zs-blovice@zs-blovice.cz</t>
  </si>
  <si>
    <t>70923442</t>
  </si>
  <si>
    <t>Dana Menclová</t>
  </si>
  <si>
    <t>371 522 163</t>
  </si>
  <si>
    <t>materska.skola.blovice@seznam.cz</t>
  </si>
  <si>
    <t>70828121</t>
  </si>
  <si>
    <t>Mgr.Josef Brožík</t>
  </si>
  <si>
    <t>371 522 024</t>
  </si>
  <si>
    <t>zus.blovice@raz-dva.cz</t>
  </si>
  <si>
    <t>69979375</t>
  </si>
  <si>
    <t>Ing.Božena Šroubková</t>
  </si>
  <si>
    <t>371 522 159</t>
  </si>
  <si>
    <t>ddm.blovice@quick.cz</t>
  </si>
  <si>
    <t>45330549</t>
  </si>
  <si>
    <t>Ladislava Krňoulová</t>
  </si>
  <si>
    <t>371 522 236</t>
  </si>
  <si>
    <t>info@ldblovice.cz</t>
  </si>
  <si>
    <t>00256455</t>
  </si>
  <si>
    <t>Ing. Michal Hodek</t>
  </si>
  <si>
    <t>724 517 402</t>
  </si>
  <si>
    <t>michal.hodek@mublovice.cz</t>
  </si>
  <si>
    <t>Město Blovice, Masarykovo náměstí 143, 336 01 Blovice</t>
  </si>
  <si>
    <t>3</t>
  </si>
  <si>
    <t>neurčitou</t>
  </si>
  <si>
    <t>zasílací adresa pro fakturaci</t>
  </si>
  <si>
    <t>stávající dodavatel</t>
  </si>
  <si>
    <t>5.května 682, 336 01 Blovice</t>
  </si>
  <si>
    <t xml:space="preserve">EIC </t>
  </si>
  <si>
    <t>27ZG300Z0227057J</t>
  </si>
  <si>
    <t>Masarykovo náměstí 98, 336 01 Blovice</t>
  </si>
  <si>
    <t>DIČ</t>
  </si>
  <si>
    <t>CZ00256455</t>
  </si>
  <si>
    <t>Specifikace odběrného místa</t>
  </si>
  <si>
    <t>RWE GasNet, s.r.o.</t>
  </si>
  <si>
    <t>RWE Energie, a.s.</t>
  </si>
  <si>
    <t>spotřeba m3</t>
  </si>
  <si>
    <t>spotřeba kWh (á 10,5902)</t>
  </si>
  <si>
    <t>Americká 52, 336 01 Blovice</t>
  </si>
  <si>
    <t>č.plynoměru</t>
  </si>
  <si>
    <t>5339908</t>
  </si>
  <si>
    <t>9301973411</t>
  </si>
  <si>
    <t>9301923804</t>
  </si>
  <si>
    <t>27ZG300Z02315063</t>
  </si>
  <si>
    <t>556265</t>
  </si>
  <si>
    <t>Bohemia Energy entity</t>
  </si>
  <si>
    <t>Družstevní 749, 336 01 Blovice</t>
  </si>
  <si>
    <t>Družstevní 650, 336 01 Blovice</t>
  </si>
  <si>
    <t>Husova 222, 336 01 Blovice</t>
  </si>
  <si>
    <t>celkem</t>
  </si>
  <si>
    <t>9301979720</t>
  </si>
  <si>
    <t>27ZG300Z0240489D</t>
  </si>
  <si>
    <t>4061985</t>
  </si>
  <si>
    <t>není plátce</t>
  </si>
  <si>
    <t>Mgr.Růžena Kohoutová</t>
  </si>
  <si>
    <t>č.účtu</t>
  </si>
  <si>
    <t>78-3000360237/0100</t>
  </si>
  <si>
    <t>723278399/0800</t>
  </si>
  <si>
    <t>9302344085</t>
  </si>
  <si>
    <t>27ZG300Z0250229X</t>
  </si>
  <si>
    <t>75073734</t>
  </si>
  <si>
    <t>frekvence vyúčtování (rok)</t>
  </si>
  <si>
    <t>27ZG300Z0232735K</t>
  </si>
  <si>
    <t>5025447</t>
  </si>
  <si>
    <t>9301980546</t>
  </si>
  <si>
    <t>78-3032960237/0100</t>
  </si>
  <si>
    <t>9301980547</t>
  </si>
  <si>
    <t>27ZG300Z02337834</t>
  </si>
  <si>
    <t>4065653</t>
  </si>
  <si>
    <t>9301993810</t>
  </si>
  <si>
    <t>27ZG300Z02444843</t>
  </si>
  <si>
    <t>1096002</t>
  </si>
  <si>
    <t xml:space="preserve"> Základní škola Blovice, Družstevní 650, 336 01 Blovice</t>
  </si>
  <si>
    <t>Mateřská škola Blovice, Družstevní 749, 336 01 Blovice</t>
  </si>
  <si>
    <t>2442970257/0100</t>
  </si>
  <si>
    <t>9301937537</t>
  </si>
  <si>
    <t>27ZG300Z02254939</t>
  </si>
  <si>
    <t>3666125</t>
  </si>
  <si>
    <t>9005-124361/0100</t>
  </si>
  <si>
    <t>9301980545</t>
  </si>
  <si>
    <t>27ZG300Z0227062Q</t>
  </si>
  <si>
    <t>444</t>
  </si>
  <si>
    <t>Masarykovo náměstí 137, 336 01 Blovice</t>
  </si>
  <si>
    <t>celkem 2 roky</t>
  </si>
  <si>
    <t>739107359/0800</t>
  </si>
  <si>
    <t>8839361/0100</t>
  </si>
  <si>
    <t>Příloha č.1 ZD - Specifikace odběrných míst - plyn</t>
  </si>
  <si>
    <t>Hradišťská 148, 336 01 Blovice</t>
  </si>
  <si>
    <t>Bělohrobského 78, 336 01 Blovice</t>
  </si>
  <si>
    <t>Tyršova 807, 336 01 Blovice</t>
  </si>
  <si>
    <t>Hradišťská 271, 336 01 Blovice</t>
  </si>
  <si>
    <t>charakter odběru</t>
  </si>
  <si>
    <t>maloodběr</t>
  </si>
  <si>
    <t>středoodběr</t>
  </si>
  <si>
    <t>Pořadí</t>
  </si>
  <si>
    <t>8006904</t>
  </si>
  <si>
    <t>1514317</t>
  </si>
  <si>
    <t>9302008157</t>
  </si>
  <si>
    <t>9301008156</t>
  </si>
  <si>
    <t>27ZG300Z0235165K</t>
  </si>
  <si>
    <t>27ZG300Z0236987B</t>
  </si>
  <si>
    <t>Městské kulturní středisko Lidový dům, Bělohrobského 78, 336 01 Blovice</t>
  </si>
  <si>
    <t>9302446758</t>
  </si>
  <si>
    <t>27ZG300Z0267427P</t>
  </si>
  <si>
    <t>4068459</t>
  </si>
  <si>
    <t>ulice, čp.</t>
  </si>
  <si>
    <t>odběr poř.č.2 - středoodběr (ZŠ) - denní rezervovaná kapacita roční (je uvedeno u distribuce - kap.složka) 1.0088,88m3</t>
  </si>
  <si>
    <t>odběr poř.č.2 - středoodběr (ZŠ) - přeprava a strukturování roční (je uvedeno u stálý měs.plat) 1.0088,88m3</t>
  </si>
  <si>
    <t>pozn.:</t>
  </si>
  <si>
    <t>9301980548</t>
  </si>
  <si>
    <t>16668746</t>
  </si>
  <si>
    <t>Dům dětí a mládeže, Tyršova 807, 336 01 Blovice</t>
  </si>
  <si>
    <t>Základní umělecká škola, Husova 222, 336 01 Blovice</t>
  </si>
  <si>
    <t>obchodní firma/název/sídlo</t>
  </si>
  <si>
    <t>27ZG300Z02374519</t>
  </si>
  <si>
    <t>denní kapacita m3, typ měř.</t>
  </si>
  <si>
    <t>1008,88; C</t>
  </si>
  <si>
    <t>určitou</t>
  </si>
  <si>
    <t>Nová smlouva</t>
  </si>
  <si>
    <t>31.12.2011</t>
  </si>
  <si>
    <t>Smlouva stávající</t>
  </si>
  <si>
    <t>Předpoklad dodávky od</t>
  </si>
  <si>
    <t>1.1.2012</t>
  </si>
  <si>
    <t>Předpoklad spotřeby á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</si>
</sst>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Kč&quot;* #,##0.00_);_(&quot;Kč&quot;* \(#,##0.00\);_(&quot;Kč&quot;* &quot;-&quot;??_);_(@_)"/>
    <numFmt numFmtId="165" formatCode="_(* #,##0.00_);_(* \(#,##0.00\);_(* &quot;-&quot;??_);_(@_)"/>
  </numFmts>
  <fonts count="13">
    <font>
      <sz val="8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6"/>
      <name val="Arial"/>
      <family val="2"/>
    </font>
    <font>
      <u val="single"/>
      <sz val="11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  <xf numFmtId="0" fontId="6" fillId="0" borderId="0" applyNumberFormat="0" applyFill="0" applyBorder="0">
      <alignment/>
      <protection locked="0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0">
    <xf numFmtId="0" fontId="0" fillId="0" borderId="0" xfId="0"/>
    <xf numFmtId="0" fontId="3" fillId="0" borderId="0" xfId="26" applyFont="1" applyFill="1">
      <alignment/>
      <protection/>
    </xf>
    <xf numFmtId="0" fontId="1" fillId="0" borderId="0" xfId="26" applyBorder="1" applyAlignment="1">
      <alignment/>
      <protection/>
    </xf>
    <xf numFmtId="0" fontId="5" fillId="0" borderId="0" xfId="26" applyFont="1" applyFill="1" applyAlignment="1">
      <alignment horizontal="center" vertical="center" wrapText="1"/>
      <protection/>
    </xf>
    <xf numFmtId="0" fontId="3" fillId="0" borderId="1" xfId="28" applyFont="1" applyFill="1" applyBorder="1" applyAlignment="1">
      <alignment horizontal="center" vertical="center" wrapText="1"/>
      <protection/>
    </xf>
    <xf numFmtId="0" fontId="3" fillId="0" borderId="2" xfId="28" applyFont="1" applyFill="1" applyBorder="1" applyAlignment="1">
      <alignment horizontal="center" vertical="center" wrapText="1"/>
      <protection/>
    </xf>
    <xf numFmtId="49" fontId="3" fillId="0" borderId="1" xfId="28" applyNumberFormat="1" applyFont="1" applyFill="1" applyBorder="1" applyAlignment="1">
      <alignment horizontal="center" vertical="center" wrapText="1"/>
      <protection/>
    </xf>
    <xf numFmtId="0" fontId="3" fillId="0" borderId="3" xfId="28" applyFont="1" applyFill="1" applyBorder="1" applyAlignment="1">
      <alignment horizontal="center" vertical="center" wrapText="1"/>
      <protection/>
    </xf>
    <xf numFmtId="0" fontId="3" fillId="0" borderId="4" xfId="28" applyFont="1" applyFill="1" applyBorder="1" applyAlignment="1">
      <alignment horizontal="center" vertical="center" wrapText="1"/>
      <protection/>
    </xf>
    <xf numFmtId="0" fontId="3" fillId="0" borderId="0" xfId="26" applyFont="1" applyFill="1" applyAlignment="1">
      <alignment wrapText="1"/>
      <protection/>
    </xf>
    <xf numFmtId="49" fontId="1" fillId="0" borderId="5" xfId="0" applyNumberFormat="1" applyFont="1" applyFill="1" applyBorder="1" applyAlignment="1">
      <alignment horizontal="center"/>
    </xf>
    <xf numFmtId="49" fontId="3" fillId="0" borderId="0" xfId="26" applyNumberFormat="1" applyFont="1" applyFill="1">
      <alignment/>
      <protection/>
    </xf>
    <xf numFmtId="49" fontId="1" fillId="0" borderId="5" xfId="28" applyNumberFormat="1" applyFont="1" applyFill="1" applyBorder="1" applyAlignment="1">
      <alignment horizontal="center"/>
      <protection/>
    </xf>
    <xf numFmtId="3" fontId="1" fillId="0" borderId="5" xfId="28" applyNumberFormat="1" applyFont="1" applyFill="1" applyBorder="1" applyAlignment="1">
      <alignment horizontal="center" vertical="center"/>
      <protection/>
    </xf>
    <xf numFmtId="1" fontId="1" fillId="0" borderId="5" xfId="28" applyNumberFormat="1" applyFont="1" applyFill="1" applyBorder="1" applyAlignment="1">
      <alignment horizontal="center"/>
      <protection/>
    </xf>
    <xf numFmtId="0" fontId="1" fillId="0" borderId="0" xfId="26" applyBorder="1" applyAlignment="1">
      <alignment horizontal="left" wrapText="1"/>
      <protection/>
    </xf>
    <xf numFmtId="0" fontId="1" fillId="0" borderId="0" xfId="26" applyBorder="1" applyAlignment="1">
      <alignment horizontal="left"/>
      <protection/>
    </xf>
    <xf numFmtId="0" fontId="3" fillId="0" borderId="2" xfId="28" applyFont="1" applyFill="1" applyBorder="1" applyAlignment="1">
      <alignment horizontal="left" vertical="center" wrapText="1"/>
      <protection/>
    </xf>
    <xf numFmtId="0" fontId="1" fillId="0" borderId="5" xfId="28" applyFont="1" applyFill="1" applyBorder="1" applyAlignment="1">
      <alignment horizontal="left" vertical="center"/>
      <protection/>
    </xf>
    <xf numFmtId="0" fontId="3" fillId="0" borderId="0" xfId="26" applyFont="1" applyFill="1" applyAlignment="1">
      <alignment horizontal="left"/>
      <protection/>
    </xf>
    <xf numFmtId="0" fontId="2" fillId="0" borderId="0" xfId="26" applyFont="1" applyFill="1" applyBorder="1" applyAlignment="1">
      <alignment wrapText="1"/>
      <protection/>
    </xf>
    <xf numFmtId="0" fontId="1" fillId="0" borderId="0" xfId="26" applyBorder="1" applyAlignment="1">
      <alignment wrapText="1"/>
      <protection/>
    </xf>
    <xf numFmtId="49" fontId="3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0" borderId="0" xfId="26" applyFont="1" applyFill="1">
      <alignment/>
      <protection/>
    </xf>
    <xf numFmtId="0" fontId="1" fillId="0" borderId="6" xfId="28" applyFont="1" applyFill="1" applyBorder="1" applyAlignment="1">
      <alignment horizontal="center" vertical="center" wrapText="1"/>
      <protection/>
    </xf>
    <xf numFmtId="0" fontId="1" fillId="0" borderId="7" xfId="28" applyFont="1" applyFill="1" applyBorder="1" applyAlignment="1">
      <alignment horizontal="center" vertical="center" wrapText="1"/>
      <protection/>
    </xf>
    <xf numFmtId="49" fontId="1" fillId="0" borderId="8" xfId="28" applyNumberFormat="1" applyFont="1" applyFill="1" applyBorder="1" applyAlignment="1">
      <alignment horizontal="center"/>
      <protection/>
    </xf>
    <xf numFmtId="49" fontId="1" fillId="0" borderId="8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1" fillId="0" borderId="8" xfId="28" applyFont="1" applyFill="1" applyBorder="1" applyAlignment="1">
      <alignment horizontal="left" vertical="center"/>
      <protection/>
    </xf>
    <xf numFmtId="3" fontId="1" fillId="0" borderId="8" xfId="28" applyNumberFormat="1" applyFont="1" applyFill="1" applyBorder="1" applyAlignment="1">
      <alignment horizontal="center" vertical="center"/>
      <protection/>
    </xf>
    <xf numFmtId="1" fontId="1" fillId="0" borderId="8" xfId="28" applyNumberFormat="1" applyFont="1" applyFill="1" applyBorder="1" applyAlignment="1">
      <alignment horizontal="center"/>
      <protection/>
    </xf>
    <xf numFmtId="1" fontId="10" fillId="0" borderId="9" xfId="26" applyNumberFormat="1" applyFont="1" applyFill="1" applyBorder="1">
      <alignment/>
      <protection/>
    </xf>
    <xf numFmtId="0" fontId="10" fillId="0" borderId="10" xfId="26" applyFont="1" applyFill="1" applyBorder="1">
      <alignment/>
      <protection/>
    </xf>
    <xf numFmtId="0" fontId="3" fillId="0" borderId="11" xfId="26" applyFont="1" applyFill="1" applyBorder="1">
      <alignment/>
      <protection/>
    </xf>
    <xf numFmtId="0" fontId="3" fillId="0" borderId="11" xfId="26" applyFont="1" applyFill="1" applyBorder="1" applyAlignment="1">
      <alignment horizontal="left"/>
      <protection/>
    </xf>
    <xf numFmtId="0" fontId="10" fillId="0" borderId="7" xfId="26" applyFont="1" applyFill="1" applyBorder="1">
      <alignment/>
      <protection/>
    </xf>
    <xf numFmtId="0" fontId="3" fillId="0" borderId="8" xfId="26" applyFont="1" applyFill="1" applyBorder="1">
      <alignment/>
      <protection/>
    </xf>
    <xf numFmtId="0" fontId="3" fillId="0" borderId="8" xfId="26" applyFont="1" applyFill="1" applyBorder="1" applyAlignment="1">
      <alignment horizontal="left"/>
      <protection/>
    </xf>
    <xf numFmtId="0" fontId="3" fillId="0" borderId="10" xfId="28" applyFont="1" applyFill="1" applyBorder="1" applyAlignment="1">
      <alignment horizontal="center" vertical="center" wrapText="1"/>
      <protection/>
    </xf>
    <xf numFmtId="1" fontId="10" fillId="0" borderId="6" xfId="26" applyNumberFormat="1" applyFont="1" applyFill="1" applyBorder="1" applyAlignment="1">
      <alignment horizontal="right"/>
      <protection/>
    </xf>
    <xf numFmtId="1" fontId="10" fillId="0" borderId="7" xfId="26" applyNumberFormat="1" applyFont="1" applyFill="1" applyBorder="1" applyAlignment="1">
      <alignment horizontal="right"/>
      <protection/>
    </xf>
    <xf numFmtId="49" fontId="1" fillId="0" borderId="12" xfId="28" applyNumberFormat="1" applyFont="1" applyFill="1" applyBorder="1" applyAlignment="1">
      <alignment horizontal="center"/>
      <protection/>
    </xf>
    <xf numFmtId="49" fontId="1" fillId="0" borderId="13" xfId="28" applyNumberFormat="1" applyFont="1" applyFill="1" applyBorder="1" applyAlignment="1">
      <alignment horizontal="center"/>
      <protection/>
    </xf>
    <xf numFmtId="0" fontId="3" fillId="0" borderId="14" xfId="26" applyFont="1" applyFill="1" applyBorder="1">
      <alignment/>
      <protection/>
    </xf>
    <xf numFmtId="0" fontId="3" fillId="0" borderId="13" xfId="26" applyFont="1" applyFill="1" applyBorder="1">
      <alignment/>
      <protection/>
    </xf>
    <xf numFmtId="1" fontId="1" fillId="0" borderId="6" xfId="28" applyNumberFormat="1" applyFont="1" applyFill="1" applyBorder="1" applyAlignment="1">
      <alignment horizontal="right"/>
      <protection/>
    </xf>
    <xf numFmtId="1" fontId="1" fillId="0" borderId="15" xfId="28" applyNumberFormat="1" applyFont="1" applyFill="1" applyBorder="1" applyAlignment="1">
      <alignment horizontal="right"/>
      <protection/>
    </xf>
    <xf numFmtId="1" fontId="1" fillId="0" borderId="7" xfId="28" applyNumberFormat="1" applyFont="1" applyFill="1" applyBorder="1" applyAlignment="1">
      <alignment horizontal="right"/>
      <protection/>
    </xf>
    <xf numFmtId="1" fontId="1" fillId="0" borderId="9" xfId="28" applyNumberFormat="1" applyFont="1" applyFill="1" applyBorder="1" applyAlignment="1">
      <alignment horizontal="right"/>
      <protection/>
    </xf>
    <xf numFmtId="1" fontId="10" fillId="0" borderId="10" xfId="28" applyNumberFormat="1" applyFont="1" applyFill="1" applyBorder="1" applyAlignment="1">
      <alignment horizontal="right" vertical="center" wrapText="1"/>
      <protection/>
    </xf>
    <xf numFmtId="1" fontId="10" fillId="0" borderId="16" xfId="28" applyNumberFormat="1" applyFont="1" applyFill="1" applyBorder="1" applyAlignment="1">
      <alignment horizontal="right" vertical="center" wrapText="1"/>
      <protection/>
    </xf>
    <xf numFmtId="1" fontId="10" fillId="0" borderId="7" xfId="26" applyNumberFormat="1" applyFont="1" applyFill="1" applyBorder="1">
      <alignment/>
      <protection/>
    </xf>
    <xf numFmtId="0" fontId="3" fillId="0" borderId="17" xfId="28" applyFont="1" applyFill="1" applyBorder="1" applyAlignment="1">
      <alignment horizontal="center" vertical="center" wrapText="1"/>
      <protection/>
    </xf>
    <xf numFmtId="49" fontId="1" fillId="0" borderId="18" xfId="28" applyNumberFormat="1" applyFont="1" applyFill="1" applyBorder="1" applyAlignment="1">
      <alignment horizontal="center"/>
      <protection/>
    </xf>
    <xf numFmtId="49" fontId="1" fillId="0" borderId="19" xfId="28" applyNumberFormat="1" applyFont="1" applyFill="1" applyBorder="1" applyAlignment="1">
      <alignment horizontal="center"/>
      <protection/>
    </xf>
    <xf numFmtId="0" fontId="3" fillId="0" borderId="20" xfId="26" applyFont="1" applyFill="1" applyBorder="1">
      <alignment/>
      <protection/>
    </xf>
    <xf numFmtId="0" fontId="3" fillId="0" borderId="19" xfId="26" applyFont="1" applyFill="1" applyBorder="1">
      <alignment/>
      <protection/>
    </xf>
    <xf numFmtId="49" fontId="1" fillId="0" borderId="6" xfId="28" applyNumberFormat="1" applyFont="1" applyFill="1" applyBorder="1" applyAlignment="1">
      <alignment horizontal="center"/>
      <protection/>
    </xf>
    <xf numFmtId="49" fontId="1" fillId="0" borderId="7" xfId="28" applyNumberFormat="1" applyFont="1" applyFill="1" applyBorder="1" applyAlignment="1">
      <alignment horizontal="center"/>
      <protection/>
    </xf>
    <xf numFmtId="0" fontId="3" fillId="0" borderId="10" xfId="26" applyFont="1" applyFill="1" applyBorder="1">
      <alignment/>
      <protection/>
    </xf>
    <xf numFmtId="0" fontId="3" fillId="0" borderId="16" xfId="26" applyFont="1" applyFill="1" applyBorder="1">
      <alignment/>
      <protection/>
    </xf>
    <xf numFmtId="0" fontId="3" fillId="0" borderId="7" xfId="26" applyFont="1" applyFill="1" applyBorder="1">
      <alignment/>
      <protection/>
    </xf>
    <xf numFmtId="0" fontId="3" fillId="0" borderId="9" xfId="26" applyFont="1" applyFill="1" applyBorder="1">
      <alignment/>
      <protection/>
    </xf>
    <xf numFmtId="49" fontId="3" fillId="0" borderId="2" xfId="28" applyNumberFormat="1" applyFont="1" applyFill="1" applyBorder="1" applyAlignment="1">
      <alignment horizontal="center" vertical="center" wrapText="1"/>
      <protection/>
    </xf>
    <xf numFmtId="0" fontId="3" fillId="0" borderId="1" xfId="28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left"/>
    </xf>
    <xf numFmtId="0" fontId="7" fillId="0" borderId="15" xfId="23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>
      <alignment horizontal="left"/>
    </xf>
    <xf numFmtId="0" fontId="7" fillId="0" borderId="9" xfId="23" applyFont="1" applyFill="1" applyBorder="1" applyAlignment="1" applyProtection="1">
      <alignment horizontal="left" vertical="center"/>
      <protection/>
    </xf>
    <xf numFmtId="49" fontId="3" fillId="0" borderId="10" xfId="26" applyNumberFormat="1" applyFont="1" applyFill="1" applyBorder="1">
      <alignment/>
      <protection/>
    </xf>
    <xf numFmtId="0" fontId="3" fillId="0" borderId="16" xfId="26" applyFont="1" applyFill="1" applyBorder="1" applyAlignment="1">
      <alignment horizontal="left"/>
      <protection/>
    </xf>
    <xf numFmtId="49" fontId="3" fillId="0" borderId="7" xfId="26" applyNumberFormat="1" applyFont="1" applyFill="1" applyBorder="1">
      <alignment/>
      <protection/>
    </xf>
    <xf numFmtId="0" fontId="3" fillId="0" borderId="9" xfId="26" applyFont="1" applyFill="1" applyBorder="1" applyAlignment="1">
      <alignment horizontal="left"/>
      <protection/>
    </xf>
    <xf numFmtId="1" fontId="1" fillId="0" borderId="12" xfId="28" applyNumberFormat="1" applyFont="1" applyFill="1" applyBorder="1" applyAlignment="1">
      <alignment horizontal="center"/>
      <protection/>
    </xf>
    <xf numFmtId="1" fontId="1" fillId="0" borderId="13" xfId="28" applyNumberFormat="1" applyFont="1" applyFill="1" applyBorder="1" applyAlignment="1">
      <alignment horizontal="center"/>
      <protection/>
    </xf>
    <xf numFmtId="2" fontId="1" fillId="0" borderId="12" xfId="28" applyNumberFormat="1" applyFont="1" applyFill="1" applyBorder="1" applyAlignment="1">
      <alignment horizontal="center"/>
      <protection/>
    </xf>
    <xf numFmtId="164" fontId="9" fillId="2" borderId="21" xfId="24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/>
    </xf>
    <xf numFmtId="1" fontId="10" fillId="0" borderId="22" xfId="26" applyNumberFormat="1" applyFont="1" applyFill="1" applyBorder="1">
      <alignment/>
      <protection/>
    </xf>
    <xf numFmtId="0" fontId="3" fillId="0" borderId="16" xfId="28" applyFont="1" applyFill="1" applyBorder="1" applyAlignment="1">
      <alignment horizontal="center" vertical="center" wrapText="1"/>
      <protection/>
    </xf>
    <xf numFmtId="1" fontId="10" fillId="0" borderId="15" xfId="26" applyNumberFormat="1" applyFont="1" applyFill="1" applyBorder="1" applyAlignment="1">
      <alignment horizontal="right"/>
      <protection/>
    </xf>
    <xf numFmtId="1" fontId="10" fillId="0" borderId="9" xfId="26" applyNumberFormat="1" applyFont="1" applyFill="1" applyBorder="1" applyAlignment="1">
      <alignment horizontal="right"/>
      <protection/>
    </xf>
    <xf numFmtId="1" fontId="10" fillId="0" borderId="23" xfId="26" applyNumberFormat="1" applyFont="1" applyFill="1" applyBorder="1" applyAlignment="1">
      <alignment horizontal="right"/>
      <protection/>
    </xf>
    <xf numFmtId="1" fontId="10" fillId="0" borderId="24" xfId="26" applyNumberFormat="1" applyFont="1" applyFill="1" applyBorder="1" applyAlignment="1">
      <alignment horizontal="right"/>
      <protection/>
    </xf>
    <xf numFmtId="1" fontId="10" fillId="0" borderId="25" xfId="26" applyNumberFormat="1" applyFont="1" applyFill="1" applyBorder="1">
      <alignment/>
      <protection/>
    </xf>
    <xf numFmtId="0" fontId="3" fillId="0" borderId="21" xfId="28" applyFont="1" applyFill="1" applyBorder="1" applyAlignment="1">
      <alignment horizontal="center" vertical="center" wrapText="1"/>
      <protection/>
    </xf>
    <xf numFmtId="49" fontId="1" fillId="0" borderId="15" xfId="28" applyNumberFormat="1" applyFont="1" applyFill="1" applyBorder="1" applyAlignment="1">
      <alignment horizontal="center"/>
      <protection/>
    </xf>
    <xf numFmtId="0" fontId="2" fillId="0" borderId="0" xfId="26" applyFont="1" applyFill="1" applyBorder="1" applyAlignment="1">
      <alignment wrapText="1"/>
      <protection/>
    </xf>
    <xf numFmtId="0" fontId="1" fillId="0" borderId="0" xfId="26" applyBorder="1" applyAlignment="1">
      <alignment wrapText="1"/>
      <protection/>
    </xf>
    <xf numFmtId="164" fontId="9" fillId="3" borderId="2" xfId="24" applyNumberFormat="1" applyFont="1" applyFill="1" applyBorder="1" applyAlignment="1">
      <alignment horizontal="center" vertical="center" wrapText="1"/>
    </xf>
    <xf numFmtId="164" fontId="9" fillId="3" borderId="21" xfId="24" applyNumberFormat="1" applyFont="1" applyFill="1" applyBorder="1" applyAlignment="1">
      <alignment horizontal="center" vertical="center" wrapText="1"/>
    </xf>
    <xf numFmtId="0" fontId="10" fillId="0" borderId="21" xfId="26" applyFont="1" applyBorder="1" applyAlignment="1">
      <alignment horizontal="center" vertical="center" wrapText="1"/>
      <protection/>
    </xf>
    <xf numFmtId="0" fontId="10" fillId="0" borderId="26" xfId="26" applyFont="1" applyBorder="1" applyAlignment="1">
      <alignment horizontal="center" vertical="center" wrapText="1"/>
      <protection/>
    </xf>
    <xf numFmtId="164" fontId="9" fillId="4" borderId="2" xfId="24" applyNumberFormat="1" applyFont="1" applyFill="1" applyBorder="1" applyAlignment="1">
      <alignment horizontal="center" vertical="center" wrapText="1"/>
    </xf>
    <xf numFmtId="0" fontId="10" fillId="4" borderId="21" xfId="26" applyFont="1" applyFill="1" applyBorder="1" applyAlignment="1">
      <alignment horizontal="center" vertical="center" wrapText="1"/>
      <protection/>
    </xf>
    <xf numFmtId="0" fontId="9" fillId="5" borderId="2" xfId="26" applyFont="1" applyFill="1" applyBorder="1" applyAlignment="1">
      <alignment horizontal="center" vertical="center" wrapText="1"/>
      <protection/>
    </xf>
    <xf numFmtId="0" fontId="9" fillId="5" borderId="21" xfId="26" applyFont="1" applyFill="1" applyBorder="1" applyAlignment="1">
      <alignment horizontal="center" vertical="center" wrapText="1"/>
      <protection/>
    </xf>
    <xf numFmtId="0" fontId="9" fillId="5" borderId="26" xfId="26" applyFont="1" applyFill="1" applyBorder="1" applyAlignment="1">
      <alignment horizontal="center" vertical="center" wrapText="1"/>
      <protection/>
    </xf>
    <xf numFmtId="164" fontId="9" fillId="2" borderId="2" xfId="24" applyNumberFormat="1" applyFont="1" applyFill="1" applyBorder="1" applyAlignment="1">
      <alignment horizontal="center" vertical="center" wrapText="1"/>
    </xf>
    <xf numFmtId="164" fontId="9" fillId="2" borderId="21" xfId="24" applyNumberFormat="1" applyFont="1" applyFill="1" applyBorder="1" applyAlignment="1">
      <alignment horizontal="center" vertical="center" wrapText="1"/>
    </xf>
    <xf numFmtId="164" fontId="9" fillId="2" borderId="26" xfId="24" applyNumberFormat="1" applyFont="1" applyFill="1" applyBorder="1" applyAlignment="1">
      <alignment horizontal="center" vertical="center" wrapText="1"/>
    </xf>
    <xf numFmtId="164" fontId="9" fillId="6" borderId="2" xfId="24" applyNumberFormat="1" applyFont="1" applyFill="1" applyBorder="1" applyAlignment="1">
      <alignment horizontal="center" vertical="center" wrapText="1"/>
    </xf>
    <xf numFmtId="164" fontId="9" fillId="6" borderId="21" xfId="24" applyNumberFormat="1" applyFont="1" applyFill="1" applyBorder="1" applyAlignment="1">
      <alignment horizontal="center" vertical="center" wrapText="1"/>
    </xf>
    <xf numFmtId="164" fontId="9" fillId="6" borderId="26" xfId="24" applyNumberFormat="1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  <cellStyle name="Hypertextový odkaz 2" xfId="21"/>
    <cellStyle name="Hypertextový odkaz 2 2" xfId="22"/>
    <cellStyle name="Hypertextový odkaz 3" xfId="23"/>
    <cellStyle name="měny 2" xfId="24"/>
    <cellStyle name="měny 3" xfId="25"/>
    <cellStyle name="normální 2" xfId="26"/>
    <cellStyle name="normální 3" xfId="27"/>
    <cellStyle name="normální_List1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23"/>
  <sheetViews>
    <sheetView tabSelected="1" view="pageBreakPreview" zoomScaleSheetLayoutView="100" workbookViewId="0" topLeftCell="A1">
      <pane ySplit="5" topLeftCell="A6" activePane="bottomLeft" state="frozen"/>
      <selection pane="bottomLeft" activeCell="U22" sqref="U22"/>
    </sheetView>
  </sheetViews>
  <sheetFormatPr defaultColWidth="9.33203125" defaultRowHeight="11.25"/>
  <cols>
    <col min="1" max="1" width="6.66015625" style="1" customWidth="1"/>
    <col min="2" max="2" width="14.16015625" style="1" customWidth="1"/>
    <col min="3" max="3" width="23.66015625" style="1" customWidth="1"/>
    <col min="4" max="4" width="15.66015625" style="1" customWidth="1"/>
    <col min="5" max="5" width="47.83203125" style="11" customWidth="1"/>
    <col min="6" max="6" width="12.33203125" style="1" customWidth="1"/>
    <col min="7" max="7" width="14.5" style="1" customWidth="1"/>
    <col min="8" max="8" width="23.83203125" style="1" bestFit="1" customWidth="1"/>
    <col min="9" max="9" width="47.5" style="1" customWidth="1"/>
    <col min="10" max="10" width="25.5" style="19" bestFit="1" customWidth="1"/>
    <col min="11" max="11" width="15.66015625" style="1" customWidth="1"/>
    <col min="12" max="12" width="31.33203125" style="19" customWidth="1"/>
    <col min="13" max="13" width="42.5" style="1" customWidth="1"/>
    <col min="14" max="14" width="13.16015625" style="1" customWidth="1"/>
    <col min="15" max="15" width="13.33203125" style="1" customWidth="1"/>
    <col min="16" max="16" width="15.5" style="1" customWidth="1"/>
    <col min="17" max="17" width="11.5" style="1" customWidth="1"/>
    <col min="18" max="18" width="14.16015625" style="1" customWidth="1"/>
    <col min="19" max="19" width="10.5" style="1" customWidth="1"/>
    <col min="20" max="20" width="24.5" style="1" customWidth="1"/>
    <col min="21" max="21" width="12.33203125" style="1" customWidth="1"/>
    <col min="22" max="22" width="10.33203125" style="1" customWidth="1"/>
    <col min="23" max="23" width="12.5" style="1" customWidth="1"/>
    <col min="24" max="24" width="13.33203125" style="1" customWidth="1"/>
    <col min="25" max="25" width="12.83203125" style="1" customWidth="1"/>
    <col min="26" max="16384" width="9.33203125" style="1" customWidth="1"/>
  </cols>
  <sheetData>
    <row r="1" spans="1:25" ht="13.5">
      <c r="A1" s="91" t="s">
        <v>98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5.75">
      <c r="A2" s="20"/>
      <c r="B2" s="21"/>
      <c r="C2" s="21"/>
      <c r="D2" s="21"/>
      <c r="E2" s="21"/>
      <c r="F2" s="21"/>
      <c r="G2" s="21"/>
      <c r="H2" s="21"/>
      <c r="I2" s="21"/>
      <c r="J2" s="15"/>
      <c r="K2" s="21"/>
      <c r="L2" s="15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6.5" thickBot="1">
      <c r="A3" s="20"/>
      <c r="B3" s="21"/>
      <c r="C3" s="21"/>
      <c r="D3" s="21"/>
      <c r="E3" s="21"/>
      <c r="F3" s="2"/>
      <c r="G3" s="2"/>
      <c r="H3" s="2"/>
      <c r="I3" s="2"/>
      <c r="J3" s="16"/>
      <c r="K3" s="2"/>
      <c r="L3" s="16"/>
      <c r="M3" s="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s="3" customFormat="1" ht="47.25" customHeight="1" thickBot="1">
      <c r="A4" s="105" t="s">
        <v>0</v>
      </c>
      <c r="B4" s="106"/>
      <c r="C4" s="106"/>
      <c r="D4" s="107"/>
      <c r="E4" s="93" t="s">
        <v>1</v>
      </c>
      <c r="F4" s="94"/>
      <c r="G4" s="94"/>
      <c r="H4" s="94"/>
      <c r="I4" s="94"/>
      <c r="J4" s="95"/>
      <c r="K4" s="95"/>
      <c r="L4" s="96"/>
      <c r="M4" s="99" t="s">
        <v>45</v>
      </c>
      <c r="N4" s="100"/>
      <c r="O4" s="100"/>
      <c r="P4" s="101"/>
      <c r="Q4" s="102" t="s">
        <v>132</v>
      </c>
      <c r="R4" s="103"/>
      <c r="S4" s="103"/>
      <c r="T4" s="104"/>
      <c r="U4" s="79" t="s">
        <v>130</v>
      </c>
      <c r="V4" s="97" t="s">
        <v>2</v>
      </c>
      <c r="W4" s="98"/>
      <c r="X4" s="108" t="s">
        <v>135</v>
      </c>
      <c r="Y4" s="109"/>
    </row>
    <row r="5" spans="1:25" s="9" customFormat="1" ht="31.9" customHeight="1">
      <c r="A5" s="4" t="s">
        <v>106</v>
      </c>
      <c r="B5" s="5" t="s">
        <v>3</v>
      </c>
      <c r="C5" s="6" t="s">
        <v>40</v>
      </c>
      <c r="D5" s="66" t="s">
        <v>51</v>
      </c>
      <c r="E5" s="4" t="s">
        <v>125</v>
      </c>
      <c r="F5" s="5" t="s">
        <v>4</v>
      </c>
      <c r="G5" s="5" t="s">
        <v>43</v>
      </c>
      <c r="H5" s="5" t="s">
        <v>67</v>
      </c>
      <c r="I5" s="5" t="s">
        <v>37</v>
      </c>
      <c r="J5" s="17" t="s">
        <v>5</v>
      </c>
      <c r="K5" s="5" t="s">
        <v>6</v>
      </c>
      <c r="L5" s="67" t="s">
        <v>7</v>
      </c>
      <c r="M5" s="4" t="s">
        <v>117</v>
      </c>
      <c r="N5" s="4" t="s">
        <v>103</v>
      </c>
      <c r="O5" s="4" t="s">
        <v>127</v>
      </c>
      <c r="P5" s="4" t="s">
        <v>8</v>
      </c>
      <c r="Q5" s="55" t="s">
        <v>9</v>
      </c>
      <c r="R5" s="8" t="s">
        <v>10</v>
      </c>
      <c r="S5" s="4" t="s">
        <v>73</v>
      </c>
      <c r="T5" s="89" t="s">
        <v>38</v>
      </c>
      <c r="U5" s="8" t="s">
        <v>133</v>
      </c>
      <c r="V5" s="7" t="s">
        <v>48</v>
      </c>
      <c r="W5" s="4" t="s">
        <v>49</v>
      </c>
      <c r="X5" s="41" t="s">
        <v>48</v>
      </c>
      <c r="Y5" s="83" t="s">
        <v>49</v>
      </c>
    </row>
    <row r="6" spans="1:25" ht="12.75">
      <c r="A6" s="26">
        <v>1</v>
      </c>
      <c r="B6" s="12" t="s">
        <v>62</v>
      </c>
      <c r="C6" s="12" t="s">
        <v>63</v>
      </c>
      <c r="D6" s="44" t="s">
        <v>64</v>
      </c>
      <c r="E6" s="68" t="s">
        <v>84</v>
      </c>
      <c r="F6" s="10" t="s">
        <v>11</v>
      </c>
      <c r="G6" s="10" t="s">
        <v>65</v>
      </c>
      <c r="H6" s="10" t="s">
        <v>68</v>
      </c>
      <c r="I6" s="22" t="s">
        <v>84</v>
      </c>
      <c r="J6" s="18" t="s">
        <v>66</v>
      </c>
      <c r="K6" s="13" t="s">
        <v>12</v>
      </c>
      <c r="L6" s="69" t="s">
        <v>13</v>
      </c>
      <c r="M6" s="60" t="s">
        <v>59</v>
      </c>
      <c r="N6" s="14" t="s">
        <v>104</v>
      </c>
      <c r="O6" s="76"/>
      <c r="P6" s="80" t="s">
        <v>46</v>
      </c>
      <c r="Q6" s="56" t="s">
        <v>36</v>
      </c>
      <c r="R6" s="12" t="s">
        <v>35</v>
      </c>
      <c r="S6" s="14">
        <v>1</v>
      </c>
      <c r="T6" s="44" t="s">
        <v>47</v>
      </c>
      <c r="U6" s="90" t="s">
        <v>134</v>
      </c>
      <c r="V6" s="48">
        <v>6476.31</v>
      </c>
      <c r="W6" s="49">
        <f>+V6*10.5902</f>
        <v>68585.418162</v>
      </c>
      <c r="X6" s="42">
        <f>+V6*2</f>
        <v>12952.62</v>
      </c>
      <c r="Y6" s="84">
        <f>+W6*2</f>
        <v>137170.836324</v>
      </c>
    </row>
    <row r="7" spans="1:25" ht="12.75">
      <c r="A7" s="26">
        <f>+A6+1</f>
        <v>2</v>
      </c>
      <c r="B7" s="12" t="s">
        <v>70</v>
      </c>
      <c r="C7" s="12" t="s">
        <v>71</v>
      </c>
      <c r="D7" s="44" t="s">
        <v>72</v>
      </c>
      <c r="E7" s="68" t="s">
        <v>84</v>
      </c>
      <c r="F7" s="10" t="s">
        <v>11</v>
      </c>
      <c r="G7" s="10" t="s">
        <v>65</v>
      </c>
      <c r="H7" s="10" t="s">
        <v>68</v>
      </c>
      <c r="I7" s="22" t="s">
        <v>84</v>
      </c>
      <c r="J7" s="18" t="s">
        <v>66</v>
      </c>
      <c r="K7" s="13" t="s">
        <v>12</v>
      </c>
      <c r="L7" s="69" t="s">
        <v>13</v>
      </c>
      <c r="M7" s="60" t="s">
        <v>59</v>
      </c>
      <c r="N7" s="14" t="s">
        <v>105</v>
      </c>
      <c r="O7" s="78" t="s">
        <v>128</v>
      </c>
      <c r="P7" s="80" t="s">
        <v>46</v>
      </c>
      <c r="Q7" s="56" t="s">
        <v>129</v>
      </c>
      <c r="R7" s="12" t="s">
        <v>131</v>
      </c>
      <c r="S7" s="14">
        <v>12</v>
      </c>
      <c r="T7" s="44" t="s">
        <v>47</v>
      </c>
      <c r="U7" s="90" t="s">
        <v>134</v>
      </c>
      <c r="V7" s="48">
        <f>21186.46+16367.4+13598.3+8639.52+4960.74+1905.35+278.47+622.41+2906.87+9292.22+13230.91+20368.63</f>
        <v>113357.28000000001</v>
      </c>
      <c r="W7" s="49">
        <f aca="true" t="shared" si="0" ref="W7:W18">+V7*10.5902</f>
        <v>1200476.2666560002</v>
      </c>
      <c r="X7" s="42">
        <f aca="true" t="shared" si="1" ref="X7:Y19">+V7*2</f>
        <v>226714.56000000003</v>
      </c>
      <c r="Y7" s="84">
        <f t="shared" si="1"/>
        <v>2400952.5333120003</v>
      </c>
    </row>
    <row r="8" spans="1:25" ht="12.75">
      <c r="A8" s="26">
        <f aca="true" t="shared" si="2" ref="A8:A18">+A7+1</f>
        <v>3</v>
      </c>
      <c r="B8" s="12" t="s">
        <v>76</v>
      </c>
      <c r="C8" s="12" t="s">
        <v>74</v>
      </c>
      <c r="D8" s="44" t="s">
        <v>75</v>
      </c>
      <c r="E8" s="68" t="s">
        <v>85</v>
      </c>
      <c r="F8" s="10" t="s">
        <v>14</v>
      </c>
      <c r="G8" s="10" t="s">
        <v>65</v>
      </c>
      <c r="H8" s="10" t="s">
        <v>77</v>
      </c>
      <c r="I8" s="22" t="s">
        <v>85</v>
      </c>
      <c r="J8" s="18" t="s">
        <v>15</v>
      </c>
      <c r="K8" s="13">
        <v>371522163</v>
      </c>
      <c r="L8" s="69" t="s">
        <v>17</v>
      </c>
      <c r="M8" s="60" t="s">
        <v>58</v>
      </c>
      <c r="N8" s="14" t="s">
        <v>104</v>
      </c>
      <c r="O8" s="76"/>
      <c r="P8" s="80" t="s">
        <v>46</v>
      </c>
      <c r="Q8" s="56" t="s">
        <v>36</v>
      </c>
      <c r="R8" s="12" t="s">
        <v>35</v>
      </c>
      <c r="S8" s="14">
        <v>1</v>
      </c>
      <c r="T8" s="44" t="s">
        <v>57</v>
      </c>
      <c r="U8" s="90" t="s">
        <v>134</v>
      </c>
      <c r="V8" s="48">
        <v>733</v>
      </c>
      <c r="W8" s="49">
        <f t="shared" si="0"/>
        <v>7762.616599999999</v>
      </c>
      <c r="X8" s="42">
        <f t="shared" si="1"/>
        <v>1466</v>
      </c>
      <c r="Y8" s="84">
        <f t="shared" si="1"/>
        <v>15525.233199999999</v>
      </c>
    </row>
    <row r="9" spans="1:25" ht="12.75">
      <c r="A9" s="26">
        <f t="shared" si="2"/>
        <v>4</v>
      </c>
      <c r="B9" s="12" t="s">
        <v>78</v>
      </c>
      <c r="C9" s="12" t="s">
        <v>79</v>
      </c>
      <c r="D9" s="44" t="s">
        <v>80</v>
      </c>
      <c r="E9" s="68" t="s">
        <v>85</v>
      </c>
      <c r="F9" s="10" t="s">
        <v>14</v>
      </c>
      <c r="G9" s="10" t="s">
        <v>65</v>
      </c>
      <c r="H9" s="10" t="s">
        <v>77</v>
      </c>
      <c r="I9" s="22" t="s">
        <v>85</v>
      </c>
      <c r="J9" s="18" t="s">
        <v>15</v>
      </c>
      <c r="K9" s="13" t="s">
        <v>16</v>
      </c>
      <c r="L9" s="69" t="s">
        <v>17</v>
      </c>
      <c r="M9" s="60" t="s">
        <v>58</v>
      </c>
      <c r="N9" s="14" t="s">
        <v>104</v>
      </c>
      <c r="O9" s="76"/>
      <c r="P9" s="80" t="s">
        <v>46</v>
      </c>
      <c r="Q9" s="56" t="s">
        <v>36</v>
      </c>
      <c r="R9" s="12" t="s">
        <v>35</v>
      </c>
      <c r="S9" s="14">
        <v>1</v>
      </c>
      <c r="T9" s="44" t="s">
        <v>57</v>
      </c>
      <c r="U9" s="90" t="s">
        <v>134</v>
      </c>
      <c r="V9" s="48">
        <f>(51278-32454)*0.9747</f>
        <v>18347.7528</v>
      </c>
      <c r="W9" s="49">
        <f t="shared" si="0"/>
        <v>194306.37170255996</v>
      </c>
      <c r="X9" s="42">
        <f t="shared" si="1"/>
        <v>36695.5056</v>
      </c>
      <c r="Y9" s="84">
        <f t="shared" si="1"/>
        <v>388612.7434051199</v>
      </c>
    </row>
    <row r="10" spans="1:25" ht="12.75">
      <c r="A10" s="26">
        <f t="shared" si="2"/>
        <v>5</v>
      </c>
      <c r="B10" s="12" t="s">
        <v>81</v>
      </c>
      <c r="C10" s="12" t="s">
        <v>82</v>
      </c>
      <c r="D10" s="44" t="s">
        <v>83</v>
      </c>
      <c r="E10" s="68" t="s">
        <v>124</v>
      </c>
      <c r="F10" s="10" t="s">
        <v>18</v>
      </c>
      <c r="G10" s="10" t="s">
        <v>65</v>
      </c>
      <c r="H10" s="23" t="s">
        <v>86</v>
      </c>
      <c r="I10" s="22" t="s">
        <v>124</v>
      </c>
      <c r="J10" s="18" t="s">
        <v>19</v>
      </c>
      <c r="K10" s="13" t="s">
        <v>20</v>
      </c>
      <c r="L10" s="69" t="s">
        <v>21</v>
      </c>
      <c r="M10" s="60" t="s">
        <v>60</v>
      </c>
      <c r="N10" s="14" t="s">
        <v>104</v>
      </c>
      <c r="O10" s="76"/>
      <c r="P10" s="80" t="s">
        <v>46</v>
      </c>
      <c r="Q10" s="56" t="s">
        <v>36</v>
      </c>
      <c r="R10" s="12" t="s">
        <v>35</v>
      </c>
      <c r="S10" s="14">
        <v>1</v>
      </c>
      <c r="T10" s="44" t="s">
        <v>47</v>
      </c>
      <c r="U10" s="90" t="s">
        <v>134</v>
      </c>
      <c r="V10" s="48">
        <v>5815</v>
      </c>
      <c r="W10" s="49">
        <f t="shared" si="0"/>
        <v>61582.013</v>
      </c>
      <c r="X10" s="42">
        <f t="shared" si="1"/>
        <v>11630</v>
      </c>
      <c r="Y10" s="84">
        <f t="shared" si="1"/>
        <v>123164.026</v>
      </c>
    </row>
    <row r="11" spans="1:25" ht="12.75">
      <c r="A11" s="26">
        <f t="shared" si="2"/>
        <v>6</v>
      </c>
      <c r="B11" s="12" t="s">
        <v>121</v>
      </c>
      <c r="C11" s="12" t="s">
        <v>126</v>
      </c>
      <c r="D11" s="44" t="s">
        <v>122</v>
      </c>
      <c r="E11" s="68" t="s">
        <v>123</v>
      </c>
      <c r="F11" s="10" t="s">
        <v>22</v>
      </c>
      <c r="G11" s="10" t="s">
        <v>65</v>
      </c>
      <c r="H11" s="23" t="s">
        <v>96</v>
      </c>
      <c r="I11" s="22" t="s">
        <v>123</v>
      </c>
      <c r="J11" s="18" t="s">
        <v>23</v>
      </c>
      <c r="K11" s="13" t="s">
        <v>24</v>
      </c>
      <c r="L11" s="69" t="s">
        <v>25</v>
      </c>
      <c r="M11" s="60" t="s">
        <v>101</v>
      </c>
      <c r="N11" s="14" t="s">
        <v>104</v>
      </c>
      <c r="O11" s="76"/>
      <c r="P11" s="80" t="s">
        <v>46</v>
      </c>
      <c r="Q11" s="56" t="s">
        <v>36</v>
      </c>
      <c r="R11" s="12" t="s">
        <v>35</v>
      </c>
      <c r="S11" s="14">
        <v>1</v>
      </c>
      <c r="T11" s="44" t="s">
        <v>47</v>
      </c>
      <c r="U11" s="90" t="s">
        <v>134</v>
      </c>
      <c r="V11" s="48">
        <v>11554</v>
      </c>
      <c r="W11" s="49">
        <f t="shared" si="0"/>
        <v>122359.17079999999</v>
      </c>
      <c r="X11" s="42">
        <f t="shared" si="1"/>
        <v>23108</v>
      </c>
      <c r="Y11" s="84">
        <f t="shared" si="1"/>
        <v>244718.34159999999</v>
      </c>
    </row>
    <row r="12" spans="1:25" ht="12.75">
      <c r="A12" s="26">
        <f t="shared" si="2"/>
        <v>7</v>
      </c>
      <c r="B12" s="12" t="s">
        <v>114</v>
      </c>
      <c r="C12" s="12" t="s">
        <v>115</v>
      </c>
      <c r="D12" s="44" t="s">
        <v>116</v>
      </c>
      <c r="E12" s="68" t="s">
        <v>113</v>
      </c>
      <c r="F12" s="10" t="s">
        <v>26</v>
      </c>
      <c r="G12" s="10" t="s">
        <v>65</v>
      </c>
      <c r="H12" s="23" t="s">
        <v>97</v>
      </c>
      <c r="I12" s="22" t="s">
        <v>113</v>
      </c>
      <c r="J12" s="18" t="s">
        <v>27</v>
      </c>
      <c r="K12" s="13" t="s">
        <v>28</v>
      </c>
      <c r="L12" s="69" t="s">
        <v>29</v>
      </c>
      <c r="M12" s="60" t="s">
        <v>100</v>
      </c>
      <c r="N12" s="14" t="s">
        <v>104</v>
      </c>
      <c r="O12" s="76"/>
      <c r="P12" s="80" t="s">
        <v>46</v>
      </c>
      <c r="Q12" s="56" t="s">
        <v>36</v>
      </c>
      <c r="R12" s="12" t="s">
        <v>35</v>
      </c>
      <c r="S12" s="14">
        <v>1</v>
      </c>
      <c r="T12" s="44" t="s">
        <v>57</v>
      </c>
      <c r="U12" s="90" t="s">
        <v>134</v>
      </c>
      <c r="V12" s="48">
        <v>27696</v>
      </c>
      <c r="W12" s="49">
        <f t="shared" si="0"/>
        <v>293306.17919999996</v>
      </c>
      <c r="X12" s="42">
        <f t="shared" si="1"/>
        <v>55392</v>
      </c>
      <c r="Y12" s="84">
        <f t="shared" si="1"/>
        <v>586612.3583999999</v>
      </c>
    </row>
    <row r="13" spans="1:25" ht="12.75">
      <c r="A13" s="26">
        <f t="shared" si="2"/>
        <v>8</v>
      </c>
      <c r="B13" s="12" t="s">
        <v>87</v>
      </c>
      <c r="C13" s="12" t="s">
        <v>88</v>
      </c>
      <c r="D13" s="44" t="s">
        <v>89</v>
      </c>
      <c r="E13" s="68" t="s">
        <v>34</v>
      </c>
      <c r="F13" s="10" t="s">
        <v>30</v>
      </c>
      <c r="G13" s="10" t="s">
        <v>44</v>
      </c>
      <c r="H13" s="23" t="s">
        <v>90</v>
      </c>
      <c r="I13" s="22" t="s">
        <v>34</v>
      </c>
      <c r="J13" s="18" t="s">
        <v>31</v>
      </c>
      <c r="K13" s="13" t="s">
        <v>32</v>
      </c>
      <c r="L13" s="69" t="s">
        <v>33</v>
      </c>
      <c r="M13" s="60" t="s">
        <v>39</v>
      </c>
      <c r="N13" s="14" t="s">
        <v>104</v>
      </c>
      <c r="O13" s="76"/>
      <c r="P13" s="80" t="s">
        <v>46</v>
      </c>
      <c r="Q13" s="56" t="s">
        <v>36</v>
      </c>
      <c r="R13" s="12" t="s">
        <v>35</v>
      </c>
      <c r="S13" s="14">
        <v>1</v>
      </c>
      <c r="T13" s="44" t="s">
        <v>47</v>
      </c>
      <c r="U13" s="90" t="s">
        <v>134</v>
      </c>
      <c r="V13" s="48">
        <v>541</v>
      </c>
      <c r="W13" s="49">
        <f t="shared" si="0"/>
        <v>5729.298199999999</v>
      </c>
      <c r="X13" s="42">
        <f t="shared" si="1"/>
        <v>1082</v>
      </c>
      <c r="Y13" s="84">
        <f t="shared" si="1"/>
        <v>11458.596399999999</v>
      </c>
    </row>
    <row r="14" spans="1:25" ht="12.75">
      <c r="A14" s="26">
        <f t="shared" si="2"/>
        <v>9</v>
      </c>
      <c r="B14" s="12" t="s">
        <v>91</v>
      </c>
      <c r="C14" s="12" t="s">
        <v>92</v>
      </c>
      <c r="D14" s="44" t="s">
        <v>93</v>
      </c>
      <c r="E14" s="68" t="s">
        <v>34</v>
      </c>
      <c r="F14" s="10" t="s">
        <v>30</v>
      </c>
      <c r="G14" s="10" t="s">
        <v>44</v>
      </c>
      <c r="H14" s="23" t="s">
        <v>90</v>
      </c>
      <c r="I14" s="22" t="s">
        <v>34</v>
      </c>
      <c r="J14" s="18" t="s">
        <v>31</v>
      </c>
      <c r="K14" s="13" t="s">
        <v>32</v>
      </c>
      <c r="L14" s="69" t="s">
        <v>33</v>
      </c>
      <c r="M14" s="60" t="s">
        <v>94</v>
      </c>
      <c r="N14" s="14" t="s">
        <v>104</v>
      </c>
      <c r="O14" s="76"/>
      <c r="P14" s="80" t="s">
        <v>46</v>
      </c>
      <c r="Q14" s="56" t="s">
        <v>36</v>
      </c>
      <c r="R14" s="12" t="s">
        <v>35</v>
      </c>
      <c r="S14" s="14">
        <v>1</v>
      </c>
      <c r="T14" s="44" t="s">
        <v>57</v>
      </c>
      <c r="U14" s="90" t="s">
        <v>134</v>
      </c>
      <c r="V14" s="48">
        <f>(91935-52838)*0.9747</f>
        <v>38107.8459</v>
      </c>
      <c r="W14" s="49">
        <f t="shared" si="0"/>
        <v>403569.70965017995</v>
      </c>
      <c r="X14" s="42">
        <f t="shared" si="1"/>
        <v>76215.6918</v>
      </c>
      <c r="Y14" s="84">
        <f t="shared" si="1"/>
        <v>807139.4193003599</v>
      </c>
    </row>
    <row r="15" spans="1:25" ht="12.75">
      <c r="A15" s="26">
        <f t="shared" si="2"/>
        <v>10</v>
      </c>
      <c r="B15" s="12" t="s">
        <v>110</v>
      </c>
      <c r="C15" s="12" t="s">
        <v>111</v>
      </c>
      <c r="D15" s="44" t="s">
        <v>107</v>
      </c>
      <c r="E15" s="68" t="s">
        <v>34</v>
      </c>
      <c r="F15" s="10" t="s">
        <v>30</v>
      </c>
      <c r="G15" s="10" t="s">
        <v>44</v>
      </c>
      <c r="H15" s="23" t="s">
        <v>90</v>
      </c>
      <c r="I15" s="22" t="s">
        <v>34</v>
      </c>
      <c r="J15" s="18" t="s">
        <v>31</v>
      </c>
      <c r="K15" s="13" t="s">
        <v>32</v>
      </c>
      <c r="L15" s="69" t="s">
        <v>33</v>
      </c>
      <c r="M15" s="60" t="s">
        <v>99</v>
      </c>
      <c r="N15" s="14" t="s">
        <v>104</v>
      </c>
      <c r="O15" s="76"/>
      <c r="P15" s="80" t="s">
        <v>46</v>
      </c>
      <c r="Q15" s="56" t="s">
        <v>36</v>
      </c>
      <c r="R15" s="12" t="s">
        <v>35</v>
      </c>
      <c r="S15" s="14">
        <v>1</v>
      </c>
      <c r="T15" s="44" t="s">
        <v>57</v>
      </c>
      <c r="U15" s="90" t="s">
        <v>134</v>
      </c>
      <c r="V15" s="48">
        <f>39103-36519+2606</f>
        <v>5190</v>
      </c>
      <c r="W15" s="49">
        <f t="shared" si="0"/>
        <v>54963.138</v>
      </c>
      <c r="X15" s="42">
        <f t="shared" si="1"/>
        <v>10380</v>
      </c>
      <c r="Y15" s="84">
        <f t="shared" si="1"/>
        <v>109926.276</v>
      </c>
    </row>
    <row r="16" spans="1:25" ht="12.75">
      <c r="A16" s="26">
        <f t="shared" si="2"/>
        <v>11</v>
      </c>
      <c r="B16" s="12" t="s">
        <v>109</v>
      </c>
      <c r="C16" s="12" t="s">
        <v>112</v>
      </c>
      <c r="D16" s="44" t="s">
        <v>108</v>
      </c>
      <c r="E16" s="68" t="s">
        <v>34</v>
      </c>
      <c r="F16" s="10" t="s">
        <v>30</v>
      </c>
      <c r="G16" s="10" t="s">
        <v>44</v>
      </c>
      <c r="H16" s="23" t="s">
        <v>90</v>
      </c>
      <c r="I16" s="22" t="s">
        <v>34</v>
      </c>
      <c r="J16" s="18" t="s">
        <v>31</v>
      </c>
      <c r="K16" s="13" t="s">
        <v>32</v>
      </c>
      <c r="L16" s="69" t="s">
        <v>33</v>
      </c>
      <c r="M16" s="60" t="s">
        <v>102</v>
      </c>
      <c r="N16" s="14" t="s">
        <v>104</v>
      </c>
      <c r="O16" s="76"/>
      <c r="P16" s="80" t="s">
        <v>46</v>
      </c>
      <c r="Q16" s="56" t="s">
        <v>36</v>
      </c>
      <c r="R16" s="12" t="s">
        <v>35</v>
      </c>
      <c r="S16" s="14">
        <v>1</v>
      </c>
      <c r="T16" s="44" t="s">
        <v>57</v>
      </c>
      <c r="U16" s="90" t="s">
        <v>134</v>
      </c>
      <c r="V16" s="48">
        <f>2492+35922-33999</f>
        <v>4415</v>
      </c>
      <c r="W16" s="49">
        <f t="shared" si="0"/>
        <v>46755.733</v>
      </c>
      <c r="X16" s="42">
        <f t="shared" si="1"/>
        <v>8830</v>
      </c>
      <c r="Y16" s="84">
        <f t="shared" si="1"/>
        <v>93511.466</v>
      </c>
    </row>
    <row r="17" spans="1:25" ht="12.75">
      <c r="A17" s="26">
        <f t="shared" si="2"/>
        <v>12</v>
      </c>
      <c r="B17" s="12" t="s">
        <v>53</v>
      </c>
      <c r="C17" s="12" t="s">
        <v>41</v>
      </c>
      <c r="D17" s="44" t="s">
        <v>52</v>
      </c>
      <c r="E17" s="68" t="s">
        <v>34</v>
      </c>
      <c r="F17" s="10" t="s">
        <v>30</v>
      </c>
      <c r="G17" s="10" t="s">
        <v>44</v>
      </c>
      <c r="H17" s="24" t="s">
        <v>69</v>
      </c>
      <c r="I17" s="22" t="s">
        <v>34</v>
      </c>
      <c r="J17" s="18" t="s">
        <v>31</v>
      </c>
      <c r="K17" s="13" t="s">
        <v>32</v>
      </c>
      <c r="L17" s="69" t="s">
        <v>33</v>
      </c>
      <c r="M17" s="60" t="s">
        <v>42</v>
      </c>
      <c r="N17" s="14" t="s">
        <v>104</v>
      </c>
      <c r="O17" s="76"/>
      <c r="P17" s="80" t="s">
        <v>46</v>
      </c>
      <c r="Q17" s="56" t="s">
        <v>36</v>
      </c>
      <c r="R17" s="12" t="s">
        <v>35</v>
      </c>
      <c r="S17" s="14">
        <v>1</v>
      </c>
      <c r="T17" s="44" t="s">
        <v>47</v>
      </c>
      <c r="U17" s="90" t="s">
        <v>134</v>
      </c>
      <c r="V17" s="48">
        <v>5094.76</v>
      </c>
      <c r="W17" s="49">
        <f t="shared" si="0"/>
        <v>53954.527352</v>
      </c>
      <c r="X17" s="42">
        <f t="shared" si="1"/>
        <v>10189.52</v>
      </c>
      <c r="Y17" s="84">
        <f t="shared" si="1"/>
        <v>107909.054704</v>
      </c>
    </row>
    <row r="18" spans="1:25" ht="13.5" thickBot="1">
      <c r="A18" s="27">
        <f t="shared" si="2"/>
        <v>13</v>
      </c>
      <c r="B18" s="28" t="s">
        <v>54</v>
      </c>
      <c r="C18" s="28" t="s">
        <v>55</v>
      </c>
      <c r="D18" s="45" t="s">
        <v>56</v>
      </c>
      <c r="E18" s="70" t="s">
        <v>34</v>
      </c>
      <c r="F18" s="29" t="s">
        <v>30</v>
      </c>
      <c r="G18" s="29" t="s">
        <v>44</v>
      </c>
      <c r="H18" s="30" t="s">
        <v>69</v>
      </c>
      <c r="I18" s="22" t="s">
        <v>34</v>
      </c>
      <c r="J18" s="31" t="s">
        <v>31</v>
      </c>
      <c r="K18" s="32" t="s">
        <v>32</v>
      </c>
      <c r="L18" s="71" t="s">
        <v>33</v>
      </c>
      <c r="M18" s="61" t="s">
        <v>50</v>
      </c>
      <c r="N18" s="33" t="s">
        <v>104</v>
      </c>
      <c r="O18" s="77"/>
      <c r="P18" s="81" t="s">
        <v>46</v>
      </c>
      <c r="Q18" s="57" t="s">
        <v>36</v>
      </c>
      <c r="R18" s="28" t="s">
        <v>35</v>
      </c>
      <c r="S18" s="33">
        <v>1</v>
      </c>
      <c r="T18" s="45" t="s">
        <v>47</v>
      </c>
      <c r="U18" s="90" t="s">
        <v>134</v>
      </c>
      <c r="V18" s="50">
        <v>1000</v>
      </c>
      <c r="W18" s="51">
        <f t="shared" si="0"/>
        <v>10590.199999999999</v>
      </c>
      <c r="X18" s="43">
        <f t="shared" si="1"/>
        <v>2000</v>
      </c>
      <c r="Y18" s="85">
        <f t="shared" si="1"/>
        <v>21180.399999999998</v>
      </c>
    </row>
    <row r="19" spans="1:25" ht="13.5" thickBot="1">
      <c r="A19" s="35" t="s">
        <v>61</v>
      </c>
      <c r="B19" s="36"/>
      <c r="C19" s="36"/>
      <c r="D19" s="46"/>
      <c r="E19" s="72"/>
      <c r="F19" s="36"/>
      <c r="G19" s="36"/>
      <c r="H19" s="36"/>
      <c r="I19" s="36"/>
      <c r="J19" s="37"/>
      <c r="K19" s="36"/>
      <c r="L19" s="73"/>
      <c r="M19" s="62"/>
      <c r="N19" s="36"/>
      <c r="O19" s="46"/>
      <c r="P19" s="63"/>
      <c r="Q19" s="58"/>
      <c r="R19" s="36"/>
      <c r="S19" s="36"/>
      <c r="T19" s="46"/>
      <c r="U19" s="63"/>
      <c r="V19" s="52">
        <f>SUM(V$6:V18)</f>
        <v>238327.9487</v>
      </c>
      <c r="W19" s="53">
        <f>SUM(W$6:W18)</f>
        <v>2523940.64232274</v>
      </c>
      <c r="X19" s="86">
        <f t="shared" si="1"/>
        <v>476655.8974</v>
      </c>
      <c r="Y19" s="87">
        <f t="shared" si="1"/>
        <v>5047881.28464548</v>
      </c>
    </row>
    <row r="20" spans="1:25" ht="13.5" thickBot="1">
      <c r="A20" s="38" t="s">
        <v>95</v>
      </c>
      <c r="B20" s="39"/>
      <c r="C20" s="39"/>
      <c r="D20" s="47"/>
      <c r="E20" s="74"/>
      <c r="F20" s="39"/>
      <c r="G20" s="39"/>
      <c r="H20" s="39"/>
      <c r="I20" s="39"/>
      <c r="J20" s="40"/>
      <c r="K20" s="39"/>
      <c r="L20" s="75"/>
      <c r="M20" s="64"/>
      <c r="N20" s="39"/>
      <c r="O20" s="47"/>
      <c r="P20" s="65"/>
      <c r="Q20" s="59"/>
      <c r="R20" s="39"/>
      <c r="S20" s="39"/>
      <c r="T20" s="47"/>
      <c r="U20" s="65"/>
      <c r="V20" s="54">
        <f>+V19*2</f>
        <v>476655.8974</v>
      </c>
      <c r="W20" s="34">
        <f>+W19*2</f>
        <v>5047881.28464548</v>
      </c>
      <c r="X20" s="82"/>
      <c r="Y20" s="88"/>
    </row>
    <row r="21" ht="12.75">
      <c r="A21" s="25" t="s">
        <v>120</v>
      </c>
    </row>
    <row r="22" ht="12.75">
      <c r="A22" s="25" t="s">
        <v>118</v>
      </c>
    </row>
    <row r="23" ht="12.75">
      <c r="A23" s="25" t="s">
        <v>119</v>
      </c>
    </row>
  </sheetData>
  <sheetProtection formatCells="0" formatColumns="0" formatRows="0" insertColumns="0" insertRows="0" insertHyperlinks="0" deleteColumns="0" deleteRows="0" sort="0" autoFilter="0" pivotTables="0"/>
  <autoFilter ref="A5:W23"/>
  <mergeCells count="7">
    <mergeCell ref="A1:Y1"/>
    <mergeCell ref="E4:L4"/>
    <mergeCell ref="V4:W4"/>
    <mergeCell ref="M4:P4"/>
    <mergeCell ref="Q4:T4"/>
    <mergeCell ref="A4:D4"/>
    <mergeCell ref="X4:Y4"/>
  </mergeCells>
  <printOptions horizontalCentered="1"/>
  <pageMargins left="0.3937007874015748" right="0.3937007874015748" top="0.5905511811023623" bottom="0.3937007874015748" header="0.3937007874015748" footer="0.5118110236220472"/>
  <pageSetup horizontalDpi="600" verticalDpi="600" orientation="landscape" paperSize="9" scale="75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eCENTRE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Skapa</dc:creator>
  <cp:keywords/>
  <dc:description/>
  <cp:lastModifiedBy>brigada</cp:lastModifiedBy>
  <cp:lastPrinted>2011-05-02T09:05:35Z</cp:lastPrinted>
  <dcterms:created xsi:type="dcterms:W3CDTF">2010-09-10T11:40:23Z</dcterms:created>
  <dcterms:modified xsi:type="dcterms:W3CDTF">2011-06-20T13:10:03Z</dcterms:modified>
  <cp:category/>
  <cp:version/>
  <cp:contentType/>
  <cp:contentStatus/>
</cp:coreProperties>
</file>