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codeName="ThisWorkbook" defaultThemeVersion="124226"/>
  <mc:AlternateContent xmlns:mc="http://schemas.openxmlformats.org/markup-compatibility/2006">
    <mc:Choice Requires="x15">
    </mc:Choice>
  </mc:AlternateContent>
  <xr:revisionPtr revIDLastSave="0" documentId="8_{3B836D77-ADC9-4189-89B4-3F90600C338D}" xr6:coauthVersionLast="47" xr6:coauthVersionMax="47" xr10:uidLastSave="{00000000-0000-0000-0000-000000000000}"/>
  <bookViews>
    <workbookView xWindow="-120" yWindow="-120" windowWidth="38640" windowHeight="2124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SO01.1 Pol" sheetId="12" r:id="rId4"/>
    <sheet name="01 SO01.2 Pol" sheetId="13" r:id="rId5"/>
    <sheet name="01 SO02 Pol" sheetId="14" r:id="rId6"/>
    <sheet name="01 SO03.1 Pol" sheetId="15" r:id="rId7"/>
    <sheet name="01 SO03.2 Pol" sheetId="16" r:id="rId8"/>
    <sheet name="01 SO04 Pol" sheetId="17" r:id="rId9"/>
    <sheet name="01 SO05 Pol" sheetId="18" r:id="rId10"/>
  </sheets>
  <externalReferences>
    <externalReference r:id="rId11"/>
  </externalReferences>
  <definedNames>
    <definedName name="CelkemDPHVypocet" localSheetId="1">Stavba!$H$48</definedName>
    <definedName name="CenaCelkem">Stavba!$G$29</definedName>
    <definedName name="CenaCelkemBezDPH">Stavba!$G$28</definedName>
    <definedName name="CenaCelkemVypocet" localSheetId="1">Stavba!$I$48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SO01.1 Pol'!$1:$7</definedName>
    <definedName name="_xlnm.Print_Titles" localSheetId="4">'01 SO01.2 Pol'!$1:$7</definedName>
    <definedName name="_xlnm.Print_Titles" localSheetId="5">'01 SO02 Pol'!$1:$7</definedName>
    <definedName name="_xlnm.Print_Titles" localSheetId="6">'01 SO03.1 Pol'!$1:$7</definedName>
    <definedName name="_xlnm.Print_Titles" localSheetId="7">'01 SO03.2 Pol'!$1:$7</definedName>
    <definedName name="_xlnm.Print_Titles" localSheetId="8">'01 SO04 Pol'!$1:$7</definedName>
    <definedName name="_xlnm.Print_Titles" localSheetId="9">'01 SO05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SO01.1 Pol'!$A$1:$Y$171</definedName>
    <definedName name="_xlnm.Print_Area" localSheetId="4">'01 SO01.2 Pol'!$A$1:$Y$160</definedName>
    <definedName name="_xlnm.Print_Area" localSheetId="5">'01 SO02 Pol'!$A$1:$Y$120</definedName>
    <definedName name="_xlnm.Print_Area" localSheetId="6">'01 SO03.1 Pol'!$A$1:$Y$156</definedName>
    <definedName name="_xlnm.Print_Area" localSheetId="7">'01 SO03.2 Pol'!$A$1:$Y$139</definedName>
    <definedName name="_xlnm.Print_Area" localSheetId="8">'01 SO04 Pol'!$A$1:$Y$71</definedName>
    <definedName name="_xlnm.Print_Area" localSheetId="9">'01 SO05 Pol'!$A$1:$Y$83</definedName>
    <definedName name="_xlnm.Print_Area" localSheetId="1">Stavba!$A$1:$J$94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Stavba!$F$48</definedName>
    <definedName name="ZakladDPHZakl">Stavba!$G$25</definedName>
    <definedName name="ZakladDPHZaklVypocet" localSheetId="1">Stavba!$G$48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3" i="1" l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73" i="18"/>
  <c r="BA45" i="18"/>
  <c r="G9" i="18"/>
  <c r="G8" i="18" s="1"/>
  <c r="I9" i="18"/>
  <c r="I8" i="18" s="1"/>
  <c r="K9" i="18"/>
  <c r="K8" i="18" s="1"/>
  <c r="M9" i="18"/>
  <c r="M8" i="18" s="1"/>
  <c r="O9" i="18"/>
  <c r="O8" i="18" s="1"/>
  <c r="Q9" i="18"/>
  <c r="Q8" i="18" s="1"/>
  <c r="V9" i="18"/>
  <c r="V8" i="18" s="1"/>
  <c r="G12" i="18"/>
  <c r="I12" i="18"/>
  <c r="K12" i="18"/>
  <c r="M12" i="18"/>
  <c r="O12" i="18"/>
  <c r="Q12" i="18"/>
  <c r="V12" i="18"/>
  <c r="G14" i="18"/>
  <c r="I14" i="18"/>
  <c r="K14" i="18"/>
  <c r="M14" i="18"/>
  <c r="O14" i="18"/>
  <c r="Q14" i="18"/>
  <c r="V14" i="18"/>
  <c r="G17" i="18"/>
  <c r="I17" i="18"/>
  <c r="K17" i="18"/>
  <c r="M17" i="18"/>
  <c r="O17" i="18"/>
  <c r="Q17" i="18"/>
  <c r="V17" i="18"/>
  <c r="G20" i="18"/>
  <c r="I20" i="18"/>
  <c r="K20" i="18"/>
  <c r="M20" i="18"/>
  <c r="O20" i="18"/>
  <c r="Q20" i="18"/>
  <c r="V20" i="18"/>
  <c r="G23" i="18"/>
  <c r="I23" i="18"/>
  <c r="K23" i="18"/>
  <c r="M23" i="18"/>
  <c r="O23" i="18"/>
  <c r="Q23" i="18"/>
  <c r="V23" i="18"/>
  <c r="G25" i="18"/>
  <c r="I25" i="18"/>
  <c r="K25" i="18"/>
  <c r="M25" i="18"/>
  <c r="O25" i="18"/>
  <c r="Q25" i="18"/>
  <c r="V25" i="18"/>
  <c r="G27" i="18"/>
  <c r="I27" i="18"/>
  <c r="K27" i="18"/>
  <c r="M27" i="18"/>
  <c r="O27" i="18"/>
  <c r="Q27" i="18"/>
  <c r="V27" i="18"/>
  <c r="G29" i="18"/>
  <c r="I29" i="18"/>
  <c r="K29" i="18"/>
  <c r="M29" i="18"/>
  <c r="O29" i="18"/>
  <c r="Q29" i="18"/>
  <c r="V29" i="18"/>
  <c r="G31" i="18"/>
  <c r="I31" i="18"/>
  <c r="K31" i="18"/>
  <c r="M31" i="18"/>
  <c r="O31" i="18"/>
  <c r="Q31" i="18"/>
  <c r="V31" i="18"/>
  <c r="G33" i="18"/>
  <c r="I33" i="18"/>
  <c r="K33" i="18"/>
  <c r="M33" i="18"/>
  <c r="O33" i="18"/>
  <c r="Q33" i="18"/>
  <c r="V33" i="18"/>
  <c r="G36" i="18"/>
  <c r="I36" i="18"/>
  <c r="K36" i="18"/>
  <c r="M36" i="18"/>
  <c r="O36" i="18"/>
  <c r="Q36" i="18"/>
  <c r="V36" i="18"/>
  <c r="G38" i="18"/>
  <c r="I38" i="18"/>
  <c r="K38" i="18"/>
  <c r="M38" i="18"/>
  <c r="O38" i="18"/>
  <c r="Q38" i="18"/>
  <c r="V38" i="18"/>
  <c r="G40" i="18"/>
  <c r="I40" i="18"/>
  <c r="K40" i="18"/>
  <c r="M40" i="18"/>
  <c r="O40" i="18"/>
  <c r="Q40" i="18"/>
  <c r="V40" i="18"/>
  <c r="G42" i="18"/>
  <c r="I42" i="18"/>
  <c r="K42" i="18"/>
  <c r="M42" i="18"/>
  <c r="O42" i="18"/>
  <c r="Q42" i="18"/>
  <c r="V42" i="18"/>
  <c r="G44" i="18"/>
  <c r="I44" i="18"/>
  <c r="K44" i="18"/>
  <c r="M44" i="18"/>
  <c r="O44" i="18"/>
  <c r="Q44" i="18"/>
  <c r="V44" i="18"/>
  <c r="G48" i="18"/>
  <c r="I48" i="18"/>
  <c r="K48" i="18"/>
  <c r="M48" i="18"/>
  <c r="O48" i="18"/>
  <c r="Q48" i="18"/>
  <c r="V48" i="18"/>
  <c r="G51" i="18"/>
  <c r="I51" i="18"/>
  <c r="K51" i="18"/>
  <c r="M51" i="18"/>
  <c r="O51" i="18"/>
  <c r="Q51" i="18"/>
  <c r="V51" i="18"/>
  <c r="G56" i="18"/>
  <c r="I56" i="18"/>
  <c r="K56" i="18"/>
  <c r="M56" i="18"/>
  <c r="O56" i="18"/>
  <c r="Q56" i="18"/>
  <c r="V56" i="18"/>
  <c r="G58" i="18"/>
  <c r="I58" i="18"/>
  <c r="K58" i="18"/>
  <c r="M58" i="18"/>
  <c r="O58" i="18"/>
  <c r="Q58" i="18"/>
  <c r="V58" i="18"/>
  <c r="G60" i="18"/>
  <c r="I60" i="18"/>
  <c r="K60" i="18"/>
  <c r="M60" i="18"/>
  <c r="O60" i="18"/>
  <c r="Q60" i="18"/>
  <c r="V60" i="18"/>
  <c r="G62" i="18"/>
  <c r="I62" i="18"/>
  <c r="K62" i="18"/>
  <c r="M62" i="18"/>
  <c r="O62" i="18"/>
  <c r="Q62" i="18"/>
  <c r="V62" i="18"/>
  <c r="G64" i="18"/>
  <c r="I64" i="18"/>
  <c r="K64" i="18"/>
  <c r="M64" i="18"/>
  <c r="O64" i="18"/>
  <c r="Q64" i="18"/>
  <c r="V64" i="18"/>
  <c r="G67" i="18"/>
  <c r="G66" i="18" s="1"/>
  <c r="I67" i="18"/>
  <c r="I66" i="18" s="1"/>
  <c r="K67" i="18"/>
  <c r="K66" i="18" s="1"/>
  <c r="M67" i="18"/>
  <c r="M66" i="18" s="1"/>
  <c r="O67" i="18"/>
  <c r="O66" i="18" s="1"/>
  <c r="Q67" i="18"/>
  <c r="Q66" i="18" s="1"/>
  <c r="V67" i="18"/>
  <c r="V66" i="18" s="1"/>
  <c r="G70" i="18"/>
  <c r="I70" i="18"/>
  <c r="K70" i="18"/>
  <c r="M70" i="18"/>
  <c r="O70" i="18"/>
  <c r="Q70" i="18"/>
  <c r="V70" i="18"/>
  <c r="G71" i="18"/>
  <c r="I71" i="18"/>
  <c r="K71" i="18"/>
  <c r="M71" i="18"/>
  <c r="O71" i="18"/>
  <c r="Q71" i="18"/>
  <c r="V71" i="18"/>
  <c r="AE73" i="18"/>
  <c r="AF73" i="18"/>
  <c r="G61" i="17"/>
  <c r="G9" i="17"/>
  <c r="I9" i="17"/>
  <c r="K9" i="17"/>
  <c r="M9" i="17"/>
  <c r="O9" i="17"/>
  <c r="Q9" i="17"/>
  <c r="V9" i="17"/>
  <c r="G12" i="17"/>
  <c r="I12" i="17"/>
  <c r="K12" i="17"/>
  <c r="M12" i="17"/>
  <c r="O12" i="17"/>
  <c r="Q12" i="17"/>
  <c r="V12" i="17"/>
  <c r="G15" i="17"/>
  <c r="G14" i="17" s="1"/>
  <c r="I15" i="17"/>
  <c r="I14" i="17" s="1"/>
  <c r="K15" i="17"/>
  <c r="K14" i="17" s="1"/>
  <c r="M15" i="17"/>
  <c r="M14" i="17" s="1"/>
  <c r="O15" i="17"/>
  <c r="O14" i="17" s="1"/>
  <c r="Q15" i="17"/>
  <c r="Q14" i="17" s="1"/>
  <c r="V15" i="17"/>
  <c r="V14" i="17" s="1"/>
  <c r="G18" i="17"/>
  <c r="G17" i="17" s="1"/>
  <c r="I18" i="17"/>
  <c r="I17" i="17" s="1"/>
  <c r="K18" i="17"/>
  <c r="K17" i="17" s="1"/>
  <c r="M18" i="17"/>
  <c r="M17" i="17" s="1"/>
  <c r="O18" i="17"/>
  <c r="O17" i="17" s="1"/>
  <c r="Q18" i="17"/>
  <c r="Q17" i="17" s="1"/>
  <c r="V18" i="17"/>
  <c r="V17" i="17" s="1"/>
  <c r="G21" i="17"/>
  <c r="I21" i="17"/>
  <c r="K21" i="17"/>
  <c r="M21" i="17"/>
  <c r="O21" i="17"/>
  <c r="Q21" i="17"/>
  <c r="V21" i="17"/>
  <c r="G23" i="17"/>
  <c r="I23" i="17"/>
  <c r="K23" i="17"/>
  <c r="M23" i="17"/>
  <c r="O23" i="17"/>
  <c r="Q23" i="17"/>
  <c r="V23" i="17"/>
  <c r="G25" i="17"/>
  <c r="I25" i="17"/>
  <c r="K25" i="17"/>
  <c r="M25" i="17"/>
  <c r="O25" i="17"/>
  <c r="Q25" i="17"/>
  <c r="V25" i="17"/>
  <c r="G27" i="17"/>
  <c r="I27" i="17"/>
  <c r="K27" i="17"/>
  <c r="M27" i="17"/>
  <c r="O27" i="17"/>
  <c r="Q27" i="17"/>
  <c r="V27" i="17"/>
  <c r="G29" i="17"/>
  <c r="I29" i="17"/>
  <c r="K29" i="17"/>
  <c r="M29" i="17"/>
  <c r="O29" i="17"/>
  <c r="Q29" i="17"/>
  <c r="V29" i="17"/>
  <c r="G32" i="17"/>
  <c r="I32" i="17"/>
  <c r="K32" i="17"/>
  <c r="M32" i="17"/>
  <c r="O32" i="17"/>
  <c r="Q32" i="17"/>
  <c r="V32" i="17"/>
  <c r="G34" i="17"/>
  <c r="I34" i="17"/>
  <c r="K34" i="17"/>
  <c r="M34" i="17"/>
  <c r="O34" i="17"/>
  <c r="Q34" i="17"/>
  <c r="V34" i="17"/>
  <c r="G42" i="17"/>
  <c r="G41" i="17" s="1"/>
  <c r="I42" i="17"/>
  <c r="I41" i="17" s="1"/>
  <c r="K42" i="17"/>
  <c r="K41" i="17" s="1"/>
  <c r="M42" i="17"/>
  <c r="M41" i="17" s="1"/>
  <c r="O42" i="17"/>
  <c r="O41" i="17" s="1"/>
  <c r="Q42" i="17"/>
  <c r="Q41" i="17" s="1"/>
  <c r="V42" i="17"/>
  <c r="V41" i="17" s="1"/>
  <c r="G45" i="17"/>
  <c r="I45" i="17"/>
  <c r="K45" i="17"/>
  <c r="M45" i="17"/>
  <c r="O45" i="17"/>
  <c r="Q45" i="17"/>
  <c r="V45" i="17"/>
  <c r="G49" i="17"/>
  <c r="I49" i="17"/>
  <c r="K49" i="17"/>
  <c r="M49" i="17"/>
  <c r="O49" i="17"/>
  <c r="Q49" i="17"/>
  <c r="V49" i="17"/>
  <c r="G53" i="17"/>
  <c r="I53" i="17"/>
  <c r="K53" i="17"/>
  <c r="M53" i="17"/>
  <c r="O53" i="17"/>
  <c r="Q53" i="17"/>
  <c r="V53" i="17"/>
  <c r="G55" i="17"/>
  <c r="I55" i="17"/>
  <c r="K55" i="17"/>
  <c r="M55" i="17"/>
  <c r="O55" i="17"/>
  <c r="Q55" i="17"/>
  <c r="V55" i="17"/>
  <c r="G59" i="17"/>
  <c r="G58" i="17" s="1"/>
  <c r="I59" i="17"/>
  <c r="I58" i="17" s="1"/>
  <c r="K59" i="17"/>
  <c r="K58" i="17" s="1"/>
  <c r="M59" i="17"/>
  <c r="M58" i="17" s="1"/>
  <c r="O59" i="17"/>
  <c r="O58" i="17" s="1"/>
  <c r="Q59" i="17"/>
  <c r="Q58" i="17" s="1"/>
  <c r="V59" i="17"/>
  <c r="V58" i="17" s="1"/>
  <c r="AE61" i="17"/>
  <c r="AF61" i="17"/>
  <c r="G129" i="16"/>
  <c r="BA66" i="16"/>
  <c r="BA56" i="16"/>
  <c r="BA49" i="16"/>
  <c r="BA37" i="16"/>
  <c r="BA30" i="16"/>
  <c r="G9" i="16"/>
  <c r="I9" i="16"/>
  <c r="K9" i="16"/>
  <c r="M9" i="16"/>
  <c r="O9" i="16"/>
  <c r="Q9" i="16"/>
  <c r="V9" i="16"/>
  <c r="G11" i="16"/>
  <c r="I11" i="16"/>
  <c r="K11" i="16"/>
  <c r="M11" i="16"/>
  <c r="O11" i="16"/>
  <c r="Q11" i="16"/>
  <c r="V11" i="16"/>
  <c r="G13" i="16"/>
  <c r="I13" i="16"/>
  <c r="K13" i="16"/>
  <c r="M13" i="16"/>
  <c r="O13" i="16"/>
  <c r="Q13" i="16"/>
  <c r="V13" i="16"/>
  <c r="G15" i="16"/>
  <c r="I15" i="16"/>
  <c r="K15" i="16"/>
  <c r="M15" i="16"/>
  <c r="O15" i="16"/>
  <c r="Q15" i="16"/>
  <c r="V15" i="16"/>
  <c r="G19" i="16"/>
  <c r="I19" i="16"/>
  <c r="K19" i="16"/>
  <c r="M19" i="16"/>
  <c r="O19" i="16"/>
  <c r="Q19" i="16"/>
  <c r="V19" i="16"/>
  <c r="G24" i="16"/>
  <c r="G23" i="16" s="1"/>
  <c r="I24" i="16"/>
  <c r="I23" i="16" s="1"/>
  <c r="K24" i="16"/>
  <c r="K23" i="16" s="1"/>
  <c r="M24" i="16"/>
  <c r="M23" i="16" s="1"/>
  <c r="O24" i="16"/>
  <c r="O23" i="16" s="1"/>
  <c r="Q24" i="16"/>
  <c r="Q23" i="16" s="1"/>
  <c r="V24" i="16"/>
  <c r="V23" i="16" s="1"/>
  <c r="G27" i="16"/>
  <c r="I27" i="16"/>
  <c r="K27" i="16"/>
  <c r="M27" i="16"/>
  <c r="O27" i="16"/>
  <c r="Q27" i="16"/>
  <c r="V27" i="16"/>
  <c r="G46" i="16"/>
  <c r="I46" i="16"/>
  <c r="K46" i="16"/>
  <c r="M46" i="16"/>
  <c r="O46" i="16"/>
  <c r="Q46" i="16"/>
  <c r="V46" i="16"/>
  <c r="G65" i="16"/>
  <c r="I65" i="16"/>
  <c r="K65" i="16"/>
  <c r="M65" i="16"/>
  <c r="O65" i="16"/>
  <c r="Q65" i="16"/>
  <c r="V65" i="16"/>
  <c r="G69" i="16"/>
  <c r="I69" i="16"/>
  <c r="K69" i="16"/>
  <c r="M69" i="16"/>
  <c r="O69" i="16"/>
  <c r="Q69" i="16"/>
  <c r="V69" i="16"/>
  <c r="G72" i="16"/>
  <c r="I72" i="16"/>
  <c r="K72" i="16"/>
  <c r="M72" i="16"/>
  <c r="O72" i="16"/>
  <c r="Q72" i="16"/>
  <c r="V72" i="16"/>
  <c r="G75" i="16"/>
  <c r="I75" i="16"/>
  <c r="K75" i="16"/>
  <c r="M75" i="16"/>
  <c r="O75" i="16"/>
  <c r="Q75" i="16"/>
  <c r="V75" i="16"/>
  <c r="G78" i="16"/>
  <c r="I78" i="16"/>
  <c r="K78" i="16"/>
  <c r="M78" i="16"/>
  <c r="O78" i="16"/>
  <c r="Q78" i="16"/>
  <c r="V78" i="16"/>
  <c r="G82" i="16"/>
  <c r="I82" i="16"/>
  <c r="K82" i="16"/>
  <c r="M82" i="16"/>
  <c r="O82" i="16"/>
  <c r="Q82" i="16"/>
  <c r="V82" i="16"/>
  <c r="G84" i="16"/>
  <c r="I84" i="16"/>
  <c r="K84" i="16"/>
  <c r="M84" i="16"/>
  <c r="O84" i="16"/>
  <c r="Q84" i="16"/>
  <c r="V84" i="16"/>
  <c r="G87" i="16"/>
  <c r="I87" i="16"/>
  <c r="K87" i="16"/>
  <c r="M87" i="16"/>
  <c r="O87" i="16"/>
  <c r="Q87" i="16"/>
  <c r="V87" i="16"/>
  <c r="G91" i="16"/>
  <c r="I91" i="16"/>
  <c r="K91" i="16"/>
  <c r="M91" i="16"/>
  <c r="O91" i="16"/>
  <c r="Q91" i="16"/>
  <c r="V91" i="16"/>
  <c r="G93" i="16"/>
  <c r="I93" i="16"/>
  <c r="K93" i="16"/>
  <c r="M93" i="16"/>
  <c r="O93" i="16"/>
  <c r="Q93" i="16"/>
  <c r="V93" i="16"/>
  <c r="G95" i="16"/>
  <c r="I95" i="16"/>
  <c r="K95" i="16"/>
  <c r="M95" i="16"/>
  <c r="O95" i="16"/>
  <c r="Q95" i="16"/>
  <c r="V95" i="16"/>
  <c r="G97" i="16"/>
  <c r="I97" i="16"/>
  <c r="K97" i="16"/>
  <c r="M97" i="16"/>
  <c r="O97" i="16"/>
  <c r="Q97" i="16"/>
  <c r="V97" i="16"/>
  <c r="G99" i="16"/>
  <c r="I99" i="16"/>
  <c r="K99" i="16"/>
  <c r="M99" i="16"/>
  <c r="O99" i="16"/>
  <c r="Q99" i="16"/>
  <c r="V99" i="16"/>
  <c r="G102" i="16"/>
  <c r="I102" i="16"/>
  <c r="K102" i="16"/>
  <c r="M102" i="16"/>
  <c r="O102" i="16"/>
  <c r="Q102" i="16"/>
  <c r="V102" i="16"/>
  <c r="G103" i="16"/>
  <c r="I103" i="16"/>
  <c r="K103" i="16"/>
  <c r="M103" i="16"/>
  <c r="O103" i="16"/>
  <c r="Q103" i="16"/>
  <c r="V103" i="16"/>
  <c r="G104" i="16"/>
  <c r="I104" i="16"/>
  <c r="K104" i="16"/>
  <c r="M104" i="16"/>
  <c r="O104" i="16"/>
  <c r="Q104" i="16"/>
  <c r="V104" i="16"/>
  <c r="G105" i="16"/>
  <c r="I105" i="16"/>
  <c r="K105" i="16"/>
  <c r="M105" i="16"/>
  <c r="O105" i="16"/>
  <c r="Q105" i="16"/>
  <c r="V105" i="16"/>
  <c r="G106" i="16"/>
  <c r="I106" i="16"/>
  <c r="K106" i="16"/>
  <c r="M106" i="16"/>
  <c r="O106" i="16"/>
  <c r="Q106" i="16"/>
  <c r="V106" i="16"/>
  <c r="G107" i="16"/>
  <c r="I107" i="16"/>
  <c r="K107" i="16"/>
  <c r="M107" i="16"/>
  <c r="O107" i="16"/>
  <c r="Q107" i="16"/>
  <c r="V107" i="16"/>
  <c r="G108" i="16"/>
  <c r="I108" i="16"/>
  <c r="K108" i="16"/>
  <c r="M108" i="16"/>
  <c r="O108" i="16"/>
  <c r="Q108" i="16"/>
  <c r="V108" i="16"/>
  <c r="G109" i="16"/>
  <c r="I109" i="16"/>
  <c r="K109" i="16"/>
  <c r="M109" i="16"/>
  <c r="O109" i="16"/>
  <c r="Q109" i="16"/>
  <c r="V109" i="16"/>
  <c r="G110" i="16"/>
  <c r="I110" i="16"/>
  <c r="K110" i="16"/>
  <c r="M110" i="16"/>
  <c r="O110" i="16"/>
  <c r="Q110" i="16"/>
  <c r="V110" i="16"/>
  <c r="G112" i="16"/>
  <c r="I112" i="16"/>
  <c r="K112" i="16"/>
  <c r="M112" i="16"/>
  <c r="O112" i="16"/>
  <c r="Q112" i="16"/>
  <c r="V112" i="16"/>
  <c r="G114" i="16"/>
  <c r="I114" i="16"/>
  <c r="K114" i="16"/>
  <c r="M114" i="16"/>
  <c r="O114" i="16"/>
  <c r="Q114" i="16"/>
  <c r="V114" i="16"/>
  <c r="G117" i="16"/>
  <c r="I117" i="16"/>
  <c r="K117" i="16"/>
  <c r="M117" i="16"/>
  <c r="O117" i="16"/>
  <c r="Q117" i="16"/>
  <c r="V117" i="16"/>
  <c r="G120" i="16"/>
  <c r="I120" i="16"/>
  <c r="K120" i="16"/>
  <c r="M120" i="16"/>
  <c r="O120" i="16"/>
  <c r="Q120" i="16"/>
  <c r="V120" i="16"/>
  <c r="G123" i="16"/>
  <c r="I123" i="16"/>
  <c r="K123" i="16"/>
  <c r="M123" i="16"/>
  <c r="O123" i="16"/>
  <c r="Q123" i="16"/>
  <c r="V123" i="16"/>
  <c r="G127" i="16"/>
  <c r="G126" i="16" s="1"/>
  <c r="I127" i="16"/>
  <c r="I126" i="16" s="1"/>
  <c r="K127" i="16"/>
  <c r="K126" i="16" s="1"/>
  <c r="M127" i="16"/>
  <c r="M126" i="16" s="1"/>
  <c r="O127" i="16"/>
  <c r="O126" i="16" s="1"/>
  <c r="Q127" i="16"/>
  <c r="Q126" i="16" s="1"/>
  <c r="V127" i="16"/>
  <c r="V126" i="16" s="1"/>
  <c r="AE129" i="16"/>
  <c r="AF129" i="16"/>
  <c r="G146" i="15"/>
  <c r="G9" i="15"/>
  <c r="I9" i="15"/>
  <c r="K9" i="15"/>
  <c r="M9" i="15"/>
  <c r="O9" i="15"/>
  <c r="Q9" i="15"/>
  <c r="V9" i="15"/>
  <c r="G12" i="15"/>
  <c r="I12" i="15"/>
  <c r="K12" i="15"/>
  <c r="M12" i="15"/>
  <c r="O12" i="15"/>
  <c r="Q12" i="15"/>
  <c r="V12" i="15"/>
  <c r="G15" i="15"/>
  <c r="I15" i="15"/>
  <c r="K15" i="15"/>
  <c r="M15" i="15"/>
  <c r="O15" i="15"/>
  <c r="Q15" i="15"/>
  <c r="V15" i="15"/>
  <c r="G19" i="15"/>
  <c r="I19" i="15"/>
  <c r="K19" i="15"/>
  <c r="M19" i="15"/>
  <c r="O19" i="15"/>
  <c r="Q19" i="15"/>
  <c r="V19" i="15"/>
  <c r="G21" i="15"/>
  <c r="I21" i="15"/>
  <c r="K21" i="15"/>
  <c r="M21" i="15"/>
  <c r="O21" i="15"/>
  <c r="Q21" i="15"/>
  <c r="V21" i="15"/>
  <c r="G22" i="15"/>
  <c r="I22" i="15"/>
  <c r="K22" i="15"/>
  <c r="M22" i="15"/>
  <c r="O22" i="15"/>
  <c r="Q22" i="15"/>
  <c r="V22" i="15"/>
  <c r="G26" i="15"/>
  <c r="G25" i="15" s="1"/>
  <c r="I26" i="15"/>
  <c r="I25" i="15" s="1"/>
  <c r="K26" i="15"/>
  <c r="K25" i="15" s="1"/>
  <c r="M26" i="15"/>
  <c r="M25" i="15" s="1"/>
  <c r="O26" i="15"/>
  <c r="O25" i="15" s="1"/>
  <c r="Q26" i="15"/>
  <c r="Q25" i="15" s="1"/>
  <c r="V26" i="15"/>
  <c r="V25" i="15" s="1"/>
  <c r="G30" i="15"/>
  <c r="I30" i="15"/>
  <c r="K30" i="15"/>
  <c r="M30" i="15"/>
  <c r="O30" i="15"/>
  <c r="Q30" i="15"/>
  <c r="V30" i="15"/>
  <c r="G32" i="15"/>
  <c r="I32" i="15"/>
  <c r="K32" i="15"/>
  <c r="M32" i="15"/>
  <c r="O32" i="15"/>
  <c r="Q32" i="15"/>
  <c r="V32" i="15"/>
  <c r="G34" i="15"/>
  <c r="I34" i="15"/>
  <c r="K34" i="15"/>
  <c r="M34" i="15"/>
  <c r="O34" i="15"/>
  <c r="Q34" i="15"/>
  <c r="V34" i="15"/>
  <c r="G35" i="15"/>
  <c r="I35" i="15"/>
  <c r="K35" i="15"/>
  <c r="M35" i="15"/>
  <c r="O35" i="15"/>
  <c r="Q35" i="15"/>
  <c r="V35" i="15"/>
  <c r="G37" i="15"/>
  <c r="I37" i="15"/>
  <c r="K37" i="15"/>
  <c r="M37" i="15"/>
  <c r="O37" i="15"/>
  <c r="Q37" i="15"/>
  <c r="V37" i="15"/>
  <c r="G39" i="15"/>
  <c r="I39" i="15"/>
  <c r="K39" i="15"/>
  <c r="M39" i="15"/>
  <c r="O39" i="15"/>
  <c r="Q39" i="15"/>
  <c r="V39" i="15"/>
  <c r="G41" i="15"/>
  <c r="I41" i="15"/>
  <c r="K41" i="15"/>
  <c r="M41" i="15"/>
  <c r="O41" i="15"/>
  <c r="Q41" i="15"/>
  <c r="V41" i="15"/>
  <c r="G44" i="15"/>
  <c r="I44" i="15"/>
  <c r="K44" i="15"/>
  <c r="M44" i="15"/>
  <c r="O44" i="15"/>
  <c r="Q44" i="15"/>
  <c r="V44" i="15"/>
  <c r="G47" i="15"/>
  <c r="I47" i="15"/>
  <c r="K47" i="15"/>
  <c r="M47" i="15"/>
  <c r="O47" i="15"/>
  <c r="Q47" i="15"/>
  <c r="V47" i="15"/>
  <c r="G51" i="15"/>
  <c r="I51" i="15"/>
  <c r="K51" i="15"/>
  <c r="M51" i="15"/>
  <c r="O51" i="15"/>
  <c r="Q51" i="15"/>
  <c r="V51" i="15"/>
  <c r="G52" i="15"/>
  <c r="I52" i="15"/>
  <c r="K52" i="15"/>
  <c r="M52" i="15"/>
  <c r="O52" i="15"/>
  <c r="Q52" i="15"/>
  <c r="V52" i="15"/>
  <c r="G53" i="15"/>
  <c r="I53" i="15"/>
  <c r="K53" i="15"/>
  <c r="M53" i="15"/>
  <c r="O53" i="15"/>
  <c r="Q53" i="15"/>
  <c r="V53" i="15"/>
  <c r="G56" i="15"/>
  <c r="I56" i="15"/>
  <c r="K56" i="15"/>
  <c r="M56" i="15"/>
  <c r="O56" i="15"/>
  <c r="Q56" i="15"/>
  <c r="V56" i="15"/>
  <c r="G60" i="15"/>
  <c r="I60" i="15"/>
  <c r="K60" i="15"/>
  <c r="M60" i="15"/>
  <c r="O60" i="15"/>
  <c r="Q60" i="15"/>
  <c r="V60" i="15"/>
  <c r="G63" i="15"/>
  <c r="I63" i="15"/>
  <c r="K63" i="15"/>
  <c r="M63" i="15"/>
  <c r="O63" i="15"/>
  <c r="Q63" i="15"/>
  <c r="V63" i="15"/>
  <c r="G66" i="15"/>
  <c r="I66" i="15"/>
  <c r="K66" i="15"/>
  <c r="M66" i="15"/>
  <c r="O66" i="15"/>
  <c r="Q66" i="15"/>
  <c r="V66" i="15"/>
  <c r="G68" i="15"/>
  <c r="I68" i="15"/>
  <c r="K68" i="15"/>
  <c r="M68" i="15"/>
  <c r="O68" i="15"/>
  <c r="Q68" i="15"/>
  <c r="V68" i="15"/>
  <c r="G70" i="15"/>
  <c r="I70" i="15"/>
  <c r="K70" i="15"/>
  <c r="M70" i="15"/>
  <c r="O70" i="15"/>
  <c r="Q70" i="15"/>
  <c r="V70" i="15"/>
  <c r="G73" i="15"/>
  <c r="I73" i="15"/>
  <c r="K73" i="15"/>
  <c r="M73" i="15"/>
  <c r="O73" i="15"/>
  <c r="Q73" i="15"/>
  <c r="V73" i="15"/>
  <c r="G75" i="15"/>
  <c r="I75" i="15"/>
  <c r="K75" i="15"/>
  <c r="M75" i="15"/>
  <c r="O75" i="15"/>
  <c r="Q75" i="15"/>
  <c r="V75" i="15"/>
  <c r="G78" i="15"/>
  <c r="I78" i="15"/>
  <c r="K78" i="15"/>
  <c r="M78" i="15"/>
  <c r="O78" i="15"/>
  <c r="Q78" i="15"/>
  <c r="V78" i="15"/>
  <c r="G80" i="15"/>
  <c r="I80" i="15"/>
  <c r="K80" i="15"/>
  <c r="M80" i="15"/>
  <c r="O80" i="15"/>
  <c r="Q80" i="15"/>
  <c r="V80" i="15"/>
  <c r="G83" i="15"/>
  <c r="I83" i="15"/>
  <c r="K83" i="15"/>
  <c r="M83" i="15"/>
  <c r="O83" i="15"/>
  <c r="Q83" i="15"/>
  <c r="V83" i="15"/>
  <c r="G86" i="15"/>
  <c r="I86" i="15"/>
  <c r="K86" i="15"/>
  <c r="M86" i="15"/>
  <c r="O86" i="15"/>
  <c r="Q86" i="15"/>
  <c r="V86" i="15"/>
  <c r="G90" i="15"/>
  <c r="I90" i="15"/>
  <c r="K90" i="15"/>
  <c r="M90" i="15"/>
  <c r="O90" i="15"/>
  <c r="Q90" i="15"/>
  <c r="V90" i="15"/>
  <c r="G92" i="15"/>
  <c r="I92" i="15"/>
  <c r="K92" i="15"/>
  <c r="M92" i="15"/>
  <c r="O92" i="15"/>
  <c r="Q92" i="15"/>
  <c r="V92" i="15"/>
  <c r="G95" i="15"/>
  <c r="I95" i="15"/>
  <c r="K95" i="15"/>
  <c r="M95" i="15"/>
  <c r="O95" i="15"/>
  <c r="Q95" i="15"/>
  <c r="V95" i="15"/>
  <c r="G97" i="15"/>
  <c r="I97" i="15"/>
  <c r="K97" i="15"/>
  <c r="M97" i="15"/>
  <c r="O97" i="15"/>
  <c r="Q97" i="15"/>
  <c r="V97" i="15"/>
  <c r="G98" i="15"/>
  <c r="I98" i="15"/>
  <c r="K98" i="15"/>
  <c r="M98" i="15"/>
  <c r="O98" i="15"/>
  <c r="Q98" i="15"/>
  <c r="V98" i="15"/>
  <c r="G101" i="15"/>
  <c r="I101" i="15"/>
  <c r="K101" i="15"/>
  <c r="M101" i="15"/>
  <c r="O101" i="15"/>
  <c r="Q101" i="15"/>
  <c r="V101" i="15"/>
  <c r="G103" i="15"/>
  <c r="I103" i="15"/>
  <c r="K103" i="15"/>
  <c r="M103" i="15"/>
  <c r="O103" i="15"/>
  <c r="Q103" i="15"/>
  <c r="V103" i="15"/>
  <c r="G105" i="15"/>
  <c r="I105" i="15"/>
  <c r="K105" i="15"/>
  <c r="M105" i="15"/>
  <c r="O105" i="15"/>
  <c r="Q105" i="15"/>
  <c r="V105" i="15"/>
  <c r="G113" i="15"/>
  <c r="I113" i="15"/>
  <c r="K113" i="15"/>
  <c r="M113" i="15"/>
  <c r="O113" i="15"/>
  <c r="Q113" i="15"/>
  <c r="V113" i="15"/>
  <c r="G115" i="15"/>
  <c r="I115" i="15"/>
  <c r="K115" i="15"/>
  <c r="M115" i="15"/>
  <c r="O115" i="15"/>
  <c r="Q115" i="15"/>
  <c r="V115" i="15"/>
  <c r="G117" i="15"/>
  <c r="I117" i="15"/>
  <c r="K117" i="15"/>
  <c r="M117" i="15"/>
  <c r="O117" i="15"/>
  <c r="Q117" i="15"/>
  <c r="V117" i="15"/>
  <c r="G120" i="15"/>
  <c r="I120" i="15"/>
  <c r="K120" i="15"/>
  <c r="M120" i="15"/>
  <c r="O120" i="15"/>
  <c r="Q120" i="15"/>
  <c r="V120" i="15"/>
  <c r="G122" i="15"/>
  <c r="I122" i="15"/>
  <c r="K122" i="15"/>
  <c r="M122" i="15"/>
  <c r="O122" i="15"/>
  <c r="Q122" i="15"/>
  <c r="V122" i="15"/>
  <c r="G124" i="15"/>
  <c r="I124" i="15"/>
  <c r="K124" i="15"/>
  <c r="M124" i="15"/>
  <c r="O124" i="15"/>
  <c r="Q124" i="15"/>
  <c r="V124" i="15"/>
  <c r="G126" i="15"/>
  <c r="I126" i="15"/>
  <c r="K126" i="15"/>
  <c r="M126" i="15"/>
  <c r="O126" i="15"/>
  <c r="Q126" i="15"/>
  <c r="V126" i="15"/>
  <c r="G129" i="15"/>
  <c r="I129" i="15"/>
  <c r="K129" i="15"/>
  <c r="M129" i="15"/>
  <c r="O129" i="15"/>
  <c r="Q129" i="15"/>
  <c r="V129" i="15"/>
  <c r="G130" i="15"/>
  <c r="I130" i="15"/>
  <c r="K130" i="15"/>
  <c r="M130" i="15"/>
  <c r="O130" i="15"/>
  <c r="Q130" i="15"/>
  <c r="V130" i="15"/>
  <c r="G133" i="15"/>
  <c r="I133" i="15"/>
  <c r="K133" i="15"/>
  <c r="M133" i="15"/>
  <c r="O133" i="15"/>
  <c r="Q133" i="15"/>
  <c r="V133" i="15"/>
  <c r="G135" i="15"/>
  <c r="I135" i="15"/>
  <c r="K135" i="15"/>
  <c r="M135" i="15"/>
  <c r="O135" i="15"/>
  <c r="Q135" i="15"/>
  <c r="V135" i="15"/>
  <c r="G137" i="15"/>
  <c r="I137" i="15"/>
  <c r="K137" i="15"/>
  <c r="M137" i="15"/>
  <c r="O137" i="15"/>
  <c r="Q137" i="15"/>
  <c r="V137" i="15"/>
  <c r="G141" i="15"/>
  <c r="G140" i="15" s="1"/>
  <c r="I141" i="15"/>
  <c r="I140" i="15" s="1"/>
  <c r="K141" i="15"/>
  <c r="K140" i="15" s="1"/>
  <c r="M141" i="15"/>
  <c r="M140" i="15" s="1"/>
  <c r="O141" i="15"/>
  <c r="O140" i="15" s="1"/>
  <c r="Q141" i="15"/>
  <c r="Q140" i="15" s="1"/>
  <c r="V141" i="15"/>
  <c r="V140" i="15" s="1"/>
  <c r="G143" i="15"/>
  <c r="I143" i="15"/>
  <c r="K143" i="15"/>
  <c r="M143" i="15"/>
  <c r="O143" i="15"/>
  <c r="Q143" i="15"/>
  <c r="V143" i="15"/>
  <c r="G144" i="15"/>
  <c r="I144" i="15"/>
  <c r="K144" i="15"/>
  <c r="M144" i="15"/>
  <c r="O144" i="15"/>
  <c r="Q144" i="15"/>
  <c r="V144" i="15"/>
  <c r="AE146" i="15"/>
  <c r="AF146" i="15"/>
  <c r="G110" i="14"/>
  <c r="BA44" i="14"/>
  <c r="BA34" i="14"/>
  <c r="BA27" i="14"/>
  <c r="G9" i="14"/>
  <c r="I9" i="14"/>
  <c r="K9" i="14"/>
  <c r="M9" i="14"/>
  <c r="O9" i="14"/>
  <c r="Q9" i="14"/>
  <c r="V9" i="14"/>
  <c r="G13" i="14"/>
  <c r="I13" i="14"/>
  <c r="K13" i="14"/>
  <c r="M13" i="14"/>
  <c r="O13" i="14"/>
  <c r="Q13" i="14"/>
  <c r="V13" i="14"/>
  <c r="G15" i="14"/>
  <c r="I15" i="14"/>
  <c r="K15" i="14"/>
  <c r="M15" i="14"/>
  <c r="O15" i="14"/>
  <c r="Q15" i="14"/>
  <c r="V15" i="14"/>
  <c r="G18" i="14"/>
  <c r="I18" i="14"/>
  <c r="K18" i="14"/>
  <c r="M18" i="14"/>
  <c r="O18" i="14"/>
  <c r="Q18" i="14"/>
  <c r="V18" i="14"/>
  <c r="G20" i="14"/>
  <c r="I20" i="14"/>
  <c r="K20" i="14"/>
  <c r="M20" i="14"/>
  <c r="O20" i="14"/>
  <c r="Q20" i="14"/>
  <c r="V20" i="14"/>
  <c r="G24" i="14"/>
  <c r="I24" i="14"/>
  <c r="K24" i="14"/>
  <c r="M24" i="14"/>
  <c r="O24" i="14"/>
  <c r="Q24" i="14"/>
  <c r="V24" i="14"/>
  <c r="G43" i="14"/>
  <c r="I43" i="14"/>
  <c r="K43" i="14"/>
  <c r="M43" i="14"/>
  <c r="O43" i="14"/>
  <c r="Q43" i="14"/>
  <c r="V43" i="14"/>
  <c r="G47" i="14"/>
  <c r="I47" i="14"/>
  <c r="K47" i="14"/>
  <c r="M47" i="14"/>
  <c r="O47" i="14"/>
  <c r="Q47" i="14"/>
  <c r="V47" i="14"/>
  <c r="G50" i="14"/>
  <c r="I50" i="14"/>
  <c r="K50" i="14"/>
  <c r="M50" i="14"/>
  <c r="O50" i="14"/>
  <c r="Q50" i="14"/>
  <c r="V50" i="14"/>
  <c r="G53" i="14"/>
  <c r="I53" i="14"/>
  <c r="K53" i="14"/>
  <c r="M53" i="14"/>
  <c r="O53" i="14"/>
  <c r="Q53" i="14"/>
  <c r="V53" i="14"/>
  <c r="G56" i="14"/>
  <c r="I56" i="14"/>
  <c r="K56" i="14"/>
  <c r="M56" i="14"/>
  <c r="O56" i="14"/>
  <c r="Q56" i="14"/>
  <c r="V56" i="14"/>
  <c r="G60" i="14"/>
  <c r="I60" i="14"/>
  <c r="K60" i="14"/>
  <c r="M60" i="14"/>
  <c r="O60" i="14"/>
  <c r="Q60" i="14"/>
  <c r="V60" i="14"/>
  <c r="G62" i="14"/>
  <c r="I62" i="14"/>
  <c r="K62" i="14"/>
  <c r="M62" i="14"/>
  <c r="O62" i="14"/>
  <c r="Q62" i="14"/>
  <c r="V62" i="14"/>
  <c r="G63" i="14"/>
  <c r="I63" i="14"/>
  <c r="K63" i="14"/>
  <c r="M63" i="14"/>
  <c r="O63" i="14"/>
  <c r="Q63" i="14"/>
  <c r="V63" i="14"/>
  <c r="G65" i="14"/>
  <c r="I65" i="14"/>
  <c r="K65" i="14"/>
  <c r="M65" i="14"/>
  <c r="O65" i="14"/>
  <c r="Q65" i="14"/>
  <c r="V65" i="14"/>
  <c r="G67" i="14"/>
  <c r="I67" i="14"/>
  <c r="K67" i="14"/>
  <c r="M67" i="14"/>
  <c r="O67" i="14"/>
  <c r="Q67" i="14"/>
  <c r="V67" i="14"/>
  <c r="G70" i="14"/>
  <c r="I70" i="14"/>
  <c r="K70" i="14"/>
  <c r="M70" i="14"/>
  <c r="O70" i="14"/>
  <c r="Q70" i="14"/>
  <c r="V70" i="14"/>
  <c r="G73" i="14"/>
  <c r="I73" i="14"/>
  <c r="K73" i="14"/>
  <c r="M73" i="14"/>
  <c r="O73" i="14"/>
  <c r="Q73" i="14"/>
  <c r="V73" i="14"/>
  <c r="G76" i="14"/>
  <c r="I76" i="14"/>
  <c r="K76" i="14"/>
  <c r="M76" i="14"/>
  <c r="O76" i="14"/>
  <c r="Q76" i="14"/>
  <c r="V76" i="14"/>
  <c r="G77" i="14"/>
  <c r="I77" i="14"/>
  <c r="K77" i="14"/>
  <c r="M77" i="14"/>
  <c r="O77" i="14"/>
  <c r="Q77" i="14"/>
  <c r="V77" i="14"/>
  <c r="G79" i="14"/>
  <c r="I79" i="14"/>
  <c r="K79" i="14"/>
  <c r="M79" i="14"/>
  <c r="O79" i="14"/>
  <c r="Q79" i="14"/>
  <c r="V79" i="14"/>
  <c r="G81" i="14"/>
  <c r="I81" i="14"/>
  <c r="K81" i="14"/>
  <c r="M81" i="14"/>
  <c r="O81" i="14"/>
  <c r="Q81" i="14"/>
  <c r="V81" i="14"/>
  <c r="G83" i="14"/>
  <c r="I83" i="14"/>
  <c r="K83" i="14"/>
  <c r="M83" i="14"/>
  <c r="O83" i="14"/>
  <c r="Q83" i="14"/>
  <c r="V83" i="14"/>
  <c r="G86" i="14"/>
  <c r="G85" i="14" s="1"/>
  <c r="I86" i="14"/>
  <c r="I85" i="14" s="1"/>
  <c r="K86" i="14"/>
  <c r="K85" i="14" s="1"/>
  <c r="M86" i="14"/>
  <c r="M85" i="14" s="1"/>
  <c r="O86" i="14"/>
  <c r="O85" i="14" s="1"/>
  <c r="Q86" i="14"/>
  <c r="Q85" i="14" s="1"/>
  <c r="V86" i="14"/>
  <c r="V85" i="14" s="1"/>
  <c r="G90" i="14"/>
  <c r="I90" i="14"/>
  <c r="K90" i="14"/>
  <c r="M90" i="14"/>
  <c r="O90" i="14"/>
  <c r="Q90" i="14"/>
  <c r="V90" i="14"/>
  <c r="G95" i="14"/>
  <c r="I95" i="14"/>
  <c r="K95" i="14"/>
  <c r="M95" i="14"/>
  <c r="O95" i="14"/>
  <c r="Q95" i="14"/>
  <c r="V95" i="14"/>
  <c r="G98" i="14"/>
  <c r="I98" i="14"/>
  <c r="K98" i="14"/>
  <c r="M98" i="14"/>
  <c r="O98" i="14"/>
  <c r="Q98" i="14"/>
  <c r="V98" i="14"/>
  <c r="G100" i="14"/>
  <c r="I100" i="14"/>
  <c r="K100" i="14"/>
  <c r="M100" i="14"/>
  <c r="O100" i="14"/>
  <c r="Q100" i="14"/>
  <c r="V100" i="14"/>
  <c r="G104" i="14"/>
  <c r="G103" i="14" s="1"/>
  <c r="I104" i="14"/>
  <c r="I103" i="14" s="1"/>
  <c r="K104" i="14"/>
  <c r="K103" i="14" s="1"/>
  <c r="M104" i="14"/>
  <c r="M103" i="14" s="1"/>
  <c r="O104" i="14"/>
  <c r="O103" i="14" s="1"/>
  <c r="Q104" i="14"/>
  <c r="Q103" i="14" s="1"/>
  <c r="V104" i="14"/>
  <c r="V103" i="14" s="1"/>
  <c r="G106" i="14"/>
  <c r="I106" i="14"/>
  <c r="K106" i="14"/>
  <c r="M106" i="14"/>
  <c r="O106" i="14"/>
  <c r="Q106" i="14"/>
  <c r="V106" i="14"/>
  <c r="G108" i="14"/>
  <c r="I108" i="14"/>
  <c r="K108" i="14"/>
  <c r="M108" i="14"/>
  <c r="O108" i="14"/>
  <c r="Q108" i="14"/>
  <c r="V108" i="14"/>
  <c r="AE110" i="14"/>
  <c r="AF110" i="14"/>
  <c r="G150" i="13"/>
  <c r="BA48" i="13"/>
  <c r="G9" i="13"/>
  <c r="I9" i="13"/>
  <c r="K9" i="13"/>
  <c r="M9" i="13"/>
  <c r="O9" i="13"/>
  <c r="Q9" i="13"/>
  <c r="V9" i="13"/>
  <c r="G12" i="13"/>
  <c r="I12" i="13"/>
  <c r="K12" i="13"/>
  <c r="M12" i="13"/>
  <c r="O12" i="13"/>
  <c r="Q12" i="13"/>
  <c r="V12" i="13"/>
  <c r="G15" i="13"/>
  <c r="I15" i="13"/>
  <c r="K15" i="13"/>
  <c r="M15" i="13"/>
  <c r="O15" i="13"/>
  <c r="Q15" i="13"/>
  <c r="V15" i="13"/>
  <c r="G19" i="13"/>
  <c r="I19" i="13"/>
  <c r="K19" i="13"/>
  <c r="M19" i="13"/>
  <c r="O19" i="13"/>
  <c r="Q19" i="13"/>
  <c r="V19" i="13"/>
  <c r="G21" i="13"/>
  <c r="I21" i="13"/>
  <c r="K21" i="13"/>
  <c r="M21" i="13"/>
  <c r="O21" i="13"/>
  <c r="Q21" i="13"/>
  <c r="V21" i="13"/>
  <c r="G22" i="13"/>
  <c r="I22" i="13"/>
  <c r="K22" i="13"/>
  <c r="M22" i="13"/>
  <c r="O22" i="13"/>
  <c r="Q22" i="13"/>
  <c r="V22" i="13"/>
  <c r="G26" i="13"/>
  <c r="G25" i="13" s="1"/>
  <c r="I26" i="13"/>
  <c r="I25" i="13" s="1"/>
  <c r="K26" i="13"/>
  <c r="K25" i="13" s="1"/>
  <c r="M26" i="13"/>
  <c r="M25" i="13" s="1"/>
  <c r="O26" i="13"/>
  <c r="O25" i="13" s="1"/>
  <c r="Q26" i="13"/>
  <c r="Q25" i="13" s="1"/>
  <c r="V26" i="13"/>
  <c r="V25" i="13" s="1"/>
  <c r="G30" i="13"/>
  <c r="I30" i="13"/>
  <c r="K30" i="13"/>
  <c r="M30" i="13"/>
  <c r="O30" i="13"/>
  <c r="Q30" i="13"/>
  <c r="V30" i="13"/>
  <c r="G32" i="13"/>
  <c r="I32" i="13"/>
  <c r="K32" i="13"/>
  <c r="M32" i="13"/>
  <c r="O32" i="13"/>
  <c r="Q32" i="13"/>
  <c r="V32" i="13"/>
  <c r="G34" i="13"/>
  <c r="I34" i="13"/>
  <c r="K34" i="13"/>
  <c r="M34" i="13"/>
  <c r="O34" i="13"/>
  <c r="Q34" i="13"/>
  <c r="V34" i="13"/>
  <c r="G35" i="13"/>
  <c r="I35" i="13"/>
  <c r="K35" i="13"/>
  <c r="M35" i="13"/>
  <c r="O35" i="13"/>
  <c r="Q35" i="13"/>
  <c r="V35" i="13"/>
  <c r="G37" i="13"/>
  <c r="I37" i="13"/>
  <c r="K37" i="13"/>
  <c r="M37" i="13"/>
  <c r="O37" i="13"/>
  <c r="Q37" i="13"/>
  <c r="V37" i="13"/>
  <c r="G39" i="13"/>
  <c r="I39" i="13"/>
  <c r="K39" i="13"/>
  <c r="M39" i="13"/>
  <c r="O39" i="13"/>
  <c r="Q39" i="13"/>
  <c r="V39" i="13"/>
  <c r="G41" i="13"/>
  <c r="I41" i="13"/>
  <c r="K41" i="13"/>
  <c r="M41" i="13"/>
  <c r="O41" i="13"/>
  <c r="Q41" i="13"/>
  <c r="V41" i="13"/>
  <c r="G44" i="13"/>
  <c r="I44" i="13"/>
  <c r="K44" i="13"/>
  <c r="M44" i="13"/>
  <c r="O44" i="13"/>
  <c r="Q44" i="13"/>
  <c r="V44" i="13"/>
  <c r="G47" i="13"/>
  <c r="I47" i="13"/>
  <c r="K47" i="13"/>
  <c r="M47" i="13"/>
  <c r="O47" i="13"/>
  <c r="Q47" i="13"/>
  <c r="V47" i="13"/>
  <c r="G51" i="13"/>
  <c r="I51" i="13"/>
  <c r="K51" i="13"/>
  <c r="M51" i="13"/>
  <c r="O51" i="13"/>
  <c r="Q51" i="13"/>
  <c r="V51" i="13"/>
  <c r="G52" i="13"/>
  <c r="I52" i="13"/>
  <c r="K52" i="13"/>
  <c r="M52" i="13"/>
  <c r="O52" i="13"/>
  <c r="Q52" i="13"/>
  <c r="V52" i="13"/>
  <c r="G55" i="13"/>
  <c r="I55" i="13"/>
  <c r="K55" i="13"/>
  <c r="M55" i="13"/>
  <c r="O55" i="13"/>
  <c r="Q55" i="13"/>
  <c r="V55" i="13"/>
  <c r="G58" i="13"/>
  <c r="I58" i="13"/>
  <c r="K58" i="13"/>
  <c r="M58" i="13"/>
  <c r="O58" i="13"/>
  <c r="Q58" i="13"/>
  <c r="V58" i="13"/>
  <c r="G60" i="13"/>
  <c r="I60" i="13"/>
  <c r="K60" i="13"/>
  <c r="M60" i="13"/>
  <c r="O60" i="13"/>
  <c r="Q60" i="13"/>
  <c r="V60" i="13"/>
  <c r="G63" i="13"/>
  <c r="I63" i="13"/>
  <c r="K63" i="13"/>
  <c r="M63" i="13"/>
  <c r="O63" i="13"/>
  <c r="Q63" i="13"/>
  <c r="V63" i="13"/>
  <c r="G67" i="13"/>
  <c r="I67" i="13"/>
  <c r="K67" i="13"/>
  <c r="M67" i="13"/>
  <c r="O67" i="13"/>
  <c r="Q67" i="13"/>
  <c r="V67" i="13"/>
  <c r="G70" i="13"/>
  <c r="I70" i="13"/>
  <c r="K70" i="13"/>
  <c r="M70" i="13"/>
  <c r="O70" i="13"/>
  <c r="Q70" i="13"/>
  <c r="V70" i="13"/>
  <c r="G72" i="13"/>
  <c r="I72" i="13"/>
  <c r="K72" i="13"/>
  <c r="M72" i="13"/>
  <c r="O72" i="13"/>
  <c r="Q72" i="13"/>
  <c r="V72" i="13"/>
  <c r="G74" i="13"/>
  <c r="I74" i="13"/>
  <c r="K74" i="13"/>
  <c r="M74" i="13"/>
  <c r="O74" i="13"/>
  <c r="Q74" i="13"/>
  <c r="V74" i="13"/>
  <c r="G77" i="13"/>
  <c r="I77" i="13"/>
  <c r="K77" i="13"/>
  <c r="M77" i="13"/>
  <c r="O77" i="13"/>
  <c r="Q77" i="13"/>
  <c r="V77" i="13"/>
  <c r="G79" i="13"/>
  <c r="I79" i="13"/>
  <c r="K79" i="13"/>
  <c r="M79" i="13"/>
  <c r="O79" i="13"/>
  <c r="Q79" i="13"/>
  <c r="V79" i="13"/>
  <c r="G82" i="13"/>
  <c r="I82" i="13"/>
  <c r="K82" i="13"/>
  <c r="M82" i="13"/>
  <c r="O82" i="13"/>
  <c r="Q82" i="13"/>
  <c r="V82" i="13"/>
  <c r="G84" i="13"/>
  <c r="I84" i="13"/>
  <c r="K84" i="13"/>
  <c r="M84" i="13"/>
  <c r="O84" i="13"/>
  <c r="Q84" i="13"/>
  <c r="V84" i="13"/>
  <c r="G87" i="13"/>
  <c r="I87" i="13"/>
  <c r="K87" i="13"/>
  <c r="M87" i="13"/>
  <c r="O87" i="13"/>
  <c r="Q87" i="13"/>
  <c r="V87" i="13"/>
  <c r="G90" i="13"/>
  <c r="I90" i="13"/>
  <c r="K90" i="13"/>
  <c r="M90" i="13"/>
  <c r="O90" i="13"/>
  <c r="Q90" i="13"/>
  <c r="V90" i="13"/>
  <c r="G94" i="13"/>
  <c r="I94" i="13"/>
  <c r="K94" i="13"/>
  <c r="M94" i="13"/>
  <c r="O94" i="13"/>
  <c r="Q94" i="13"/>
  <c r="V94" i="13"/>
  <c r="G96" i="13"/>
  <c r="I96" i="13"/>
  <c r="K96" i="13"/>
  <c r="M96" i="13"/>
  <c r="O96" i="13"/>
  <c r="Q96" i="13"/>
  <c r="V96" i="13"/>
  <c r="G99" i="13"/>
  <c r="I99" i="13"/>
  <c r="K99" i="13"/>
  <c r="M99" i="13"/>
  <c r="O99" i="13"/>
  <c r="Q99" i="13"/>
  <c r="V99" i="13"/>
  <c r="G101" i="13"/>
  <c r="I101" i="13"/>
  <c r="K101" i="13"/>
  <c r="M101" i="13"/>
  <c r="O101" i="13"/>
  <c r="Q101" i="13"/>
  <c r="V101" i="13"/>
  <c r="G102" i="13"/>
  <c r="I102" i="13"/>
  <c r="K102" i="13"/>
  <c r="M102" i="13"/>
  <c r="O102" i="13"/>
  <c r="Q102" i="13"/>
  <c r="V102" i="13"/>
  <c r="G105" i="13"/>
  <c r="I105" i="13"/>
  <c r="K105" i="13"/>
  <c r="M105" i="13"/>
  <c r="O105" i="13"/>
  <c r="Q105" i="13"/>
  <c r="V105" i="13"/>
  <c r="G107" i="13"/>
  <c r="I107" i="13"/>
  <c r="K107" i="13"/>
  <c r="M107" i="13"/>
  <c r="O107" i="13"/>
  <c r="Q107" i="13"/>
  <c r="V107" i="13"/>
  <c r="G109" i="13"/>
  <c r="I109" i="13"/>
  <c r="K109" i="13"/>
  <c r="M109" i="13"/>
  <c r="O109" i="13"/>
  <c r="Q109" i="13"/>
  <c r="V109" i="13"/>
  <c r="G117" i="13"/>
  <c r="I117" i="13"/>
  <c r="K117" i="13"/>
  <c r="M117" i="13"/>
  <c r="O117" i="13"/>
  <c r="Q117" i="13"/>
  <c r="V117" i="13"/>
  <c r="G119" i="13"/>
  <c r="I119" i="13"/>
  <c r="K119" i="13"/>
  <c r="M119" i="13"/>
  <c r="O119" i="13"/>
  <c r="Q119" i="13"/>
  <c r="V119" i="13"/>
  <c r="G121" i="13"/>
  <c r="I121" i="13"/>
  <c r="K121" i="13"/>
  <c r="M121" i="13"/>
  <c r="O121" i="13"/>
  <c r="Q121" i="13"/>
  <c r="V121" i="13"/>
  <c r="G124" i="13"/>
  <c r="I124" i="13"/>
  <c r="K124" i="13"/>
  <c r="M124" i="13"/>
  <c r="O124" i="13"/>
  <c r="Q124" i="13"/>
  <c r="V124" i="13"/>
  <c r="G126" i="13"/>
  <c r="I126" i="13"/>
  <c r="K126" i="13"/>
  <c r="M126" i="13"/>
  <c r="O126" i="13"/>
  <c r="Q126" i="13"/>
  <c r="V126" i="13"/>
  <c r="G128" i="13"/>
  <c r="I128" i="13"/>
  <c r="K128" i="13"/>
  <c r="M128" i="13"/>
  <c r="O128" i="13"/>
  <c r="Q128" i="13"/>
  <c r="V128" i="13"/>
  <c r="G130" i="13"/>
  <c r="I130" i="13"/>
  <c r="K130" i="13"/>
  <c r="M130" i="13"/>
  <c r="O130" i="13"/>
  <c r="Q130" i="13"/>
  <c r="V130" i="13"/>
  <c r="G133" i="13"/>
  <c r="I133" i="13"/>
  <c r="K133" i="13"/>
  <c r="M133" i="13"/>
  <c r="O133" i="13"/>
  <c r="Q133" i="13"/>
  <c r="V133" i="13"/>
  <c r="G134" i="13"/>
  <c r="I134" i="13"/>
  <c r="K134" i="13"/>
  <c r="M134" i="13"/>
  <c r="O134" i="13"/>
  <c r="Q134" i="13"/>
  <c r="V134" i="13"/>
  <c r="G137" i="13"/>
  <c r="I137" i="13"/>
  <c r="K137" i="13"/>
  <c r="M137" i="13"/>
  <c r="O137" i="13"/>
  <c r="Q137" i="13"/>
  <c r="V137" i="13"/>
  <c r="G139" i="13"/>
  <c r="I139" i="13"/>
  <c r="K139" i="13"/>
  <c r="M139" i="13"/>
  <c r="O139" i="13"/>
  <c r="Q139" i="13"/>
  <c r="V139" i="13"/>
  <c r="G141" i="13"/>
  <c r="I141" i="13"/>
  <c r="K141" i="13"/>
  <c r="M141" i="13"/>
  <c r="O141" i="13"/>
  <c r="Q141" i="13"/>
  <c r="V141" i="13"/>
  <c r="G145" i="13"/>
  <c r="G144" i="13" s="1"/>
  <c r="I145" i="13"/>
  <c r="I144" i="13" s="1"/>
  <c r="K145" i="13"/>
  <c r="K144" i="13" s="1"/>
  <c r="M145" i="13"/>
  <c r="M144" i="13" s="1"/>
  <c r="O145" i="13"/>
  <c r="O144" i="13" s="1"/>
  <c r="Q145" i="13"/>
  <c r="Q144" i="13" s="1"/>
  <c r="V145" i="13"/>
  <c r="V144" i="13" s="1"/>
  <c r="G147" i="13"/>
  <c r="I147" i="13"/>
  <c r="K147" i="13"/>
  <c r="M147" i="13"/>
  <c r="O147" i="13"/>
  <c r="Q147" i="13"/>
  <c r="V147" i="13"/>
  <c r="G148" i="13"/>
  <c r="I148" i="13"/>
  <c r="K148" i="13"/>
  <c r="M148" i="13"/>
  <c r="O148" i="13"/>
  <c r="Q148" i="13"/>
  <c r="V148" i="13"/>
  <c r="AE150" i="13"/>
  <c r="AF150" i="13"/>
  <c r="G161" i="12"/>
  <c r="BA126" i="12"/>
  <c r="BA61" i="12"/>
  <c r="G9" i="12"/>
  <c r="I9" i="12"/>
  <c r="K9" i="12"/>
  <c r="M9" i="12"/>
  <c r="O9" i="12"/>
  <c r="Q9" i="12"/>
  <c r="V9" i="12"/>
  <c r="G10" i="12"/>
  <c r="I10" i="12"/>
  <c r="K10" i="12"/>
  <c r="M10" i="12"/>
  <c r="O10" i="12"/>
  <c r="Q10" i="12"/>
  <c r="V10" i="12"/>
  <c r="G11" i="12"/>
  <c r="I11" i="12"/>
  <c r="K11" i="12"/>
  <c r="M11" i="12"/>
  <c r="O11" i="12"/>
  <c r="Q11" i="12"/>
  <c r="V11" i="12"/>
  <c r="G12" i="12"/>
  <c r="I12" i="12"/>
  <c r="K12" i="12"/>
  <c r="M12" i="12"/>
  <c r="O12" i="12"/>
  <c r="Q12" i="12"/>
  <c r="V12" i="12"/>
  <c r="G13" i="12"/>
  <c r="I13" i="12"/>
  <c r="K13" i="12"/>
  <c r="M13" i="12"/>
  <c r="O13" i="12"/>
  <c r="Q13" i="12"/>
  <c r="V13" i="12"/>
  <c r="G14" i="12"/>
  <c r="I14" i="12"/>
  <c r="K14" i="12"/>
  <c r="M14" i="12"/>
  <c r="O14" i="12"/>
  <c r="Q14" i="12"/>
  <c r="V14" i="12"/>
  <c r="G15" i="12"/>
  <c r="I15" i="12"/>
  <c r="K15" i="12"/>
  <c r="M15" i="12"/>
  <c r="O15" i="12"/>
  <c r="Q15" i="12"/>
  <c r="V15" i="12"/>
  <c r="G16" i="12"/>
  <c r="I16" i="12"/>
  <c r="K16" i="12"/>
  <c r="M16" i="12"/>
  <c r="O16" i="12"/>
  <c r="Q16" i="12"/>
  <c r="V16" i="12"/>
  <c r="G17" i="12"/>
  <c r="I17" i="12"/>
  <c r="K17" i="12"/>
  <c r="M17" i="12"/>
  <c r="O17" i="12"/>
  <c r="Q17" i="12"/>
  <c r="V17" i="12"/>
  <c r="G18" i="12"/>
  <c r="I18" i="12"/>
  <c r="K18" i="12"/>
  <c r="M18" i="12"/>
  <c r="O18" i="12"/>
  <c r="Q18" i="12"/>
  <c r="V18" i="12"/>
  <c r="G20" i="12"/>
  <c r="I20" i="12"/>
  <c r="K20" i="12"/>
  <c r="M20" i="12"/>
  <c r="O20" i="12"/>
  <c r="Q20" i="12"/>
  <c r="V20" i="12"/>
  <c r="G23" i="12"/>
  <c r="I23" i="12"/>
  <c r="K23" i="12"/>
  <c r="M23" i="12"/>
  <c r="O23" i="12"/>
  <c r="Q23" i="12"/>
  <c r="V23" i="12"/>
  <c r="G25" i="12"/>
  <c r="I25" i="12"/>
  <c r="K25" i="12"/>
  <c r="M25" i="12"/>
  <c r="O25" i="12"/>
  <c r="Q25" i="12"/>
  <c r="V25" i="12"/>
  <c r="G30" i="12"/>
  <c r="I30" i="12"/>
  <c r="K30" i="12"/>
  <c r="M30" i="12"/>
  <c r="O30" i="12"/>
  <c r="Q30" i="12"/>
  <c r="V30" i="12"/>
  <c r="G32" i="12"/>
  <c r="I32" i="12"/>
  <c r="K32" i="12"/>
  <c r="M32" i="12"/>
  <c r="O32" i="12"/>
  <c r="Q32" i="12"/>
  <c r="V32" i="12"/>
  <c r="G33" i="12"/>
  <c r="I33" i="12"/>
  <c r="K33" i="12"/>
  <c r="M33" i="12"/>
  <c r="O33" i="12"/>
  <c r="Q33" i="12"/>
  <c r="V33" i="12"/>
  <c r="G37" i="12"/>
  <c r="I37" i="12"/>
  <c r="K37" i="12"/>
  <c r="M37" i="12"/>
  <c r="O37" i="12"/>
  <c r="Q37" i="12"/>
  <c r="V37" i="12"/>
  <c r="G39" i="12"/>
  <c r="I39" i="12"/>
  <c r="K39" i="12"/>
  <c r="M39" i="12"/>
  <c r="O39" i="12"/>
  <c r="Q39" i="12"/>
  <c r="V39" i="12"/>
  <c r="G41" i="12"/>
  <c r="I41" i="12"/>
  <c r="K41" i="12"/>
  <c r="M41" i="12"/>
  <c r="O41" i="12"/>
  <c r="Q41" i="12"/>
  <c r="V41" i="12"/>
  <c r="G43" i="12"/>
  <c r="I43" i="12"/>
  <c r="K43" i="12"/>
  <c r="M43" i="12"/>
  <c r="O43" i="12"/>
  <c r="Q43" i="12"/>
  <c r="V43" i="12"/>
  <c r="G46" i="12"/>
  <c r="I46" i="12"/>
  <c r="K46" i="12"/>
  <c r="M46" i="12"/>
  <c r="O46" i="12"/>
  <c r="Q46" i="12"/>
  <c r="V46" i="12"/>
  <c r="G48" i="12"/>
  <c r="I48" i="12"/>
  <c r="K48" i="12"/>
  <c r="M48" i="12"/>
  <c r="O48" i="12"/>
  <c r="Q48" i="12"/>
  <c r="V48" i="12"/>
  <c r="G51" i="12"/>
  <c r="G50" i="12" s="1"/>
  <c r="I51" i="12"/>
  <c r="I50" i="12" s="1"/>
  <c r="K51" i="12"/>
  <c r="K50" i="12" s="1"/>
  <c r="M51" i="12"/>
  <c r="M50" i="12" s="1"/>
  <c r="O51" i="12"/>
  <c r="O50" i="12" s="1"/>
  <c r="Q51" i="12"/>
  <c r="Q50" i="12" s="1"/>
  <c r="V51" i="12"/>
  <c r="V50" i="12" s="1"/>
  <c r="G53" i="12"/>
  <c r="I53" i="12"/>
  <c r="K53" i="12"/>
  <c r="M53" i="12"/>
  <c r="O53" i="12"/>
  <c r="Q53" i="12"/>
  <c r="V53" i="12"/>
  <c r="G54" i="12"/>
  <c r="I54" i="12"/>
  <c r="K54" i="12"/>
  <c r="M54" i="12"/>
  <c r="O54" i="12"/>
  <c r="Q54" i="12"/>
  <c r="V54" i="12"/>
  <c r="G56" i="12"/>
  <c r="G55" i="12" s="1"/>
  <c r="I56" i="12"/>
  <c r="I55" i="12" s="1"/>
  <c r="K56" i="12"/>
  <c r="K55" i="12" s="1"/>
  <c r="M56" i="12"/>
  <c r="M55" i="12" s="1"/>
  <c r="O56" i="12"/>
  <c r="O55" i="12" s="1"/>
  <c r="Q56" i="12"/>
  <c r="Q55" i="12" s="1"/>
  <c r="V56" i="12"/>
  <c r="V55" i="12" s="1"/>
  <c r="G60" i="12"/>
  <c r="I60" i="12"/>
  <c r="K60" i="12"/>
  <c r="M60" i="12"/>
  <c r="O60" i="12"/>
  <c r="Q60" i="12"/>
  <c r="V60" i="12"/>
  <c r="G62" i="12"/>
  <c r="I62" i="12"/>
  <c r="K62" i="12"/>
  <c r="M62" i="12"/>
  <c r="O62" i="12"/>
  <c r="Q62" i="12"/>
  <c r="V62" i="12"/>
  <c r="G64" i="12"/>
  <c r="I64" i="12"/>
  <c r="K64" i="12"/>
  <c r="M64" i="12"/>
  <c r="O64" i="12"/>
  <c r="Q64" i="12"/>
  <c r="V64" i="12"/>
  <c r="G67" i="12"/>
  <c r="I67" i="12"/>
  <c r="K67" i="12"/>
  <c r="M67" i="12"/>
  <c r="O67" i="12"/>
  <c r="Q67" i="12"/>
  <c r="V67" i="12"/>
  <c r="G70" i="12"/>
  <c r="I70" i="12"/>
  <c r="K70" i="12"/>
  <c r="M70" i="12"/>
  <c r="O70" i="12"/>
  <c r="Q70" i="12"/>
  <c r="V70" i="12"/>
  <c r="G73" i="12"/>
  <c r="I73" i="12"/>
  <c r="K73" i="12"/>
  <c r="M73" i="12"/>
  <c r="O73" i="12"/>
  <c r="Q73" i="12"/>
  <c r="V73" i="12"/>
  <c r="G77" i="12"/>
  <c r="I77" i="12"/>
  <c r="K77" i="12"/>
  <c r="M77" i="12"/>
  <c r="O77" i="12"/>
  <c r="Q77" i="12"/>
  <c r="V77" i="12"/>
  <c r="G80" i="12"/>
  <c r="I80" i="12"/>
  <c r="K80" i="12"/>
  <c r="M80" i="12"/>
  <c r="O80" i="12"/>
  <c r="Q80" i="12"/>
  <c r="V80" i="12"/>
  <c r="G83" i="12"/>
  <c r="I83" i="12"/>
  <c r="K83" i="12"/>
  <c r="M83" i="12"/>
  <c r="O83" i="12"/>
  <c r="Q83" i="12"/>
  <c r="V83" i="12"/>
  <c r="G86" i="12"/>
  <c r="I86" i="12"/>
  <c r="K86" i="12"/>
  <c r="M86" i="12"/>
  <c r="O86" i="12"/>
  <c r="Q86" i="12"/>
  <c r="V86" i="12"/>
  <c r="G87" i="12"/>
  <c r="I87" i="12"/>
  <c r="K87" i="12"/>
  <c r="M87" i="12"/>
  <c r="O87" i="12"/>
  <c r="Q87" i="12"/>
  <c r="V87" i="12"/>
  <c r="G89" i="12"/>
  <c r="I89" i="12"/>
  <c r="K89" i="12"/>
  <c r="M89" i="12"/>
  <c r="O89" i="12"/>
  <c r="Q89" i="12"/>
  <c r="V89" i="12"/>
  <c r="G91" i="12"/>
  <c r="I91" i="12"/>
  <c r="K91" i="12"/>
  <c r="M91" i="12"/>
  <c r="O91" i="12"/>
  <c r="Q91" i="12"/>
  <c r="V91" i="12"/>
  <c r="G93" i="12"/>
  <c r="I93" i="12"/>
  <c r="K93" i="12"/>
  <c r="M93" i="12"/>
  <c r="O93" i="12"/>
  <c r="Q93" i="12"/>
  <c r="V93" i="12"/>
  <c r="G95" i="12"/>
  <c r="I95" i="12"/>
  <c r="K95" i="12"/>
  <c r="M95" i="12"/>
  <c r="O95" i="12"/>
  <c r="Q95" i="12"/>
  <c r="V95" i="12"/>
  <c r="G97" i="12"/>
  <c r="I97" i="12"/>
  <c r="K97" i="12"/>
  <c r="M97" i="12"/>
  <c r="O97" i="12"/>
  <c r="Q97" i="12"/>
  <c r="V97" i="12"/>
  <c r="G105" i="12"/>
  <c r="I105" i="12"/>
  <c r="K105" i="12"/>
  <c r="M105" i="12"/>
  <c r="O105" i="12"/>
  <c r="Q105" i="12"/>
  <c r="V105" i="12"/>
  <c r="G108" i="12"/>
  <c r="I108" i="12"/>
  <c r="K108" i="12"/>
  <c r="M108" i="12"/>
  <c r="O108" i="12"/>
  <c r="Q108" i="12"/>
  <c r="V108" i="12"/>
  <c r="G110" i="12"/>
  <c r="I110" i="12"/>
  <c r="K110" i="12"/>
  <c r="M110" i="12"/>
  <c r="O110" i="12"/>
  <c r="Q110" i="12"/>
  <c r="V110" i="12"/>
  <c r="G113" i="12"/>
  <c r="I113" i="12"/>
  <c r="K113" i="12"/>
  <c r="M113" i="12"/>
  <c r="O113" i="12"/>
  <c r="Q113" i="12"/>
  <c r="V113" i="12"/>
  <c r="G115" i="12"/>
  <c r="I115" i="12"/>
  <c r="K115" i="12"/>
  <c r="M115" i="12"/>
  <c r="O115" i="12"/>
  <c r="Q115" i="12"/>
  <c r="V115" i="12"/>
  <c r="G116" i="12"/>
  <c r="I116" i="12"/>
  <c r="K116" i="12"/>
  <c r="M116" i="12"/>
  <c r="O116" i="12"/>
  <c r="Q116" i="12"/>
  <c r="V116" i="12"/>
  <c r="G117" i="12"/>
  <c r="I117" i="12"/>
  <c r="K117" i="12"/>
  <c r="M117" i="12"/>
  <c r="O117" i="12"/>
  <c r="Q117" i="12"/>
  <c r="V117" i="12"/>
  <c r="G119" i="12"/>
  <c r="I119" i="12"/>
  <c r="K119" i="12"/>
  <c r="M119" i="12"/>
  <c r="O119" i="12"/>
  <c r="Q119" i="12"/>
  <c r="V119" i="12"/>
  <c r="G120" i="12"/>
  <c r="I120" i="12"/>
  <c r="K120" i="12"/>
  <c r="M120" i="12"/>
  <c r="O120" i="12"/>
  <c r="Q120" i="12"/>
  <c r="V120" i="12"/>
  <c r="G123" i="12"/>
  <c r="I123" i="12"/>
  <c r="K123" i="12"/>
  <c r="M123" i="12"/>
  <c r="O123" i="12"/>
  <c r="Q123" i="12"/>
  <c r="V123" i="12"/>
  <c r="G124" i="12"/>
  <c r="I124" i="12"/>
  <c r="K124" i="12"/>
  <c r="M124" i="12"/>
  <c r="O124" i="12"/>
  <c r="Q124" i="12"/>
  <c r="V124" i="12"/>
  <c r="G125" i="12"/>
  <c r="I125" i="12"/>
  <c r="K125" i="12"/>
  <c r="M125" i="12"/>
  <c r="O125" i="12"/>
  <c r="Q125" i="12"/>
  <c r="V125" i="12"/>
  <c r="G129" i="12"/>
  <c r="I129" i="12"/>
  <c r="K129" i="12"/>
  <c r="M129" i="12"/>
  <c r="O129" i="12"/>
  <c r="Q129" i="12"/>
  <c r="V129" i="12"/>
  <c r="G131" i="12"/>
  <c r="I131" i="12"/>
  <c r="K131" i="12"/>
  <c r="M131" i="12"/>
  <c r="O131" i="12"/>
  <c r="Q131" i="12"/>
  <c r="V131" i="12"/>
  <c r="G133" i="12"/>
  <c r="I133" i="12"/>
  <c r="K133" i="12"/>
  <c r="M133" i="12"/>
  <c r="O133" i="12"/>
  <c r="Q133" i="12"/>
  <c r="V133" i="12"/>
  <c r="G134" i="12"/>
  <c r="I134" i="12"/>
  <c r="K134" i="12"/>
  <c r="M134" i="12"/>
  <c r="O134" i="12"/>
  <c r="Q134" i="12"/>
  <c r="V134" i="12"/>
  <c r="G137" i="12"/>
  <c r="I137" i="12"/>
  <c r="K137" i="12"/>
  <c r="M137" i="12"/>
  <c r="O137" i="12"/>
  <c r="Q137" i="12"/>
  <c r="V137" i="12"/>
  <c r="G140" i="12"/>
  <c r="I140" i="12"/>
  <c r="K140" i="12"/>
  <c r="M140" i="12"/>
  <c r="O140" i="12"/>
  <c r="Q140" i="12"/>
  <c r="V140" i="12"/>
  <c r="G144" i="12"/>
  <c r="I144" i="12"/>
  <c r="K144" i="12"/>
  <c r="M144" i="12"/>
  <c r="O144" i="12"/>
  <c r="Q144" i="12"/>
  <c r="V144" i="12"/>
  <c r="G147" i="12"/>
  <c r="I147" i="12"/>
  <c r="K147" i="12"/>
  <c r="M147" i="12"/>
  <c r="O147" i="12"/>
  <c r="Q147" i="12"/>
  <c r="V147" i="12"/>
  <c r="G148" i="12"/>
  <c r="I148" i="12"/>
  <c r="K148" i="12"/>
  <c r="M148" i="12"/>
  <c r="O148" i="12"/>
  <c r="Q148" i="12"/>
  <c r="V148" i="12"/>
  <c r="G149" i="12"/>
  <c r="I149" i="12"/>
  <c r="K149" i="12"/>
  <c r="M149" i="12"/>
  <c r="O149" i="12"/>
  <c r="Q149" i="12"/>
  <c r="V149" i="12"/>
  <c r="G150" i="12"/>
  <c r="I150" i="12"/>
  <c r="K150" i="12"/>
  <c r="M150" i="12"/>
  <c r="O150" i="12"/>
  <c r="Q150" i="12"/>
  <c r="V150" i="12"/>
  <c r="G152" i="12"/>
  <c r="G151" i="12" s="1"/>
  <c r="I152" i="12"/>
  <c r="I151" i="12" s="1"/>
  <c r="K152" i="12"/>
  <c r="K151" i="12" s="1"/>
  <c r="M152" i="12"/>
  <c r="M151" i="12" s="1"/>
  <c r="O152" i="12"/>
  <c r="O151" i="12" s="1"/>
  <c r="Q152" i="12"/>
  <c r="Q151" i="12" s="1"/>
  <c r="V152" i="12"/>
  <c r="V151" i="12" s="1"/>
  <c r="G154" i="12"/>
  <c r="I154" i="12"/>
  <c r="K154" i="12"/>
  <c r="M154" i="12"/>
  <c r="O154" i="12"/>
  <c r="Q154" i="12"/>
  <c r="V154" i="12"/>
  <c r="G155" i="12"/>
  <c r="I155" i="12"/>
  <c r="K155" i="12"/>
  <c r="M155" i="12"/>
  <c r="O155" i="12"/>
  <c r="Q155" i="12"/>
  <c r="V155" i="12"/>
  <c r="G156" i="12"/>
  <c r="I156" i="12"/>
  <c r="K156" i="12"/>
  <c r="M156" i="12"/>
  <c r="O156" i="12"/>
  <c r="Q156" i="12"/>
  <c r="V156" i="12"/>
  <c r="G158" i="12"/>
  <c r="I158" i="12"/>
  <c r="K158" i="12"/>
  <c r="M158" i="12"/>
  <c r="O158" i="12"/>
  <c r="Q158" i="12"/>
  <c r="V158" i="12"/>
  <c r="G159" i="12"/>
  <c r="I159" i="12"/>
  <c r="K159" i="12"/>
  <c r="M159" i="12"/>
  <c r="O159" i="12"/>
  <c r="Q159" i="12"/>
  <c r="V159" i="12"/>
  <c r="AE161" i="12"/>
  <c r="AF161" i="12"/>
  <c r="I20" i="1"/>
  <c r="I19" i="1"/>
  <c r="I18" i="1"/>
  <c r="I17" i="1"/>
  <c r="I16" i="1"/>
  <c r="I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94" i="1" s="1"/>
  <c r="F48" i="1"/>
  <c r="G48" i="1"/>
  <c r="G25" i="1" s="1"/>
  <c r="A25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I21" i="1"/>
  <c r="J28" i="1"/>
  <c r="J26" i="1"/>
  <c r="G38" i="1"/>
  <c r="F38" i="1"/>
  <c r="J23" i="1"/>
  <c r="J24" i="1"/>
  <c r="J25" i="1"/>
  <c r="J27" i="1"/>
  <c r="E24" i="1"/>
  <c r="E26" i="1"/>
  <c r="G26" i="1" l="1"/>
  <c r="A26" i="1"/>
  <c r="G28" i="1"/>
  <c r="G23" i="1"/>
  <c r="V69" i="18"/>
  <c r="Q69" i="18"/>
  <c r="O69" i="18"/>
  <c r="M69" i="18"/>
  <c r="K69" i="18"/>
  <c r="I69" i="18"/>
  <c r="G69" i="18"/>
  <c r="V50" i="18"/>
  <c r="Q50" i="18"/>
  <c r="O50" i="18"/>
  <c r="M50" i="18"/>
  <c r="K50" i="18"/>
  <c r="I50" i="18"/>
  <c r="G50" i="18"/>
  <c r="V11" i="18"/>
  <c r="Q11" i="18"/>
  <c r="O11" i="18"/>
  <c r="M11" i="18"/>
  <c r="K11" i="18"/>
  <c r="I11" i="18"/>
  <c r="G11" i="18"/>
  <c r="V44" i="17"/>
  <c r="Q44" i="17"/>
  <c r="O44" i="17"/>
  <c r="M44" i="17"/>
  <c r="K44" i="17"/>
  <c r="I44" i="17"/>
  <c r="G44" i="17"/>
  <c r="V20" i="17"/>
  <c r="Q20" i="17"/>
  <c r="O20" i="17"/>
  <c r="M20" i="17"/>
  <c r="K20" i="17"/>
  <c r="I20" i="17"/>
  <c r="G20" i="17"/>
  <c r="V8" i="17"/>
  <c r="Q8" i="17"/>
  <c r="O8" i="17"/>
  <c r="M8" i="17"/>
  <c r="K8" i="17"/>
  <c r="I8" i="17"/>
  <c r="G8" i="17"/>
  <c r="V116" i="16"/>
  <c r="Q116" i="16"/>
  <c r="O116" i="16"/>
  <c r="M116" i="16"/>
  <c r="K116" i="16"/>
  <c r="I116" i="16"/>
  <c r="G116" i="16"/>
  <c r="V111" i="16"/>
  <c r="Q111" i="16"/>
  <c r="O111" i="16"/>
  <c r="M111" i="16"/>
  <c r="K111" i="16"/>
  <c r="I111" i="16"/>
  <c r="G111" i="16"/>
  <c r="V101" i="16"/>
  <c r="Q101" i="16"/>
  <c r="O101" i="16"/>
  <c r="M101" i="16"/>
  <c r="K101" i="16"/>
  <c r="I101" i="16"/>
  <c r="G101" i="16"/>
  <c r="V90" i="16"/>
  <c r="Q90" i="16"/>
  <c r="O90" i="16"/>
  <c r="M90" i="16"/>
  <c r="K90" i="16"/>
  <c r="I90" i="16"/>
  <c r="G90" i="16"/>
  <c r="V81" i="16"/>
  <c r="Q81" i="16"/>
  <c r="O81" i="16"/>
  <c r="M81" i="16"/>
  <c r="K81" i="16"/>
  <c r="I81" i="16"/>
  <c r="G81" i="16"/>
  <c r="V68" i="16"/>
  <c r="Q68" i="16"/>
  <c r="O68" i="16"/>
  <c r="M68" i="16"/>
  <c r="K68" i="16"/>
  <c r="I68" i="16"/>
  <c r="G68" i="16"/>
  <c r="V26" i="16"/>
  <c r="Q26" i="16"/>
  <c r="O26" i="16"/>
  <c r="M26" i="16"/>
  <c r="K26" i="16"/>
  <c r="I26" i="16"/>
  <c r="G26" i="16"/>
  <c r="V8" i="16"/>
  <c r="Q8" i="16"/>
  <c r="O8" i="16"/>
  <c r="M8" i="16"/>
  <c r="K8" i="16"/>
  <c r="I8" i="16"/>
  <c r="G8" i="16"/>
  <c r="V142" i="15"/>
  <c r="Q142" i="15"/>
  <c r="O142" i="15"/>
  <c r="M142" i="15"/>
  <c r="K142" i="15"/>
  <c r="I142" i="15"/>
  <c r="G142" i="15"/>
  <c r="V132" i="15"/>
  <c r="Q132" i="15"/>
  <c r="O132" i="15"/>
  <c r="M132" i="15"/>
  <c r="K132" i="15"/>
  <c r="I132" i="15"/>
  <c r="G132" i="15"/>
  <c r="V119" i="15"/>
  <c r="Q119" i="15"/>
  <c r="O119" i="15"/>
  <c r="M119" i="15"/>
  <c r="K119" i="15"/>
  <c r="I119" i="15"/>
  <c r="G119" i="15"/>
  <c r="V112" i="15"/>
  <c r="Q112" i="15"/>
  <c r="O112" i="15"/>
  <c r="M112" i="15"/>
  <c r="K112" i="15"/>
  <c r="I112" i="15"/>
  <c r="G112" i="15"/>
  <c r="V89" i="15"/>
  <c r="Q89" i="15"/>
  <c r="O89" i="15"/>
  <c r="M89" i="15"/>
  <c r="K89" i="15"/>
  <c r="I89" i="15"/>
  <c r="G89" i="15"/>
  <c r="V77" i="15"/>
  <c r="Q77" i="15"/>
  <c r="O77" i="15"/>
  <c r="M77" i="15"/>
  <c r="K77" i="15"/>
  <c r="I77" i="15"/>
  <c r="G77" i="15"/>
  <c r="V59" i="15"/>
  <c r="Q59" i="15"/>
  <c r="O59" i="15"/>
  <c r="M59" i="15"/>
  <c r="K59" i="15"/>
  <c r="I59" i="15"/>
  <c r="G59" i="15"/>
  <c r="V50" i="15"/>
  <c r="Q50" i="15"/>
  <c r="O50" i="15"/>
  <c r="M50" i="15"/>
  <c r="K50" i="15"/>
  <c r="I50" i="15"/>
  <c r="G50" i="15"/>
  <c r="V43" i="15"/>
  <c r="Q43" i="15"/>
  <c r="O43" i="15"/>
  <c r="M43" i="15"/>
  <c r="K43" i="15"/>
  <c r="I43" i="15"/>
  <c r="G43" i="15"/>
  <c r="V29" i="15"/>
  <c r="Q29" i="15"/>
  <c r="O29" i="15"/>
  <c r="M29" i="15"/>
  <c r="K29" i="15"/>
  <c r="I29" i="15"/>
  <c r="G29" i="15"/>
  <c r="V8" i="15"/>
  <c r="Q8" i="15"/>
  <c r="O8" i="15"/>
  <c r="M8" i="15"/>
  <c r="K8" i="15"/>
  <c r="I8" i="15"/>
  <c r="G8" i="15"/>
  <c r="V105" i="14"/>
  <c r="Q105" i="14"/>
  <c r="O105" i="14"/>
  <c r="M105" i="14"/>
  <c r="K105" i="14"/>
  <c r="I105" i="14"/>
  <c r="G105" i="14"/>
  <c r="V89" i="14"/>
  <c r="Q89" i="14"/>
  <c r="O89" i="14"/>
  <c r="M89" i="14"/>
  <c r="K89" i="14"/>
  <c r="I89" i="14"/>
  <c r="G89" i="14"/>
  <c r="V69" i="14"/>
  <c r="Q69" i="14"/>
  <c r="O69" i="14"/>
  <c r="M69" i="14"/>
  <c r="K69" i="14"/>
  <c r="I69" i="14"/>
  <c r="G69" i="14"/>
  <c r="V59" i="14"/>
  <c r="Q59" i="14"/>
  <c r="O59" i="14"/>
  <c r="M59" i="14"/>
  <c r="K59" i="14"/>
  <c r="I59" i="14"/>
  <c r="G59" i="14"/>
  <c r="V46" i="14"/>
  <c r="Q46" i="14"/>
  <c r="O46" i="14"/>
  <c r="M46" i="14"/>
  <c r="K46" i="14"/>
  <c r="I46" i="14"/>
  <c r="G46" i="14"/>
  <c r="V23" i="14"/>
  <c r="Q23" i="14"/>
  <c r="O23" i="14"/>
  <c r="M23" i="14"/>
  <c r="K23" i="14"/>
  <c r="I23" i="14"/>
  <c r="G23" i="14"/>
  <c r="V8" i="14"/>
  <c r="Q8" i="14"/>
  <c r="O8" i="14"/>
  <c r="M8" i="14"/>
  <c r="K8" i="14"/>
  <c r="I8" i="14"/>
  <c r="G8" i="14"/>
  <c r="V146" i="13"/>
  <c r="Q146" i="13"/>
  <c r="O146" i="13"/>
  <c r="M146" i="13"/>
  <c r="K146" i="13"/>
  <c r="I146" i="13"/>
  <c r="G146" i="13"/>
  <c r="V136" i="13"/>
  <c r="Q136" i="13"/>
  <c r="O136" i="13"/>
  <c r="M136" i="13"/>
  <c r="K136" i="13"/>
  <c r="I136" i="13"/>
  <c r="G136" i="13"/>
  <c r="V123" i="13"/>
  <c r="Q123" i="13"/>
  <c r="O123" i="13"/>
  <c r="M123" i="13"/>
  <c r="K123" i="13"/>
  <c r="I123" i="13"/>
  <c r="G123" i="13"/>
  <c r="V116" i="13"/>
  <c r="Q116" i="13"/>
  <c r="O116" i="13"/>
  <c r="M116" i="13"/>
  <c r="K116" i="13"/>
  <c r="I116" i="13"/>
  <c r="G116" i="13"/>
  <c r="V93" i="13"/>
  <c r="Q93" i="13"/>
  <c r="O93" i="13"/>
  <c r="M93" i="13"/>
  <c r="K93" i="13"/>
  <c r="I93" i="13"/>
  <c r="G93" i="13"/>
  <c r="V81" i="13"/>
  <c r="Q81" i="13"/>
  <c r="O81" i="13"/>
  <c r="M81" i="13"/>
  <c r="K81" i="13"/>
  <c r="I81" i="13"/>
  <c r="G81" i="13"/>
  <c r="V62" i="13"/>
  <c r="Q62" i="13"/>
  <c r="O62" i="13"/>
  <c r="M62" i="13"/>
  <c r="K62" i="13"/>
  <c r="I62" i="13"/>
  <c r="G62" i="13"/>
  <c r="V50" i="13"/>
  <c r="Q50" i="13"/>
  <c r="O50" i="13"/>
  <c r="M50" i="13"/>
  <c r="K50" i="13"/>
  <c r="I50" i="13"/>
  <c r="G50" i="13"/>
  <c r="V43" i="13"/>
  <c r="Q43" i="13"/>
  <c r="O43" i="13"/>
  <c r="M43" i="13"/>
  <c r="K43" i="13"/>
  <c r="I43" i="13"/>
  <c r="G43" i="13"/>
  <c r="V29" i="13"/>
  <c r="Q29" i="13"/>
  <c r="O29" i="13"/>
  <c r="M29" i="13"/>
  <c r="K29" i="13"/>
  <c r="I29" i="13"/>
  <c r="G29" i="13"/>
  <c r="V8" i="13"/>
  <c r="Q8" i="13"/>
  <c r="O8" i="13"/>
  <c r="M8" i="13"/>
  <c r="K8" i="13"/>
  <c r="I8" i="13"/>
  <c r="G8" i="13"/>
  <c r="V157" i="12"/>
  <c r="Q157" i="12"/>
  <c r="O157" i="12"/>
  <c r="M157" i="12"/>
  <c r="K157" i="12"/>
  <c r="I157" i="12"/>
  <c r="G157" i="12"/>
  <c r="V153" i="12"/>
  <c r="Q153" i="12"/>
  <c r="O153" i="12"/>
  <c r="M153" i="12"/>
  <c r="K153" i="12"/>
  <c r="I153" i="12"/>
  <c r="G153" i="12"/>
  <c r="V143" i="12"/>
  <c r="Q143" i="12"/>
  <c r="O143" i="12"/>
  <c r="M143" i="12"/>
  <c r="K143" i="12"/>
  <c r="I143" i="12"/>
  <c r="G143" i="12"/>
  <c r="V128" i="12"/>
  <c r="Q128" i="12"/>
  <c r="O128" i="12"/>
  <c r="M128" i="12"/>
  <c r="K128" i="12"/>
  <c r="I128" i="12"/>
  <c r="G128" i="12"/>
  <c r="V112" i="12"/>
  <c r="Q112" i="12"/>
  <c r="O112" i="12"/>
  <c r="M112" i="12"/>
  <c r="K112" i="12"/>
  <c r="I112" i="12"/>
  <c r="G112" i="12"/>
  <c r="V104" i="12"/>
  <c r="Q104" i="12"/>
  <c r="O104" i="12"/>
  <c r="M104" i="12"/>
  <c r="K104" i="12"/>
  <c r="I104" i="12"/>
  <c r="G104" i="12"/>
  <c r="V76" i="12"/>
  <c r="Q76" i="12"/>
  <c r="O76" i="12"/>
  <c r="M76" i="12"/>
  <c r="K76" i="12"/>
  <c r="I76" i="12"/>
  <c r="G76" i="12"/>
  <c r="V63" i="12"/>
  <c r="Q63" i="12"/>
  <c r="O63" i="12"/>
  <c r="M63" i="12"/>
  <c r="K63" i="12"/>
  <c r="I63" i="12"/>
  <c r="G63" i="12"/>
  <c r="V59" i="12"/>
  <c r="Q59" i="12"/>
  <c r="O59" i="12"/>
  <c r="M59" i="12"/>
  <c r="K59" i="12"/>
  <c r="I59" i="12"/>
  <c r="G59" i="12"/>
  <c r="V52" i="12"/>
  <c r="Q52" i="12"/>
  <c r="O52" i="12"/>
  <c r="M52" i="12"/>
  <c r="K52" i="12"/>
  <c r="I52" i="12"/>
  <c r="G52" i="12"/>
  <c r="V45" i="12"/>
  <c r="Q45" i="12"/>
  <c r="O45" i="12"/>
  <c r="M45" i="12"/>
  <c r="K45" i="12"/>
  <c r="I45" i="12"/>
  <c r="G45" i="12"/>
  <c r="V36" i="12"/>
  <c r="Q36" i="12"/>
  <c r="O36" i="12"/>
  <c r="M36" i="12"/>
  <c r="K36" i="12"/>
  <c r="I36" i="12"/>
  <c r="G36" i="12"/>
  <c r="V19" i="12"/>
  <c r="Q19" i="12"/>
  <c r="O19" i="12"/>
  <c r="M19" i="12"/>
  <c r="K19" i="12"/>
  <c r="I19" i="12"/>
  <c r="G19" i="12"/>
  <c r="V8" i="12"/>
  <c r="Q8" i="12"/>
  <c r="O8" i="12"/>
  <c r="M8" i="12"/>
  <c r="K8" i="12"/>
  <c r="I8" i="12"/>
  <c r="G8" i="12"/>
  <c r="H48" i="1"/>
  <c r="I39" i="1"/>
  <c r="I48" i="1" s="1"/>
  <c r="A23" i="1" l="1"/>
  <c r="J47" i="1"/>
  <c r="J46" i="1"/>
  <c r="J45" i="1"/>
  <c r="J44" i="1"/>
  <c r="J43" i="1"/>
  <c r="J42" i="1"/>
  <c r="J41" i="1"/>
  <c r="J40" i="1"/>
  <c r="J39" i="1"/>
  <c r="J48" i="1" s="1"/>
  <c r="G24" i="1" l="1"/>
  <c r="A27" i="1" s="1"/>
  <c r="A24" i="1"/>
  <c r="G29" i="1" l="1"/>
  <c r="G27" i="1" s="1"/>
  <c r="A29" i="1"/>
</calcChain>
</file>

<file path=xl/sharedStrings.xml><?xml version="1.0" encoding="utf-8"?>
<sst xmlns="http://schemas.openxmlformats.org/spreadsheetml/2006/main" count="3976" uniqueCount="794">
  <si>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</si>
  <si>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</si>
  <si>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</si>
  <si>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</si>
  <si>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</si>
  <si>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</si>
  <si>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</si>
  <si>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</si>
  <si>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</si>
  <si>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</si>
  <si>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</si>
  <si>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</si>
  <si>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</si>
  <si>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</si>
  <si>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</si>
  <si>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</si>
  <si>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</si>
  <si>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</si>
  <si>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</si>
  <si>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</si>
  <si>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</si>
  <si>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</si>
  <si>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</si>
  <si>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</si>
  <si>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</si>
  <si>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</si>
  <si>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</si>
  <si>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</si>
  <si>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</si>
  <si>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</si>
  <si>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</si>
  <si>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</si>
  <si>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</si>
  <si>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</si>
  <si>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</si>
  <si>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</si>
  <si>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</si>
  <si>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</si>
  <si>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</si>
  <si>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</si>
  <si>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</si>
  <si>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</si>
  <si>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</si>
  <si>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20230048</t>
  </si>
  <si>
    <t>BRNO - Výstavba TK ŽLTC Brno</t>
  </si>
  <si>
    <t>ŽLTC Brno, z.s.</t>
  </si>
  <si>
    <t>Bubeníčkova 4248/52</t>
  </si>
  <si>
    <t>Brno-Židenice</t>
  </si>
  <si>
    <t>61500</t>
  </si>
  <si>
    <t xml:space="preserve">13692534  </t>
  </si>
  <si>
    <t>CZ13692534</t>
  </si>
  <si>
    <t>Stavba</t>
  </si>
  <si>
    <t>01</t>
  </si>
  <si>
    <t>Výstavba TK ŽLTC Brno</t>
  </si>
  <si>
    <t>SO01.1</t>
  </si>
  <si>
    <t>Tenisové kurty s antukou</t>
  </si>
  <si>
    <t>SO01.2</t>
  </si>
  <si>
    <t>Tenisové kurty s akrylátovým povrchem</t>
  </si>
  <si>
    <t>SO02</t>
  </si>
  <si>
    <t>Běžecká rovinka</t>
  </si>
  <si>
    <t>SO03.1</t>
  </si>
  <si>
    <t>Tenisové kurty s umělým travnatým povrchem</t>
  </si>
  <si>
    <t>SO03.2</t>
  </si>
  <si>
    <t>Workout</t>
  </si>
  <si>
    <t>SO04</t>
  </si>
  <si>
    <t>Oprava stávající mlatové komunikace</t>
  </si>
  <si>
    <t>SO05</t>
  </si>
  <si>
    <t>Sadové úpravy související s akcí</t>
  </si>
  <si>
    <t>Celkem za stavbu</t>
  </si>
  <si>
    <t>CZK</t>
  </si>
  <si>
    <t>#POPS</t>
  </si>
  <si>
    <t>Popis stavby: 20230048 - BRNO - Výstavba TK ŽLTC Brno</t>
  </si>
  <si>
    <t>#POPO</t>
  </si>
  <si>
    <t>Popis objektu: 01 - Výstavba TK ŽLTC Brno</t>
  </si>
  <si>
    <t>#POPR</t>
  </si>
  <si>
    <t>Popis rozpočtu: SO01.1 - Tenisové kurty s antukou</t>
  </si>
  <si>
    <t>Popis rozpočtu: SO01.2 - Tenisové kurty s akrylátovým povrchem</t>
  </si>
  <si>
    <t>Popis rozpočtu: SO02 - Běžecká rovinka</t>
  </si>
  <si>
    <t>Popis rozpočtu: SO03.1 - Tenisové kurty s umělým travnatým povrchem</t>
  </si>
  <si>
    <t>Popis rozpočtu: SO03.2 - Workout</t>
  </si>
  <si>
    <t>Popis rozpočtu: SO04 - Oprava stávající mlatové komunikace</t>
  </si>
  <si>
    <t>Popis rozpočtu: SO05 - Sadové úpravy související s akcí</t>
  </si>
  <si>
    <t>Rekapitulace dílů</t>
  </si>
  <si>
    <t>Typ dílu</t>
  </si>
  <si>
    <t>_2</t>
  </si>
  <si>
    <t>II. AKUMULACE</t>
  </si>
  <si>
    <t>1</t>
  </si>
  <si>
    <t>Zemní práce</t>
  </si>
  <si>
    <t>11</t>
  </si>
  <si>
    <t>Přípravné a přidružené práce</t>
  </si>
  <si>
    <t>16</t>
  </si>
  <si>
    <t>Přemístění výkopku</t>
  </si>
  <si>
    <t>18</t>
  </si>
  <si>
    <t>Povrchové úpravy terénu</t>
  </si>
  <si>
    <t>2</t>
  </si>
  <si>
    <t>Základy a zvláštní zakládání</t>
  </si>
  <si>
    <t>21</t>
  </si>
  <si>
    <t>Úprava podloží a základ.spáry</t>
  </si>
  <si>
    <t>27</t>
  </si>
  <si>
    <t>Základy</t>
  </si>
  <si>
    <t>3</t>
  </si>
  <si>
    <t>Svislé a kompletní konstrukce</t>
  </si>
  <si>
    <t>34</t>
  </si>
  <si>
    <t>Stěny a příčky</t>
  </si>
  <si>
    <t>471</t>
  </si>
  <si>
    <t>Umělé povrchy</t>
  </si>
  <si>
    <t>5</t>
  </si>
  <si>
    <t>Komunikace</t>
  </si>
  <si>
    <t>56</t>
  </si>
  <si>
    <t>Podkladní vrstvy komunikací a zpevněných ploch</t>
  </si>
  <si>
    <t>569</t>
  </si>
  <si>
    <t>Podkladní vrstvy umělých povrchů</t>
  </si>
  <si>
    <t>589</t>
  </si>
  <si>
    <t>Sportovní povrchy</t>
  </si>
  <si>
    <t>59</t>
  </si>
  <si>
    <t>Dlažby a předlažby komunikací</t>
  </si>
  <si>
    <t>63</t>
  </si>
  <si>
    <t>Podlahy a podlahové konstrukce</t>
  </si>
  <si>
    <t>87</t>
  </si>
  <si>
    <t>Potrubí z trub z plastických hmot</t>
  </si>
  <si>
    <t>871</t>
  </si>
  <si>
    <t>Automatická závlaha</t>
  </si>
  <si>
    <t>872</t>
  </si>
  <si>
    <t>Liniové odvodňovací žlaby</t>
  </si>
  <si>
    <t>88</t>
  </si>
  <si>
    <t>Potrubí z drenážek</t>
  </si>
  <si>
    <t>9_SV</t>
  </si>
  <si>
    <t>Sportovní vybavení</t>
  </si>
  <si>
    <t>91</t>
  </si>
  <si>
    <t>Doplňující práce na komunikaci</t>
  </si>
  <si>
    <t>913</t>
  </si>
  <si>
    <t>Vybavení sportovišť</t>
  </si>
  <si>
    <t>914</t>
  </si>
  <si>
    <t>Oplocení</t>
  </si>
  <si>
    <t>915</t>
  </si>
  <si>
    <t>Ohraničení ploch-obrubníky</t>
  </si>
  <si>
    <t>96</t>
  </si>
  <si>
    <t>Bourání konstrukcí</t>
  </si>
  <si>
    <t>99</t>
  </si>
  <si>
    <t>Staveništní přesun hmot</t>
  </si>
  <si>
    <t>VN</t>
  </si>
  <si>
    <t>ON</t>
  </si>
  <si>
    <t>Projektová a inženýrská činnost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</si>
  <si>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</si>
  <si>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</si>
  <si>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</si>
  <si>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</si>
  <si>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</si>
  <si>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</si>
  <si>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</si>
  <si>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</si>
  <si>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</si>
  <si>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</si>
  <si>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</si>
  <si>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</si>
  <si>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</si>
  <si>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</si>
  <si>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</si>
  <si>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</si>
  <si>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</si>
  <si>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</si>
  <si>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</si>
  <si>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</si>
  <si>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</si>
  <si>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</si>
  <si>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</si>
  <si>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</si>
  <si>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</si>
  <si>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</si>
  <si>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</si>
  <si>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</si>
  <si>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Pol__0003</t>
  </si>
  <si>
    <t>Výkop pro akumulaci s naložením na dopravní prostředek 3m*5m*6m</t>
  </si>
  <si>
    <t>m3</t>
  </si>
  <si>
    <t>Vlastní</t>
  </si>
  <si>
    <t>Indiv</t>
  </si>
  <si>
    <t>Práce</t>
  </si>
  <si>
    <t>Běžná</t>
  </si>
  <si>
    <t>POL1_1</t>
  </si>
  <si>
    <t>Pol__0004</t>
  </si>
  <si>
    <t>Odvoz výkopku na staveništi do 10km</t>
  </si>
  <si>
    <t>Pol__0005</t>
  </si>
  <si>
    <t>Uložení výkopku na skládku, včetně poplatku</t>
  </si>
  <si>
    <t>t</t>
  </si>
  <si>
    <t>Pol__0006</t>
  </si>
  <si>
    <t>Podkladní štěrkové lože 6m*5m*0,3m</t>
  </si>
  <si>
    <t>Pol__0007</t>
  </si>
  <si>
    <t>Betonová samonosná plastová nádrž 20m3</t>
  </si>
  <si>
    <t>ks</t>
  </si>
  <si>
    <t>Pol__0008</t>
  </si>
  <si>
    <t>Zásyp a hutnění nádrže</t>
  </si>
  <si>
    <t>soub.</t>
  </si>
  <si>
    <t>Pol__0009</t>
  </si>
  <si>
    <t>Materiál vhodný pro zásyp akumulace</t>
  </si>
  <si>
    <t>Pol__0010</t>
  </si>
  <si>
    <t>Finální povrchové úpravy</t>
  </si>
  <si>
    <t>Pol__0011</t>
  </si>
  <si>
    <t>Propojovací armatury</t>
  </si>
  <si>
    <t>Pol__0012</t>
  </si>
  <si>
    <t>Montáž akumulace</t>
  </si>
  <si>
    <t>122201102R00</t>
  </si>
  <si>
    <t>Odkopávky nezapažené v hor. 3 do 1000 m3</t>
  </si>
  <si>
    <t>RTS 25/ II</t>
  </si>
  <si>
    <t>Tenisové kurty 2 : ((68,4*36,57)*0,3)</t>
  </si>
  <si>
    <t>VV</t>
  </si>
  <si>
    <t>Tenisové kurty 3 : ((68,4*36,57)*0,3)</t>
  </si>
  <si>
    <t>131201111R00</t>
  </si>
  <si>
    <t>Hloubení nezapaž. jam hor.3 do 100 m3, STROJNĚ</t>
  </si>
  <si>
    <t>(3,1416*0,3*0,3)*1,0*16</t>
  </si>
  <si>
    <t>132203302R00</t>
  </si>
  <si>
    <t>Hloubení rýh pro drény, hloubky do 1,1 m, v hor.3</t>
  </si>
  <si>
    <t>m</t>
  </si>
  <si>
    <t>Sběrné drény 2 : (33,2+33,2)*10</t>
  </si>
  <si>
    <t>Sběrné drény 3 : (33,2+33,2)*10</t>
  </si>
  <si>
    <t>Svodná drén 2 : (39,0+51,6+7,2)</t>
  </si>
  <si>
    <t>Svodná drén 3 : (38,3+26,7+6,9)</t>
  </si>
  <si>
    <t>162701105R00</t>
  </si>
  <si>
    <t>Vodorovné přemístění výkopku z hor.1-4 do 10000 m</t>
  </si>
  <si>
    <t>1500,8328+4,5239+(1497,7*0,3*0,6)</t>
  </si>
  <si>
    <t>199000002R00</t>
  </si>
  <si>
    <t>Poplatek za skládku horniny 1- 4</t>
  </si>
  <si>
    <t>215901101R00</t>
  </si>
  <si>
    <t>Zhutnění podloží z hornin nesoudržných do 92% PS</t>
  </si>
  <si>
    <t>m2</t>
  </si>
  <si>
    <t>Kurty 2 : (68,4*36,57)</t>
  </si>
  <si>
    <t>Kurty 3 : (68,4*36,57)</t>
  </si>
  <si>
    <t>111203111R00</t>
  </si>
  <si>
    <t>Odstranění pařezu odfrézováním až do hloubky 50 cm</t>
  </si>
  <si>
    <t>POL1_</t>
  </si>
  <si>
    <t>28 stromů : (1*0,5)*28</t>
  </si>
  <si>
    <t>111251111R00</t>
  </si>
  <si>
    <t>Drcení ořezaných větví průměru do 10 cm</t>
  </si>
  <si>
    <t>(3,14*5)*1,2</t>
  </si>
  <si>
    <t>112101102R00</t>
  </si>
  <si>
    <t>Kácení stromů listnatých o průměru kmene 30-50 cm</t>
  </si>
  <si>
    <t>kus</t>
  </si>
  <si>
    <t>(28)</t>
  </si>
  <si>
    <t>162201431R00</t>
  </si>
  <si>
    <t>Vod.přemístění větví listnatých, D 30 cm do 2000 m</t>
  </si>
  <si>
    <t>(280)</t>
  </si>
  <si>
    <t>275311116R00</t>
  </si>
  <si>
    <t>Beton základ. patek prostý z cem. portlad. C 16/20</t>
  </si>
  <si>
    <t>základy patek sloupků : (3,1416*0,3*0,3)*1,0*16</t>
  </si>
  <si>
    <t>275352111R00</t>
  </si>
  <si>
    <t>Bednění stěn základových patek zabudované</t>
  </si>
  <si>
    <t>POL1_0</t>
  </si>
  <si>
    <t>(2*3,1416*0,2*1)*16</t>
  </si>
  <si>
    <t>300200012.NC</t>
  </si>
  <si>
    <t>Zeď opěrná z prefabrikátů, výška 0,5-1,2 m zemní práce, základ, izolace, drenáž</t>
  </si>
  <si>
    <t>Agregovaná položka</t>
  </si>
  <si>
    <t>POL2_</t>
  </si>
  <si>
    <t>564361111R00</t>
  </si>
  <si>
    <t>Podklad ze škváry po zhutnění tloušťky 20 cm /hrubá škvára - nosná vrstva/</t>
  </si>
  <si>
    <t>RTS 24/ I</t>
  </si>
  <si>
    <t>589116116R00</t>
  </si>
  <si>
    <t>Podklad ploch pro tělovýchovu škvára,struska tl. 10cm</t>
  </si>
  <si>
    <t>589116114R00</t>
  </si>
  <si>
    <t>Kryt ploch - antuka</t>
  </si>
  <si>
    <t>tenisový kurt 2 : (68,4*36,57)</t>
  </si>
  <si>
    <t>tenisový kurt 3 : (68,4*36,57)</t>
  </si>
  <si>
    <t>87199-1001.NC</t>
  </si>
  <si>
    <t>Automatický zavlažovací systém - bez zdroje vody</t>
  </si>
  <si>
    <t>kpl</t>
  </si>
  <si>
    <t>R-položka</t>
  </si>
  <si>
    <t>POL12_1</t>
  </si>
  <si>
    <t>/cena za kompletní dodávku a montáž automatického zavlažovacího systému, tj. rozvodného PE-HD potrubí D32x2,8, 6ks postřikovačů, rozdělovací šachty,zemních prací - BEZ ZDROJE VODY/</t>
  </si>
  <si>
    <t>POP</t>
  </si>
  <si>
    <t>87199-1004.NC</t>
  </si>
  <si>
    <t>Čerpací stanice pro automatickou závlahu</t>
  </si>
  <si>
    <t>597101111RT1</t>
  </si>
  <si>
    <t>Montáž odvodňovacího žlabu - polymerbeton včetně betonového lože C 12/15, zatížení A 15 kN</t>
  </si>
  <si>
    <t>Kurt 2 : (68,4*2)</t>
  </si>
  <si>
    <t>Kurt 3 : (68,4*2)</t>
  </si>
  <si>
    <t>87299-9002.NC</t>
  </si>
  <si>
    <t>Liniový odvodňovací žlab DN 100 dl. 100cm</t>
  </si>
  <si>
    <t>POL12_0</t>
  </si>
  <si>
    <t>/dodávka komplet.těles odvod.žlabů-včetně mřížky a aretace/</t>
  </si>
  <si>
    <t>(273,6)*1,01-8</t>
  </si>
  <si>
    <t>87299-9003.NC</t>
  </si>
  <si>
    <t>Liniový odvodňovací žlab DN 100 dl. 50cm</t>
  </si>
  <si>
    <t>(16*1,01)</t>
  </si>
  <si>
    <t>87299-9004.NC</t>
  </si>
  <si>
    <t>Vpusť k liniovému odvod.žlabu DN 100 dl. 50cm</t>
  </si>
  <si>
    <t>/dodávka komplet.těles odvod.žlabů-včetně mřížky, aretace a koše/</t>
  </si>
  <si>
    <t>214500211R00</t>
  </si>
  <si>
    <t>Zřízení výplně rýhy, potr. DN 200, štěrk do 55 cm</t>
  </si>
  <si>
    <t>871311111R00</t>
  </si>
  <si>
    <t>Montáž trubek z tvrdého PVC ve výkopu d 160 mm</t>
  </si>
  <si>
    <t>Kurt 2 : 61*2</t>
  </si>
  <si>
    <t>Kurt 3 : 61*2</t>
  </si>
  <si>
    <t>871218111R00</t>
  </si>
  <si>
    <t>Kladení dren. potrubí do rýhy, tvr. PVC, do 90 mm</t>
  </si>
  <si>
    <t>326864T10</t>
  </si>
  <si>
    <t>Osazení plastové šachty</t>
  </si>
  <si>
    <t>28611144.AR</t>
  </si>
  <si>
    <t>Trubka PVC kanalizační hladká d110x3,2x5000mm SN4</t>
  </si>
  <si>
    <t>SPCM</t>
  </si>
  <si>
    <t>RTS 25/ I</t>
  </si>
  <si>
    <t>Specifikace</t>
  </si>
  <si>
    <t>POL3_1</t>
  </si>
  <si>
    <t>((244*2)/5)*1,09</t>
  </si>
  <si>
    <t>28611154.AR</t>
  </si>
  <si>
    <t>Trubka PVC kanalizační hladká d160x3,6x5000mm SN4</t>
  </si>
  <si>
    <t>(169,7/5*1,02)</t>
  </si>
  <si>
    <t>28611222.AR</t>
  </si>
  <si>
    <t>Trubka PVC drenážní flexibilní d 80 mm</t>
  </si>
  <si>
    <t>(1328,0*1,01)</t>
  </si>
  <si>
    <t>28697004.BR</t>
  </si>
  <si>
    <t>PVC šachta DN400</t>
  </si>
  <si>
    <t>RTS 16/ I</t>
  </si>
  <si>
    <t>/dodávka PVC dren.šachty DN400mm/</t>
  </si>
  <si>
    <t>58333638R</t>
  </si>
  <si>
    <t>Kamenivo  těžené hrubé, frakce 8-16 třída B</t>
  </si>
  <si>
    <t>T</t>
  </si>
  <si>
    <t>(1328,0*0,3*0,6)*1,9</t>
  </si>
  <si>
    <t>899000002.NC</t>
  </si>
  <si>
    <t>Vsakovací jímka, vč. napojení</t>
  </si>
  <si>
    <t>/agregovaná položka - kompletní dodávka a zhotovení nové vsakovací jímky. Položka obsahuje:</t>
  </si>
  <si>
    <t>- výkop jámy vč. odvozu a uložení vytěžené zeminy na skládku do 10km</t>
  </si>
  <si>
    <t>- zřízení výplně vsakovací jímky z hrubého drceného kameniva 32-63</t>
  </si>
  <si>
    <t>- napojení hlavního svodného potrubí DN160 do vsakovací jímky</t>
  </si>
  <si>
    <t>- zásyp jímky vytěženou zeminou, terénní zapravení/</t>
  </si>
  <si>
    <t>vsakovací jímka 4x3x3m a 6x4x3m : (2)</t>
  </si>
  <si>
    <t>916561111R00</t>
  </si>
  <si>
    <t>Osazení záhon.obrubníků do lože z C 12/15 s opěrou</t>
  </si>
  <si>
    <t>Kurt 2 : (36,57*2+4,0)</t>
  </si>
  <si>
    <t>Kurt 3 : (36,57*2+1,5)</t>
  </si>
  <si>
    <t>918101111R00</t>
  </si>
  <si>
    <t>Lože pod obrubníky nebo obruby dlažeb z C 12/15</t>
  </si>
  <si>
    <t>(151,78*0,20*0,25)</t>
  </si>
  <si>
    <t>59217310R</t>
  </si>
  <si>
    <t>Obrubník záhonový 50/5/25 cm</t>
  </si>
  <si>
    <t>(151,78*2)*1,01</t>
  </si>
  <si>
    <t>953943113R00</t>
  </si>
  <si>
    <t>Osazení kovových předmětů do zdiva, 15 kg / kus</t>
  </si>
  <si>
    <t>osazení pouzder : (16)</t>
  </si>
  <si>
    <t>91301-1002.NC</t>
  </si>
  <si>
    <t>Souprava sloupků-tenis /pozink.s vnitř.napínákem/</t>
  </si>
  <si>
    <t>sada</t>
  </si>
  <si>
    <t>91301-1003.NC</t>
  </si>
  <si>
    <t>Tenisová síť-černá 3mm vč.wimbledonu</t>
  </si>
  <si>
    <t>91399-1006.NC</t>
  </si>
  <si>
    <t>Pouzdra sloupků sítí pro antukový povrch</t>
  </si>
  <si>
    <t>/dodávka a osazení pouzder sloupků sítě/</t>
  </si>
  <si>
    <t>91399-1042.NC</t>
  </si>
  <si>
    <t>Lavička parková vč. ukotvení</t>
  </si>
  <si>
    <t>1007T</t>
  </si>
  <si>
    <t>Přístřešek k odpočinku</t>
  </si>
  <si>
    <t>POL3_</t>
  </si>
  <si>
    <t>/kompletní dodávka a montáž přístřešku včetně spodní stavby a veškerého příslušenství/</t>
  </si>
  <si>
    <t>(2)</t>
  </si>
  <si>
    <t>91301-1001.NC</t>
  </si>
  <si>
    <t>TENNISLINE-dodávka a montáž PVC lajn /pro antukový povrch/</t>
  </si>
  <si>
    <t>Sedačka pro rozhodčí</t>
  </si>
  <si>
    <t>91301-1004.NC</t>
  </si>
  <si>
    <t>Šachta s bajonetem</t>
  </si>
  <si>
    <t>/pro dokonalé zvlhčení antukových kurtů bude zabudováno rozvodné potrubí vyústěným v šachtě s bajonetem na vodovodní hadici s možností pro případné ruční zvlhčení antuky/</t>
  </si>
  <si>
    <t>(6)</t>
  </si>
  <si>
    <t>596811111RT3</t>
  </si>
  <si>
    <t>Přídlažba z beton. dlaždic kolem obrubníků vč. podkladu ze štěrkodrti</t>
  </si>
  <si>
    <t>RTS 17/ II</t>
  </si>
  <si>
    <t>(20+40+20+27+56,08+19,5+1,5)</t>
  </si>
  <si>
    <t>91401-1012.NC</t>
  </si>
  <si>
    <t>Dělící oplocení, dl. 4m v. 3,0m -1,0m tenisové poplastované pletivo</t>
  </si>
  <si>
    <t xml:space="preserve">ks    </t>
  </si>
  <si>
    <t>/kompletní cena za dodávku a montáž oplocení - včetně spodní stavby a veškerého příslušenství/</t>
  </si>
  <si>
    <t>91401-3325.NC</t>
  </si>
  <si>
    <t>Vstupy oplocení</t>
  </si>
  <si>
    <t>91401-1003.NC</t>
  </si>
  <si>
    <t>Oplocení v. 1,0m - tenisové poplastované pletivo</t>
  </si>
  <si>
    <t>(36,4*2)-(4,0*8)</t>
  </si>
  <si>
    <t>91401-1005.NC</t>
  </si>
  <si>
    <t>Oplocení přechod v. 1,0m-3,0m - tenisové poplastované pletivo</t>
  </si>
  <si>
    <t>(3,0*12)</t>
  </si>
  <si>
    <t>91401-1007.NC</t>
  </si>
  <si>
    <t>Oplocení v. 3,0m - tenisové poplastované pletivo</t>
  </si>
  <si>
    <t>(68,4*4)+(4*8)</t>
  </si>
  <si>
    <t>961055111R00</t>
  </si>
  <si>
    <t>Bourání základů železobetonových</t>
  </si>
  <si>
    <t>zákl. patky stáv. oplocení : (0,3*0,3*0,5)*100</t>
  </si>
  <si>
    <t>bourání schodů : (74,5*2*1)</t>
  </si>
  <si>
    <t>979081111R00</t>
  </si>
  <si>
    <t>Odvoz suti a vybour. hmot na skládku do 1 km</t>
  </si>
  <si>
    <t>Přesun suti</t>
  </si>
  <si>
    <t>POL8_</t>
  </si>
  <si>
    <t>979081121R00</t>
  </si>
  <si>
    <t>Příplatek k odvozu za každý další 1 km</t>
  </si>
  <si>
    <t>979082121R00</t>
  </si>
  <si>
    <t>Příplatek k vnitrost. dopravě suti za dalších 5 m</t>
  </si>
  <si>
    <t>979990001R00</t>
  </si>
  <si>
    <t>Poplatek za skládku stavební suti</t>
  </si>
  <si>
    <t>RTS 20/ I</t>
  </si>
  <si>
    <t>998222012R00</t>
  </si>
  <si>
    <t>Přesun hmot, zpevněné plochy, kryt z kameniva</t>
  </si>
  <si>
    <t>Přesun hmot</t>
  </si>
  <si>
    <t>POL7_</t>
  </si>
  <si>
    <t>1000T</t>
  </si>
  <si>
    <t>Mimostaveništní doprava</t>
  </si>
  <si>
    <t>Soubor</t>
  </si>
  <si>
    <t>VRN</t>
  </si>
  <si>
    <t>POL99_8</t>
  </si>
  <si>
    <t>1002T</t>
  </si>
  <si>
    <t>NUS - náklady spojeném s umístěním stavby</t>
  </si>
  <si>
    <t>10010T</t>
  </si>
  <si>
    <t>Technický a autorský dozor</t>
  </si>
  <si>
    <t>1003T</t>
  </si>
  <si>
    <t>Projektová dokumentace</t>
  </si>
  <si>
    <t>soubor</t>
  </si>
  <si>
    <t>1004T</t>
  </si>
  <si>
    <t>Inženýrská činnost</t>
  </si>
  <si>
    <t>SUM</t>
  </si>
  <si>
    <t>Poznámky uchazeče k zadání</t>
  </si>
  <si>
    <t>POPUZIV</t>
  </si>
  <si>
    <t>END</t>
  </si>
  <si>
    <t>Kurty 1 : (18,0*36,57)*0,3</t>
  </si>
  <si>
    <t>Kurty 2 : (13,4*11,4)*0,3</t>
  </si>
  <si>
    <t>Hloubení nezapažených jam v hor.3 do 100 m3</t>
  </si>
  <si>
    <t>/výkop jam pro pro patky sloupků sítí/</t>
  </si>
  <si>
    <t>základová patka - tenis : (3,1416*0,3*0,3)*1,0*2</t>
  </si>
  <si>
    <t>/sběrné větve + svodný drén/</t>
  </si>
  <si>
    <t>sběrný : (21*5)+(31,6*5)</t>
  </si>
  <si>
    <t>svodný : (38,5+4,8)</t>
  </si>
  <si>
    <t>243,303+0,56549+(306,3*0,2*0,8)</t>
  </si>
  <si>
    <t>/obnažené plochy hřiště po odkopávce/</t>
  </si>
  <si>
    <t>hřiště : (18,0*36,57)+(13,4*11,4)</t>
  </si>
  <si>
    <t>Beton základ. patek prostý z cem. portlad. B 20</t>
  </si>
  <si>
    <t>/základové patky sloupků sítí/</t>
  </si>
  <si>
    <t>základy patek sloupků : (3,1416*0,3*0,3)*1,0*2</t>
  </si>
  <si>
    <t>(20,4*0,8*0,3)</t>
  </si>
  <si>
    <t>622471317RU2</t>
  </si>
  <si>
    <t xml:space="preserve">Nátěr nebo nástřik stěn vnějších, složitost 1 - 2 hmota nátěrová </t>
  </si>
  <si>
    <t>(20,4*3,0)*2+(0,2*3,0)*2</t>
  </si>
  <si>
    <t>764530330R00</t>
  </si>
  <si>
    <t>Oplechování zdí ze Zn plechu, rš 400 mm</t>
  </si>
  <si>
    <t>POL1_7</t>
  </si>
  <si>
    <t>132200010RAC</t>
  </si>
  <si>
    <t>Hloubení nezapaž. rýh šířky do 60 cm v hornině 1-4 odvoz do 10 km, uložení na skládku</t>
  </si>
  <si>
    <t>POL2_1</t>
  </si>
  <si>
    <t>274310020RAA</t>
  </si>
  <si>
    <t>Základový pas z betonu B 12,5 (C 12/15), bednění štěrkopískový podklad 10 cm</t>
  </si>
  <si>
    <t>311270081RAA</t>
  </si>
  <si>
    <t>Zdivo z tvárnic betonových na MC 10, tl. 20 cm tvárnice T20 400 x 200 x 220 mm, P 6</t>
  </si>
  <si>
    <t>(20,4*3,0*0,2)</t>
  </si>
  <si>
    <t>622470051RAA</t>
  </si>
  <si>
    <t>Omítka stěn vnější dvouvrstvá, složitost 2 postřik, omítka tloušťky 20 mm, lešení</t>
  </si>
  <si>
    <t>589315354U00</t>
  </si>
  <si>
    <t>Lajny š. 50 mm - pro akryl</t>
  </si>
  <si>
    <t>/kompletní dodávka a položení umělého polyuretanového povrchu,včetně a lajnování/</t>
  </si>
  <si>
    <t>Tenis : (146,5)</t>
  </si>
  <si>
    <t>47199-1001.NC</t>
  </si>
  <si>
    <t>Sportovní akrylátový povrch</t>
  </si>
  <si>
    <t>/kompletní dodávka a položení akrylátového povrchu,včetně provedení lajnování napr. Courtsol Confort/</t>
  </si>
  <si>
    <t>plocha hřiště : (811,02)</t>
  </si>
  <si>
    <t>564752115R00</t>
  </si>
  <si>
    <t>Podklad z kam.drceného 32-63 s výplň.kamen. 19 cm</t>
  </si>
  <si>
    <t>564831111RT2</t>
  </si>
  <si>
    <t>Podklad ze štěrkodrti po zhutnění tloušťky 10 cm štěrkodrť frakce 0-32 mm</t>
  </si>
  <si>
    <t>podsyp obrub : (811,02*0,05)</t>
  </si>
  <si>
    <t>564801109T01</t>
  </si>
  <si>
    <t>Podklad ze štěrkodrti po zhutnění zakalovací vrstva frakce 11-32</t>
  </si>
  <si>
    <t>576136111</t>
  </si>
  <si>
    <t xml:space="preserve">Asfaltový koberec uzavřený ACO 8 (AKOJ) tl 40 mm š do 3 m </t>
  </si>
  <si>
    <t>URS</t>
  </si>
  <si>
    <t>576146311</t>
  </si>
  <si>
    <t xml:space="preserve">Asfaltový koberec uzavřený ACP 16 (AKOH) tl 50 mm š do 3 m </t>
  </si>
  <si>
    <t>175101101R00</t>
  </si>
  <si>
    <t>Obsyp potrubí bez prohození sypaniny</t>
  </si>
  <si>
    <t>(43,3)*0,3*0,8</t>
  </si>
  <si>
    <t>(36,7)*0,3*0,8</t>
  </si>
  <si>
    <t xml:space="preserve">sběrný : </t>
  </si>
  <si>
    <t>451572111R00</t>
  </si>
  <si>
    <t>Lože pod potrubí z kameniva těženého 0 - 4 mm</t>
  </si>
  <si>
    <t>(43,3)*0,3*0,3</t>
  </si>
  <si>
    <t>(36,7)*0,3*0,3</t>
  </si>
  <si>
    <t>871251121R00</t>
  </si>
  <si>
    <t>Montáž trubek polyetylenových ve výkopu d 110 mm</t>
  </si>
  <si>
    <t>100 PVC žlaby : (14,6+22,1)</t>
  </si>
  <si>
    <t>871351111R00</t>
  </si>
  <si>
    <t>Montáž trubek z tvrdého PVC ve výkopu d 200 mm</t>
  </si>
  <si>
    <t>(43,3)</t>
  </si>
  <si>
    <t>326810T10</t>
  </si>
  <si>
    <t>Zřízení výplně rýhy, potr. DN 200, do 55 cm</t>
  </si>
  <si>
    <t>/zásyp rýh vytěženou zeminou/</t>
  </si>
  <si>
    <t>28611010R</t>
  </si>
  <si>
    <t>Trubka PVC kanaliz.s kroužky d 110x3,2x5000 mm</t>
  </si>
  <si>
    <t>svod žlab : (36,7/5,0)*1,09</t>
  </si>
  <si>
    <t>28611121R</t>
  </si>
  <si>
    <t>Trubka PVC kanalizační hrdlovaná d 200x4,9x5000 mm</t>
  </si>
  <si>
    <t>RTS 20/ II</t>
  </si>
  <si>
    <t>svodná : (43,3/5)*1,09</t>
  </si>
  <si>
    <t>(18,0+29,3)</t>
  </si>
  <si>
    <t>87299-9001.NC</t>
  </si>
  <si>
    <t>(47,3)*1,01-2</t>
  </si>
  <si>
    <t>(3*1,01)</t>
  </si>
  <si>
    <t>sběrný dren : (263,0)</t>
  </si>
  <si>
    <t>451573111R00</t>
  </si>
  <si>
    <t>Lože pod potrubí ze štěrkopísku do 63 mm</t>
  </si>
  <si>
    <t>(263,0)*0,1*0,3</t>
  </si>
  <si>
    <t>(72,0)*0,1*0,3</t>
  </si>
  <si>
    <t>/montáž sběrných drénů/</t>
  </si>
  <si>
    <t>/dodávka trub pro sběrnou drenáž/</t>
  </si>
  <si>
    <t>(263,0)*1,02</t>
  </si>
  <si>
    <t>Šachta DN400</t>
  </si>
  <si>
    <t>/dodávka a osazení PVC dren.šachty DN400mm/</t>
  </si>
  <si>
    <t>583415024R</t>
  </si>
  <si>
    <t>Kamenivo drcené frakce  8/16  B Moravskosl. kraj</t>
  </si>
  <si>
    <t>RTS 22/ I</t>
  </si>
  <si>
    <t>(263,0*0,3*0,8)*1,9</t>
  </si>
  <si>
    <t>899000008.NC</t>
  </si>
  <si>
    <t>vsakovací jímka 4x3x3m : (1)</t>
  </si>
  <si>
    <t>(11,4+36,57)*2</t>
  </si>
  <si>
    <t>(95,94*0,20*0,15)</t>
  </si>
  <si>
    <t>59217311R</t>
  </si>
  <si>
    <t>Obrubník záhonový 60/5/25 cm šedý</t>
  </si>
  <si>
    <t>RTS 11/ II</t>
  </si>
  <si>
    <t>(95,94*2)*1,01</t>
  </si>
  <si>
    <t>osazení pouzder : (2)</t>
  </si>
  <si>
    <t>(1)</t>
  </si>
  <si>
    <t>(9+11+16+36)</t>
  </si>
  <si>
    <t>(18,0+36,75)*2+(11,5*2)</t>
  </si>
  <si>
    <t>122201101R00</t>
  </si>
  <si>
    <t>Odkopávky nezapažené v hor. 3 do 100 m3</t>
  </si>
  <si>
    <t>/odkopávka pro nové podkladní vrstvy umělého povrchu/</t>
  </si>
  <si>
    <t>plošná odkopávka prům. tl. 30cm : (64,7*3,81*0,30)</t>
  </si>
  <si>
    <t>doskočiště : (7,57*3,81*0,3)</t>
  </si>
  <si>
    <t>Sběrné drény : (34,8+29,2)</t>
  </si>
  <si>
    <t>/odvoz výkopku na skládku do vzdálenosti 10 km/</t>
  </si>
  <si>
    <t>celková kubatura : (82,60461)+(64,0*0,3*0,6)</t>
  </si>
  <si>
    <t>/poplatek za uložení přebytečného výkopku na skládku/</t>
  </si>
  <si>
    <t>/zhutnění obnažené pláně po odkopávce/</t>
  </si>
  <si>
    <t>plocha sprint. rovinky : (72,4*3,81)</t>
  </si>
  <si>
    <t>589119201T03</t>
  </si>
  <si>
    <t>Sportovní PUR povrch EPDM, jednovrstvý, tl. 10mm plocha do 1000m2, ostatní barvy</t>
  </si>
  <si>
    <t xml:space="preserve">m2    </t>
  </si>
  <si>
    <t/>
  </si>
  <si>
    <t>Elastický polyuretanový sportovní jednovrstvý povrch z barevného granulátu typu EPDM frakce 1-4mm a polyuretanového pojiva s porézní vrstvou. Povrch je vodopropustný, monolitický a splňuje normu DIN 18035/6. Neobsahuje změkčovadla, a proto v průběhu své životnosti nekřehne a nemění své vlastnosti. To umožňuje jednoduché opravy v případě mechanického poškození.</t>
  </si>
  <si>
    <t>Doporučené podkladní souvrství: vodopropustný asfalt, ET podložka, beton</t>
  </si>
  <si>
    <t>Spádování podkladu: 0,5%</t>
  </si>
  <si>
    <t>Sporty: atletika, basketbal, házená, malá kopaná, míčové a školní hry, nohejbal, tenis, volejbal, dětská hřiště</t>
  </si>
  <si>
    <t>Požadovaná rovinatost podkladu ±3mm na 4-metrové lati.</t>
  </si>
  <si>
    <t>Podmínky provádění:</t>
  </si>
  <si>
    <t>- teplota vzduchu nesmí po celý den klesnout pod +10°C</t>
  </si>
  <si>
    <t>- vlhkost vzduchu musí být v rozmezí 30-70%</t>
  </si>
  <si>
    <t>- teplota podkladu nesmí byt nižší než +10°C a vyšší než +60°C</t>
  </si>
  <si>
    <t>sprinterská rovinka : (64,7*3,81)</t>
  </si>
  <si>
    <t>58932-1112.NC</t>
  </si>
  <si>
    <t>Pružná podložka ze syntetického betonu tl. 35mm /směs kameniva, SBR granulátu a PUR pojiva/</t>
  </si>
  <si>
    <t>/dodávka a pokládka pružné monolitické podložky ze syntetického betonu tl. 35mm - směs drceného kameniva fr. 4-8, PUR pojiva a SBR granulátu frakce 1-4. Směs se pokládá speciálním finišerem na stavbě na připravený podklad ukončený drceným kamenivem 0-4/</t>
  </si>
  <si>
    <t>sprinterská rovinka : (246,507)</t>
  </si>
  <si>
    <t>564761111R00</t>
  </si>
  <si>
    <t>Podklad z kameniva drceného vel.32-63 mm,tl. 22 cm</t>
  </si>
  <si>
    <t>/nosná podkladní vrstva z drceného kameniva frakce 32-63/</t>
  </si>
  <si>
    <t>(246,507)</t>
  </si>
  <si>
    <t>564801112V01</t>
  </si>
  <si>
    <t>Podklad ze štěrkodrti po zhutnění tloušťky 4 cm frakce 0/4</t>
  </si>
  <si>
    <t>/podkladní vrstva z drceného kameniva frakce 0-4/</t>
  </si>
  <si>
    <t>plocha sprinterské rovinky : (246,507)</t>
  </si>
  <si>
    <t>564811111V01</t>
  </si>
  <si>
    <t>Podklad ze štěrkodrti po zhutnění tloušťky 5 cm drcené kamenivo 8/16</t>
  </si>
  <si>
    <t>/nosná podkladní vrstva z drceného kameniva frakce 8-16/</t>
  </si>
  <si>
    <t>564811111V02</t>
  </si>
  <si>
    <t>Podklad ze štěrkodrti po zhutnění tloušťky 5 cm drcené kamenivo 16/32</t>
  </si>
  <si>
    <t>/nosná podkladní vrstva z drceného kameniva frakce 16-32/</t>
  </si>
  <si>
    <t>564231111R00</t>
  </si>
  <si>
    <t>Podklad ze štěrkopísku po zhutnění tloušťky 10 cm</t>
  </si>
  <si>
    <t>lapač písku : ((7,5*0,5*2)+(3,8*0,5))</t>
  </si>
  <si>
    <t>631319165R00</t>
  </si>
  <si>
    <t>Příplatek za konečnou úpravu mazanin tl. 24 cm</t>
  </si>
  <si>
    <t>631315611RT2</t>
  </si>
  <si>
    <t>Mazanina betonová tl. 12 - 24 cm C 16/20 vyztužená ocelovými vlákny 20 kg / m3</t>
  </si>
  <si>
    <t>lapač písku : (((7,5*0,5*2)+(3,8*0,5))*0,15)</t>
  </si>
  <si>
    <t>631571007R00</t>
  </si>
  <si>
    <t>Násyp z písku slévárenského</t>
  </si>
  <si>
    <t>výplň doskočiště : (7,0*2,8*0,4)</t>
  </si>
  <si>
    <t>335079T10</t>
  </si>
  <si>
    <t>Potěr ze SMS, ruční zpracování, tl. 30 mm</t>
  </si>
  <si>
    <t>sběrné : (64,0)</t>
  </si>
  <si>
    <t>svodné : (5,2)</t>
  </si>
  <si>
    <t>(5,2/5*1,02)</t>
  </si>
  <si>
    <t>(64*1,01)</t>
  </si>
  <si>
    <t>(64*0,3*0,6)*1,9</t>
  </si>
  <si>
    <t>91399-1023.NC</t>
  </si>
  <si>
    <t>Lapač písku-pryžová rohož 600/400/25mm</t>
  </si>
  <si>
    <t>/dodávka kompletních těles rohoží čistící zóny okolo doskočiště/</t>
  </si>
  <si>
    <t>(((7,5*2)+(3,8))/0,6)</t>
  </si>
  <si>
    <t>/osazení obrubníků/</t>
  </si>
  <si>
    <t>betonové obrubníky : (66,0+3,81)*2</t>
  </si>
  <si>
    <t>dálka - betonové : (7,5*2)+3,8</t>
  </si>
  <si>
    <t>dálka - pryžové : (7,0*2)+(2,9*2)</t>
  </si>
  <si>
    <t>/betonové lože pro osazení obrubníků/</t>
  </si>
  <si>
    <t>lože pod obrubníky : (187,22*0,20*0,15)</t>
  </si>
  <si>
    <t>27253091.NC</t>
  </si>
  <si>
    <t>Obrubník pryžový červený 1000/250/50mm</t>
  </si>
  <si>
    <t>dálka : ((7,0+2,9)*2)*1,02</t>
  </si>
  <si>
    <t>/dodávka betonových obrubníků/</t>
  </si>
  <si>
    <t>betonové obrubníky - ohraničení ploch : ((178,2)*2)*1,02</t>
  </si>
  <si>
    <t>005121 R</t>
  </si>
  <si>
    <t>Zařízení staveniště</t>
  </si>
  <si>
    <t>Veškeré náklady spojené s vybudováním, provozem a odstraněním zařízení staveniště.</t>
  </si>
  <si>
    <t>Prostředí: venkovní prostředí</t>
  </si>
  <si>
    <t>Kurty 1 : (36,0*36,57)*0,3</t>
  </si>
  <si>
    <t>Kurty 2 : (20,5*11,4)*0,3</t>
  </si>
  <si>
    <t>základová patka - tenis : (3,1416*0,3*0,3)*1,0*4</t>
  </si>
  <si>
    <t>sběrný : (34*5)+(45*5)</t>
  </si>
  <si>
    <t>svodný : (43,3)</t>
  </si>
  <si>
    <t>465,066+1,13098+(438,3*0,2*0,8)</t>
  </si>
  <si>
    <t>hřiště : (36,0*36,57)+(20,5*11,4)</t>
  </si>
  <si>
    <t>základy patek sloupků : (3,1416*0,3*0,3)*1,0*4</t>
  </si>
  <si>
    <t>589315353U00</t>
  </si>
  <si>
    <t>Lajny š. 50 mm - pro umělý trávník</t>
  </si>
  <si>
    <t>Tenis : (146,5*2)+(146,5/2)</t>
  </si>
  <si>
    <t>47199-1004.NC</t>
  </si>
  <si>
    <t>Umělý trávník v. 15mm (+2mm podložka) /ZELENÁ/</t>
  </si>
  <si>
    <t>/kompletní dodávka a položení umělého travnatého povrchu/</t>
  </si>
  <si>
    <t>plocha hřiště : (1550,22)</t>
  </si>
  <si>
    <t>564762113R00</t>
  </si>
  <si>
    <t>Podklad z kam.drceného 32-63 s výplň.kamen. 22 cm</t>
  </si>
  <si>
    <t>564811111V03</t>
  </si>
  <si>
    <t>Podklad ze štěrkodrti po zhutnění tloušťky 5 cm fakce 8-16 mm</t>
  </si>
  <si>
    <t>podsyp obrub : (1550,22*0,05)</t>
  </si>
  <si>
    <t>564811111V04</t>
  </si>
  <si>
    <t>Podklad ze štěrkodrti po zhutnění tloušťky 5 cm frakce 16-32 mm</t>
  </si>
  <si>
    <t>plocha hřiště : 1550,22</t>
  </si>
  <si>
    <t>podsyp obrub : 1550,22*0,05</t>
  </si>
  <si>
    <t>(34,0*5)*0,3*0,8</t>
  </si>
  <si>
    <t>(45,5*5)*0,3*0,8</t>
  </si>
  <si>
    <t>(45,5*5)*0,3*0,3</t>
  </si>
  <si>
    <t>(34,0*5)*0,3*0,3</t>
  </si>
  <si>
    <t>100 PVC žlaby : (72,0)</t>
  </si>
  <si>
    <t>(79,5)</t>
  </si>
  <si>
    <t>svod žlab : (72,0/5,0)*1,09</t>
  </si>
  <si>
    <t>svodná : (46,3/5)*1,09</t>
  </si>
  <si>
    <t>(36,0)</t>
  </si>
  <si>
    <t>(36,0)*1,01-2</t>
  </si>
  <si>
    <t>(2*1,01)</t>
  </si>
  <si>
    <t>sběrný dren : (395,0)</t>
  </si>
  <si>
    <t>(395,0)*0,1*0,3</t>
  </si>
  <si>
    <t>(395,0)*1,02</t>
  </si>
  <si>
    <t>(395,0*0,3*0,8)*1,9</t>
  </si>
  <si>
    <t>(18,1+36,57)</t>
  </si>
  <si>
    <t>(54,67*0,20*0,15)</t>
  </si>
  <si>
    <t>(54,67*2)*1,01</t>
  </si>
  <si>
    <t>osazení pouzder : (4)</t>
  </si>
  <si>
    <t>(36,0+36,75)*2+11,5*2</t>
  </si>
  <si>
    <t>(18,125*16,48)*0,3</t>
  </si>
  <si>
    <t>131201101R00</t>
  </si>
  <si>
    <t>RTS 14/ II</t>
  </si>
  <si>
    <t>základové patky - workout prvky : (0,5*0,5*0,6)*9</t>
  </si>
  <si>
    <t>Sběrné drény : (15,5)*5</t>
  </si>
  <si>
    <t>Sportovní PUR povrch EPDM, jednovrstvý, tl. 10mm plocha do 1000m2, zelená barva</t>
  </si>
  <si>
    <t>zelená část plochy - výměra z CAD : (100,45)</t>
  </si>
  <si>
    <t>589119202T03</t>
  </si>
  <si>
    <t>Sportovní PUR povrch EPDM, jednovrstvý, tl. 10mm plocha do 1000m2, červená barva</t>
  </si>
  <si>
    <t>plocha hřiště : (16,48*18,125)-100,45</t>
  </si>
  <si>
    <t>plocha hřiště : (16,48*18,125)</t>
  </si>
  <si>
    <t>(16,5)</t>
  </si>
  <si>
    <t>(16,5)*1,01</t>
  </si>
  <si>
    <t>(77,5*0,1*0,3)</t>
  </si>
  <si>
    <t>Sběrné drény : ((15,5)*5)*1,01</t>
  </si>
  <si>
    <t>(77,5*0,3*0,6)*1,9</t>
  </si>
  <si>
    <t>Mob 1</t>
  </si>
  <si>
    <t>D + M FITNES STROJ 1 - kompletně dle výpisu mobiliáře</t>
  </si>
  <si>
    <t>Mob 2</t>
  </si>
  <si>
    <t>D + M FITNES STROJ 2 - kompletně dle výpisu mobiliáře</t>
  </si>
  <si>
    <t>Mob 3</t>
  </si>
  <si>
    <t>D + M FITNES STROJ 3 - kompletně dle výpisu mobiliáře</t>
  </si>
  <si>
    <t>Mob 4</t>
  </si>
  <si>
    <t>D + M FITNES STROJ 4 - kompletně dle výpisu mobiliáře</t>
  </si>
  <si>
    <t>Mob 5</t>
  </si>
  <si>
    <t>D + M FITNES STROJ 5 - kompletně dle výpisu mobiliáře</t>
  </si>
  <si>
    <t>Mob 6</t>
  </si>
  <si>
    <t>D + M FITNES STROJ 6 - kompletně dle výpisu mobiliáře</t>
  </si>
  <si>
    <t>Mob 7</t>
  </si>
  <si>
    <t>D + M FITNES STROJ 7 - kompletně dle výpisu mobiliáře</t>
  </si>
  <si>
    <t>Mob 8</t>
  </si>
  <si>
    <t>D + M FITNES STROJ 8 - kompletně dle výpisu mobiliáře</t>
  </si>
  <si>
    <t>Mob 9</t>
  </si>
  <si>
    <t>D + M FITNES STROJ 9 - kompletně dle výpisu mobiliáře</t>
  </si>
  <si>
    <t>(16,64+18,36)</t>
  </si>
  <si>
    <t>Osazení záhon.obrubníků do lože z B 12,5 s opěrou</t>
  </si>
  <si>
    <t>/osazení beton.obrubníku/</t>
  </si>
  <si>
    <t>(18,125*2)+16,48</t>
  </si>
  <si>
    <t>59217310</t>
  </si>
  <si>
    <t>Obrubník záhonový 50x5x25 cm</t>
  </si>
  <si>
    <t>/dodávka obrubníků/</t>
  </si>
  <si>
    <t>(52,73*2)*1,01</t>
  </si>
  <si>
    <t>(52,73*0,20*0,15)</t>
  </si>
  <si>
    <t>999281105RSP</t>
  </si>
  <si>
    <t>Přesun hmot pro sportovní povrchy</t>
  </si>
  <si>
    <t>POL7_1</t>
  </si>
  <si>
    <t>Sběrné drény : (343,5)</t>
  </si>
  <si>
    <t>Svodná drén : (25,6)</t>
  </si>
  <si>
    <t>(369,1*0,3*0,6)</t>
  </si>
  <si>
    <t>573000010RA0</t>
  </si>
  <si>
    <t>Komunikace obslužná ze štěrkodrtě</t>
  </si>
  <si>
    <t>plocha komunikace : (2303)</t>
  </si>
  <si>
    <t>591100020RAA</t>
  </si>
  <si>
    <t>Chodník z dlažby zámkové, podklad štěrkodrť, ohraničení obrubníkem dlažba přírodní, tloušťka 6 cm, pochůzí</t>
  </si>
  <si>
    <t>plocha chodníku : (700)*1,05</t>
  </si>
  <si>
    <t>(3)</t>
  </si>
  <si>
    <t>(343,5*1,01)</t>
  </si>
  <si>
    <t>/dodávka a osazení PVC dren.šachty DN400mm - např.AWA Rehau/</t>
  </si>
  <si>
    <t>(343,5*0,3*0,6)*1,9</t>
  </si>
  <si>
    <t>914001121RT6</t>
  </si>
  <si>
    <t>Osaz.svislé dopr.značky a sloupku,Al patka, základ včetně dodávky sloupku a značky</t>
  </si>
  <si>
    <t>(5)</t>
  </si>
  <si>
    <t>326800T10</t>
  </si>
  <si>
    <t>obrubník silniční : (545,0)</t>
  </si>
  <si>
    <t>obrubník záhonový : (342,0)</t>
  </si>
  <si>
    <t>326803T10</t>
  </si>
  <si>
    <t>Lože pod obrubníky nebo obruby dlažeb z B 12,5</t>
  </si>
  <si>
    <t>obrubník silniční : (545,0*0,20*0,15)</t>
  </si>
  <si>
    <t>obrubník záhonový : (342,0*0,2*0,15)</t>
  </si>
  <si>
    <t>59217010R</t>
  </si>
  <si>
    <t>Obrubník silniční betonový 150x250x1000 mm přírodní</t>
  </si>
  <si>
    <t>(545,0*1,01)</t>
  </si>
  <si>
    <t>Obrubník záhonový  50x5x20 cm</t>
  </si>
  <si>
    <t>obrubníky : (342,0*2)*1,01</t>
  </si>
  <si>
    <t>162201102R00</t>
  </si>
  <si>
    <t>Vodorovné přemístění výkopku z hor.1-4 do 50 m</t>
  </si>
  <si>
    <t>přemístění výkopku pro ter.úpravy : (1586,0*0,10)</t>
  </si>
  <si>
    <t>180402111R00</t>
  </si>
  <si>
    <t>Založení trávníku parkového výsevem v rovině</t>
  </si>
  <si>
    <t>travnatá plocha : (1586,0)</t>
  </si>
  <si>
    <t>181301111R00</t>
  </si>
  <si>
    <t>Rozprostření ornice, rovina, tl.do 10 cm,nad 500m2</t>
  </si>
  <si>
    <t>plocha trávníku : (1586,0)</t>
  </si>
  <si>
    <t>mulč : (190,0)</t>
  </si>
  <si>
    <t>183204115R00</t>
  </si>
  <si>
    <t>Výsadba květin hrnkovaných, květináč do 12 cm</t>
  </si>
  <si>
    <t>/hloubení jamek, příprava materiálu, ošetření před výsadbou, výsadba květin hrnkových/</t>
  </si>
  <si>
    <t>(152)</t>
  </si>
  <si>
    <t>183205112R00</t>
  </si>
  <si>
    <t>Založení záhonu v rovině/svah 1 : 5, hor. 3</t>
  </si>
  <si>
    <t>Včetně jednoho obdělání půdy nakopáním, frézováním nebo rytím.</t>
  </si>
  <si>
    <t>(190)</t>
  </si>
  <si>
    <t>183402111R00</t>
  </si>
  <si>
    <t>Rozrušení půdy do 15 cm v rovině/svah 1:5</t>
  </si>
  <si>
    <t>(1586,0)</t>
  </si>
  <si>
    <t>183403132R00</t>
  </si>
  <si>
    <t>Obdělání půdy rytím do 20 cm hor. 3, v rovině</t>
  </si>
  <si>
    <t>183403152R00</t>
  </si>
  <si>
    <t>Obdělání půdy vláčením, v rovině</t>
  </si>
  <si>
    <t>183403153R00</t>
  </si>
  <si>
    <t>Obdělání půdy hrabáním, v rovině</t>
  </si>
  <si>
    <t>184102211R00</t>
  </si>
  <si>
    <t>Výsadba keře bez balu výšky do 1 m, v rovině</t>
  </si>
  <si>
    <t>buxus : (130)</t>
  </si>
  <si>
    <t>184802111R00</t>
  </si>
  <si>
    <t>Chem. odplevelení před založ. postřikem, v rovině</t>
  </si>
  <si>
    <t>Včetně dovozu vody do 10 km.</t>
  </si>
  <si>
    <t>184921093R00</t>
  </si>
  <si>
    <t>Mulčování rostlin tl. do 0,1 m rovina</t>
  </si>
  <si>
    <t>(190,0)</t>
  </si>
  <si>
    <t>185803111R00</t>
  </si>
  <si>
    <t>Ošetření trávníku v rovině</t>
  </si>
  <si>
    <t>185803211R00</t>
  </si>
  <si>
    <t>Uválcování trávníku v rovině</t>
  </si>
  <si>
    <t>(1169,1)</t>
  </si>
  <si>
    <t>185804312R00</t>
  </si>
  <si>
    <t>Zalití rostlin vodou plochy nad 20 m2</t>
  </si>
  <si>
    <t>(43,4+41,7+23,3+78,2+19,0)*0,10</t>
  </si>
  <si>
    <t>184201117RAA</t>
  </si>
  <si>
    <t>Výsadba stromu s balem, v rovině, výšky do 350 cm bez dodávky dřeviny</t>
  </si>
  <si>
    <t>Hloubení jamek v hornině 1 až 4 bez výměny půdy, s případným naložením přebytečných výkopků na dopravní prostředek, s odvozem na vzdálenost do 20 km a se složením. Výsadba stromu s balem se zalitím. Dovoz vody. Ukotvení dřeviny třemi a více kůly, s ochranou proti poškození v místě vzepření. Osazení kůlů k dřevině s uvázáním. Dodávka kůlů, příček a motouzu.</t>
  </si>
  <si>
    <t>Včetně přesunu hmot.</t>
  </si>
  <si>
    <t>(19)</t>
  </si>
  <si>
    <t>1030T</t>
  </si>
  <si>
    <t>Směs travní technická</t>
  </si>
  <si>
    <t>kg</t>
  </si>
  <si>
    <t>(1736,1*35)/1000</t>
  </si>
  <si>
    <t>02610011R</t>
  </si>
  <si>
    <t>Trvalky květináč 12cm</t>
  </si>
  <si>
    <t>Levandule : (30)</t>
  </si>
  <si>
    <t>Krásnoočko : (32)</t>
  </si>
  <si>
    <t>Travina : (55)</t>
  </si>
  <si>
    <t>Denivka : (35)</t>
  </si>
  <si>
    <t>0265032012R</t>
  </si>
  <si>
    <t>Okrasná třešeň - Prunus cerasifera "Nigra" 200 cm, balová</t>
  </si>
  <si>
    <t>026503209R</t>
  </si>
  <si>
    <t>Javor mléč - Acer platanoides 121+ cm, ko 3-5 l krytokořenná sadba</t>
  </si>
  <si>
    <t>RTS 23/ I</t>
  </si>
  <si>
    <t>026512330S</t>
  </si>
  <si>
    <t>Vždyzelený Buxus sempervirens krík D 30-40 cm</t>
  </si>
  <si>
    <t>ODIS</t>
  </si>
  <si>
    <t>(130)</t>
  </si>
  <si>
    <t>02660236R</t>
  </si>
  <si>
    <t>Borovice černá - Pinus nigra 180 - 220 cm, ko 3-5 l krytokořenná sadba</t>
  </si>
  <si>
    <t>(8)</t>
  </si>
  <si>
    <t>10391100R</t>
  </si>
  <si>
    <t>Kůra mulčovací VL</t>
  </si>
  <si>
    <t>(190,0*0,1)</t>
  </si>
  <si>
    <t>213151121V01</t>
  </si>
  <si>
    <t>Montáž geotextílie vč. dodávky geotextilie 300 g/m2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</si>
</sst>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7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5" fillId="0" borderId="33" xfId="0" applyNumberFormat="1" applyFont="1" applyBorder="1" applyAlignment="1">
      <alignment vertical="center"/>
    </xf>
    <xf numFmtId="4" fontId="5" fillId="0" borderId="34" xfId="0" applyNumberFormat="1" applyFont="1" applyBorder="1" applyAlignment="1">
      <alignment vertical="center" wrapText="1"/>
    </xf>
    <xf numFmtId="4" fontId="5" fillId="0" borderId="35" xfId="0" applyNumberFormat="1" applyFont="1" applyBorder="1" applyAlignment="1">
      <alignment vertical="center" wrapText="1" shrinkToFit="1"/>
    </xf>
    <xf numFmtId="4" fontId="5" fillId="0" borderId="35" xfId="0" applyNumberFormat="1" applyFont="1" applyBorder="1" applyAlignment="1">
      <alignment vertical="center" shrinkToFit="1"/>
    </xf>
    <xf numFmtId="3" fontId="5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vertical="center"/>
    </xf>
    <xf numFmtId="49" fontId="3" fillId="0" borderId="33" xfId="0" applyNumberFormat="1" applyFont="1" applyBorder="1" applyAlignment="1">
      <alignment vertical="center" wrapText="1"/>
    </xf>
    <xf numFmtId="49" fontId="3" fillId="0" borderId="34" xfId="0" applyNumberFormat="1" applyFont="1" applyBorder="1" applyAlignment="1">
      <alignment vertical="center" wrapText="1"/>
    </xf>
    <xf numFmtId="0" fontId="3" fillId="3" borderId="36" xfId="0" applyFont="1" applyFill="1" applyBorder="1" applyAlignment="1">
      <alignment vertical="center"/>
    </xf>
    <xf numFmtId="0" fontId="3" fillId="3" borderId="36" xfId="0" applyFont="1" applyFill="1" applyBorder="1" applyAlignment="1">
      <alignment vertical="center" wrapText="1"/>
    </xf>
    <xf numFmtId="0" fontId="3" fillId="3" borderId="37" xfId="0" applyFont="1" applyFill="1" applyBorder="1" applyAlignment="1">
      <alignment vertical="center" wrapText="1"/>
    </xf>
    <xf numFmtId="164" fontId="3" fillId="0" borderId="35" xfId="0" applyNumberFormat="1" applyFont="1" applyBorder="1" applyAlignment="1">
      <alignment vertical="center"/>
    </xf>
    <xf numFmtId="164" fontId="3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5" xfId="0" applyNumberFormat="1" applyFont="1" applyBorder="1" applyAlignment="1">
      <alignment horizontal="center" vertical="center"/>
    </xf>
    <xf numFmtId="4" fontId="3" fillId="0" borderId="35" xfId="0" applyNumberFormat="1" applyFont="1" applyBorder="1" applyAlignment="1">
      <alignment vertical="center"/>
    </xf>
    <xf numFmtId="4" fontId="3" fillId="3" borderId="39" xfId="0" applyNumberFormat="1" applyFont="1" applyFill="1" applyBorder="1" applyAlignment="1">
      <alignment horizontal="center" vertical="center"/>
    </xf>
    <xf numFmtId="4" fontId="3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0" fontId="18" fillId="0" borderId="0" xfId="0" applyFont="1" applyBorder="1" applyAlignment="1">
      <alignment horizontal="center" vertical="top" shrinkToFit="1"/>
    </xf>
    <xf numFmtId="165" fontId="18" fillId="0" borderId="0" xfId="0" applyNumberFormat="1" applyFont="1" applyBorder="1" applyAlignment="1">
      <alignment vertical="top" shrinkToFit="1"/>
    </xf>
    <xf numFmtId="4" fontId="18" fillId="0" borderId="0" xfId="0" applyNumberFormat="1" applyFont="1" applyBorder="1" applyAlignment="1">
      <alignment vertical="top" shrinkToFit="1"/>
    </xf>
    <xf numFmtId="165" fontId="5" fillId="3" borderId="0" xfId="0" applyNumberFormat="1" applyFont="1" applyFill="1" applyBorder="1" applyAlignment="1">
      <alignment vertical="top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9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40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0" fontId="19" fillId="0" borderId="0" xfId="0" applyNumberFormat="1" applyFont="1" applyAlignment="1">
      <alignment wrapText="1"/>
    </xf>
    <xf numFmtId="0" fontId="18" fillId="0" borderId="18" xfId="0" applyNumberFormat="1" applyFont="1" applyBorder="1" applyAlignment="1">
      <alignment vertical="top" wrapText="1"/>
    </xf>
    <xf numFmtId="0" fontId="18" fillId="0" borderId="0" xfId="0" applyNumberFormat="1" applyFont="1" applyBorder="1" applyAlignment="1">
      <alignment vertical="top"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  <xf numFmtId="49" fontId="18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8" Type="http://schemas.openxmlformats.org/officeDocument/2006/relationships/worksheet" Target="worksheets/sheet8.xml" />
  <Relationship Id="rId13" Type="http://schemas.openxmlformats.org/officeDocument/2006/relationships/styles" Target="styles.xml" />
  <Relationship Id="rId3" Type="http://schemas.openxmlformats.org/officeDocument/2006/relationships/worksheet" Target="worksheets/sheet3.xml" />
  <Relationship Id="rId7" Type="http://schemas.openxmlformats.org/officeDocument/2006/relationships/worksheet" Target="worksheets/sheet7.xml" />
  <Relationship Id="rId12" Type="http://schemas.openxmlformats.org/officeDocument/2006/relationships/theme" Target="theme/theme1.xml" />
  <Relationship Id="rId2" Type="http://schemas.openxmlformats.org/officeDocument/2006/relationships/worksheet" Target="worksheets/sheet2.xml" />
  <Relationship Id="rId1" Type="http://schemas.openxmlformats.org/officeDocument/2006/relationships/worksheet" Target="worksheets/sheet1.xml" />
  <Relationship Id="rId6" Type="http://schemas.openxmlformats.org/officeDocument/2006/relationships/worksheet" Target="worksheets/sheet6.xml" />
  <Relationship Id="rId11" Type="http://schemas.openxmlformats.org/officeDocument/2006/relationships/externalLink" Target="externalLinks/externalLink1.xml" />
  <Relationship Id="rId5" Type="http://schemas.openxmlformats.org/officeDocument/2006/relationships/worksheet" Target="worksheets/sheet5.xml" />
  <Relationship Id="rId15" Type="http://schemas.openxmlformats.org/officeDocument/2006/relationships/calcChain" Target="calcChain.xml" />
  <Relationship Id="rId10" Type="http://schemas.openxmlformats.org/officeDocument/2006/relationships/worksheet" Target="worksheets/sheet10.xml" />
  <Relationship Id="rId4" Type="http://schemas.openxmlformats.org/officeDocument/2006/relationships/worksheet" Target="worksheets/sheet4.xml" />
  <Relationship Id="rId9" Type="http://schemas.openxmlformats.org/officeDocument/2006/relationships/worksheet" Target="worksheets/sheet9.xml" />
  <Relationship Id="rId14" Type="http://schemas.openxmlformats.org/officeDocument/2006/relationships/sharedStrings" Target="sharedStrings.xml" />
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\isrt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</Relationships>
</file>

<file path=xl/worksheets/_rels/sheet10.xml.rels>&#65279;<?xml version="1.0" encoding="UTF-8" standalone="yes"?>
<Relationships xmlns="http://schemas.openxmlformats.org/package/2006/relationships">
  <Relationship Id="rId2" Type="http://schemas.openxmlformats.org/officeDocument/2006/relationships/vmlDrawing" Target="../drawings/vmlDrawing8.vml" />
</Relationships>
</file>

<file path=xl/worksheets/_rels/sheet2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1.vml" />
</Relationships>
</file>

<file path=xl/worksheets/_rels/sheet3.xml.rels>&#65279;<?xml version="1.0" encoding="UTF-8" standalone="yes"?>
<Relationships xmlns="http://schemas.openxmlformats.org/package/2006/relationships">
</Relationships>
</file>

<file path=xl/worksheets/_rels/sheet4.xml.rels>&#65279;<?xml version="1.0" encoding="UTF-8" standalone="yes"?>
<Relationships xmlns="http://schemas.openxmlformats.org/package/2006/relationships">
  <Relationship Id="rId2" Type="http://schemas.openxmlformats.org/officeDocument/2006/relationships/vmlDrawing" Target="../drawings/vmlDrawing2.vml" />
</Relationships>
</file>

<file path=xl/worksheets/_rels/sheet5.xml.rels>&#65279;<?xml version="1.0" encoding="UTF-8" standalone="yes"?>
<Relationships xmlns="http://schemas.openxmlformats.org/package/2006/relationships">
  <Relationship Id="rId2" Type="http://schemas.openxmlformats.org/officeDocument/2006/relationships/vmlDrawing" Target="../drawings/vmlDrawing3.vml" />
</Relationships>
</file>

<file path=xl/worksheets/_rels/sheet6.xml.rels>&#65279;<?xml version="1.0" encoding="UTF-8" standalone="yes"?>
<Relationships xmlns="http://schemas.openxmlformats.org/package/2006/relationships">
  <Relationship Id="rId2" Type="http://schemas.openxmlformats.org/officeDocument/2006/relationships/vmlDrawing" Target="../drawings/vmlDrawing4.vml" />
</Relationships>
</file>

<file path=xl/worksheets/_rels/sheet7.xml.rels>&#65279;<?xml version="1.0" encoding="UTF-8" standalone="yes"?>
<Relationships xmlns="http://schemas.openxmlformats.org/package/2006/relationships">
  <Relationship Id="rId2" Type="http://schemas.openxmlformats.org/officeDocument/2006/relationships/vmlDrawing" Target="../drawings/vmlDrawing5.vml" />
</Relationships>
</file>

<file path=xl/worksheets/_rels/sheet8.xml.rels>&#65279;<?xml version="1.0" encoding="UTF-8" standalone="yes"?>
<Relationships xmlns="http://schemas.openxmlformats.org/package/2006/relationships">
  <Relationship Id="rId2" Type="http://schemas.openxmlformats.org/officeDocument/2006/relationships/vmlDrawing" Target="../drawings/vmlDrawing6.vml" />
</Relationships>
</file>

<file path=xl/worksheets/_rels/sheet9.xml.rels>&#65279;<?xml version="1.0" encoding="UTF-8" standalone="yes"?>
<Relationships xmlns="http://schemas.openxmlformats.org/package/2006/relationships">
  <Relationship Id="rId2" Type="http://schemas.openxmlformats.org/officeDocument/2006/relationships/vmlDrawing" Target="../drawings/vmlDrawing7.vml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76" t="s">
        <v>41</v>
      </c>
      <c r="B2" s="76"/>
      <c r="C2" s="76"/>
      <c r="D2" s="76"/>
      <c r="E2" s="76"/>
      <c r="F2" s="76"/>
      <c r="G2" s="76"/>
    </row>
  </sheetData>
  <sheetProtection algorithmName="SHA-512" hashValue="XYRBOPeCc4s/ab1oniL4KQpdYXCcfphyMsoAx0/qx0Oue1dOGWz/yazUeC39Xv034EbG36548LndbjzF1Bb6cA==" saltValue="WORjfkTmjTIpf7/FrK+TLw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2DF13-BB0D-40A5-8D95-33B46423FEF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143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144</v>
      </c>
    </row>
    <row r="3" spans="1:60" ht="24.95" customHeight="1" x14ac:dyDescent="0.2">
      <c r="A3" s="198" t="s">
        <v>9</v>
      </c>
      <c r="B3" s="49" t="s">
        <v>52</v>
      </c>
      <c r="C3" s="201" t="s">
        <v>53</v>
      </c>
      <c r="D3" s="199"/>
      <c r="E3" s="199"/>
      <c r="F3" s="199"/>
      <c r="G3" s="200"/>
      <c r="AC3" s="176" t="s">
        <v>144</v>
      </c>
      <c r="AG3" t="s">
        <v>145</v>
      </c>
    </row>
    <row r="4" spans="1:60" ht="24.95" customHeight="1" x14ac:dyDescent="0.2">
      <c r="A4" s="202" t="s">
        <v>10</v>
      </c>
      <c r="B4" s="203" t="s">
        <v>66</v>
      </c>
      <c r="C4" s="204" t="s">
        <v>67</v>
      </c>
      <c r="D4" s="205"/>
      <c r="E4" s="205"/>
      <c r="F4" s="205"/>
      <c r="G4" s="206"/>
      <c r="AG4" t="s">
        <v>146</v>
      </c>
    </row>
    <row r="5" spans="1:60" x14ac:dyDescent="0.2">
      <c r="D5" s="10"/>
    </row>
    <row r="6" spans="1:60" ht="38.25" x14ac:dyDescent="0.2">
      <c r="A6" s="208" t="s">
        <v>147</v>
      </c>
      <c r="B6" s="210" t="s">
        <v>148</v>
      </c>
      <c r="C6" s="210" t="s">
        <v>149</v>
      </c>
      <c r="D6" s="209" t="s">
        <v>150</v>
      </c>
      <c r="E6" s="208" t="s">
        <v>151</v>
      </c>
      <c r="F6" s="207" t="s">
        <v>152</v>
      </c>
      <c r="G6" s="208" t="s">
        <v>31</v>
      </c>
      <c r="H6" s="211" t="s">
        <v>32</v>
      </c>
      <c r="I6" s="211" t="s">
        <v>153</v>
      </c>
      <c r="J6" s="211" t="s">
        <v>33</v>
      </c>
      <c r="K6" s="211" t="s">
        <v>154</v>
      </c>
      <c r="L6" s="211" t="s">
        <v>155</v>
      </c>
      <c r="M6" s="211" t="s">
        <v>156</v>
      </c>
      <c r="N6" s="211" t="s">
        <v>157</v>
      </c>
      <c r="O6" s="211" t="s">
        <v>158</v>
      </c>
      <c r="P6" s="211" t="s">
        <v>159</v>
      </c>
      <c r="Q6" s="211" t="s">
        <v>160</v>
      </c>
      <c r="R6" s="211" t="s">
        <v>161</v>
      </c>
      <c r="S6" s="211" t="s">
        <v>162</v>
      </c>
      <c r="T6" s="211" t="s">
        <v>163</v>
      </c>
      <c r="U6" s="211" t="s">
        <v>164</v>
      </c>
      <c r="V6" s="211" t="s">
        <v>165</v>
      </c>
      <c r="W6" s="211" t="s">
        <v>166</v>
      </c>
      <c r="X6" s="211" t="s">
        <v>167</v>
      </c>
      <c r="Y6" s="211" t="s">
        <v>168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1" t="s">
        <v>169</v>
      </c>
      <c r="B8" s="242" t="s">
        <v>90</v>
      </c>
      <c r="C8" s="263" t="s">
        <v>91</v>
      </c>
      <c r="D8" s="243"/>
      <c r="E8" s="244"/>
      <c r="F8" s="245"/>
      <c r="G8" s="246">
        <f>SUMIF(AG9:AG10,"&lt;&gt;NOR",G9:G10)</f>
        <v>0</v>
      </c>
      <c r="H8" s="240"/>
      <c r="I8" s="240">
        <f>SUM(I9:I10)</f>
        <v>0</v>
      </c>
      <c r="J8" s="240"/>
      <c r="K8" s="240">
        <f>SUM(K9:K10)</f>
        <v>0</v>
      </c>
      <c r="L8" s="240"/>
      <c r="M8" s="240">
        <f>SUM(M9:M10)</f>
        <v>0</v>
      </c>
      <c r="N8" s="239"/>
      <c r="O8" s="239">
        <f>SUM(O9:O10)</f>
        <v>0</v>
      </c>
      <c r="P8" s="239"/>
      <c r="Q8" s="239">
        <f>SUM(Q9:Q10)</f>
        <v>0</v>
      </c>
      <c r="R8" s="240"/>
      <c r="S8" s="240"/>
      <c r="T8" s="240"/>
      <c r="U8" s="240"/>
      <c r="V8" s="240">
        <f>SUM(V9:V10)</f>
        <v>11.74</v>
      </c>
      <c r="W8" s="240"/>
      <c r="X8" s="240"/>
      <c r="Y8" s="240"/>
      <c r="AG8" t="s">
        <v>170</v>
      </c>
    </row>
    <row r="9" spans="1:60" outlineLevel="1" x14ac:dyDescent="0.2">
      <c r="A9" s="248">
        <v>1</v>
      </c>
      <c r="B9" s="249" t="s">
        <v>718</v>
      </c>
      <c r="C9" s="265" t="s">
        <v>719</v>
      </c>
      <c r="D9" s="250" t="s">
        <v>173</v>
      </c>
      <c r="E9" s="251">
        <v>158.6</v>
      </c>
      <c r="F9" s="252"/>
      <c r="G9" s="253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21</v>
      </c>
      <c r="M9" s="232">
        <f>G9*(1+L9/100)</f>
        <v>0</v>
      </c>
      <c r="N9" s="231">
        <v>0</v>
      </c>
      <c r="O9" s="231">
        <f>ROUND(E9*N9,2)</f>
        <v>0</v>
      </c>
      <c r="P9" s="231">
        <v>0</v>
      </c>
      <c r="Q9" s="231">
        <f>ROUND(E9*P9,2)</f>
        <v>0</v>
      </c>
      <c r="R9" s="232"/>
      <c r="S9" s="232" t="s">
        <v>202</v>
      </c>
      <c r="T9" s="232" t="s">
        <v>175</v>
      </c>
      <c r="U9" s="232">
        <v>7.3999999999999996E-2</v>
      </c>
      <c r="V9" s="232">
        <f>ROUND(E9*U9,2)</f>
        <v>11.74</v>
      </c>
      <c r="W9" s="232"/>
      <c r="X9" s="232" t="s">
        <v>176</v>
      </c>
      <c r="Y9" s="232" t="s">
        <v>177</v>
      </c>
      <c r="Z9" s="212"/>
      <c r="AA9" s="212"/>
      <c r="AB9" s="212"/>
      <c r="AC9" s="212"/>
      <c r="AD9" s="212"/>
      <c r="AE9" s="212"/>
      <c r="AF9" s="212"/>
      <c r="AG9" s="212" t="s">
        <v>245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29"/>
      <c r="B10" s="230"/>
      <c r="C10" s="266" t="s">
        <v>720</v>
      </c>
      <c r="D10" s="234"/>
      <c r="E10" s="235">
        <v>158.6</v>
      </c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204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x14ac:dyDescent="0.2">
      <c r="A11" s="241" t="s">
        <v>169</v>
      </c>
      <c r="B11" s="242" t="s">
        <v>92</v>
      </c>
      <c r="C11" s="263" t="s">
        <v>93</v>
      </c>
      <c r="D11" s="243"/>
      <c r="E11" s="244"/>
      <c r="F11" s="245"/>
      <c r="G11" s="246">
        <f>SUMIF(AG12:AG49,"&lt;&gt;NOR",G12:G49)</f>
        <v>0</v>
      </c>
      <c r="H11" s="240"/>
      <c r="I11" s="240">
        <f>SUM(I12:I49)</f>
        <v>0</v>
      </c>
      <c r="J11" s="240"/>
      <c r="K11" s="240">
        <f>SUM(K12:K49)</f>
        <v>0</v>
      </c>
      <c r="L11" s="240"/>
      <c r="M11" s="240">
        <f>SUM(M12:M49)</f>
        <v>0</v>
      </c>
      <c r="N11" s="239"/>
      <c r="O11" s="239">
        <f>SUM(O12:O49)</f>
        <v>0.52</v>
      </c>
      <c r="P11" s="239"/>
      <c r="Q11" s="239">
        <f>SUM(Q12:Q49)</f>
        <v>0</v>
      </c>
      <c r="R11" s="240"/>
      <c r="S11" s="240"/>
      <c r="T11" s="240"/>
      <c r="U11" s="240"/>
      <c r="V11" s="240">
        <f>SUM(V12:V49)</f>
        <v>722.06000000000017</v>
      </c>
      <c r="W11" s="240"/>
      <c r="X11" s="240"/>
      <c r="Y11" s="240"/>
      <c r="AG11" t="s">
        <v>170</v>
      </c>
    </row>
    <row r="12" spans="1:60" outlineLevel="1" x14ac:dyDescent="0.2">
      <c r="A12" s="248">
        <v>2</v>
      </c>
      <c r="B12" s="249" t="s">
        <v>721</v>
      </c>
      <c r="C12" s="265" t="s">
        <v>722</v>
      </c>
      <c r="D12" s="250" t="s">
        <v>223</v>
      </c>
      <c r="E12" s="251">
        <v>1586</v>
      </c>
      <c r="F12" s="252"/>
      <c r="G12" s="253">
        <f>ROUND(E12*F12,2)</f>
        <v>0</v>
      </c>
      <c r="H12" s="233"/>
      <c r="I12" s="232">
        <f>ROUND(E12*H12,2)</f>
        <v>0</v>
      </c>
      <c r="J12" s="233"/>
      <c r="K12" s="232">
        <f>ROUND(E12*J12,2)</f>
        <v>0</v>
      </c>
      <c r="L12" s="232">
        <v>21</v>
      </c>
      <c r="M12" s="232">
        <f>G12*(1+L12/100)</f>
        <v>0</v>
      </c>
      <c r="N12" s="231">
        <v>0</v>
      </c>
      <c r="O12" s="231">
        <f>ROUND(E12*N12,2)</f>
        <v>0</v>
      </c>
      <c r="P12" s="231">
        <v>0</v>
      </c>
      <c r="Q12" s="231">
        <f>ROUND(E12*P12,2)</f>
        <v>0</v>
      </c>
      <c r="R12" s="232"/>
      <c r="S12" s="232" t="s">
        <v>202</v>
      </c>
      <c r="T12" s="232" t="s">
        <v>175</v>
      </c>
      <c r="U12" s="232">
        <v>0.06</v>
      </c>
      <c r="V12" s="232">
        <f>ROUND(E12*U12,2)</f>
        <v>95.16</v>
      </c>
      <c r="W12" s="232"/>
      <c r="X12" s="232" t="s">
        <v>176</v>
      </c>
      <c r="Y12" s="232" t="s">
        <v>177</v>
      </c>
      <c r="Z12" s="212"/>
      <c r="AA12" s="212"/>
      <c r="AB12" s="212"/>
      <c r="AC12" s="212"/>
      <c r="AD12" s="212"/>
      <c r="AE12" s="212"/>
      <c r="AF12" s="212"/>
      <c r="AG12" s="212" t="s">
        <v>245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2" x14ac:dyDescent="0.2">
      <c r="A13" s="229"/>
      <c r="B13" s="230"/>
      <c r="C13" s="266" t="s">
        <v>723</v>
      </c>
      <c r="D13" s="234"/>
      <c r="E13" s="235">
        <v>1586</v>
      </c>
      <c r="F13" s="232"/>
      <c r="G13" s="232"/>
      <c r="H13" s="232"/>
      <c r="I13" s="232"/>
      <c r="J13" s="232"/>
      <c r="K13" s="232"/>
      <c r="L13" s="232"/>
      <c r="M13" s="232"/>
      <c r="N13" s="231"/>
      <c r="O13" s="231"/>
      <c r="P13" s="231"/>
      <c r="Q13" s="231"/>
      <c r="R13" s="232"/>
      <c r="S13" s="232"/>
      <c r="T13" s="232"/>
      <c r="U13" s="232"/>
      <c r="V13" s="232"/>
      <c r="W13" s="232"/>
      <c r="X13" s="232"/>
      <c r="Y13" s="232"/>
      <c r="Z13" s="212"/>
      <c r="AA13" s="212"/>
      <c r="AB13" s="212"/>
      <c r="AC13" s="212"/>
      <c r="AD13" s="212"/>
      <c r="AE13" s="212"/>
      <c r="AF13" s="212"/>
      <c r="AG13" s="212" t="s">
        <v>204</v>
      </c>
      <c r="AH13" s="212">
        <v>0</v>
      </c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48">
        <v>3</v>
      </c>
      <c r="B14" s="249" t="s">
        <v>724</v>
      </c>
      <c r="C14" s="265" t="s">
        <v>725</v>
      </c>
      <c r="D14" s="250" t="s">
        <v>223</v>
      </c>
      <c r="E14" s="251">
        <v>1776</v>
      </c>
      <c r="F14" s="252"/>
      <c r="G14" s="253">
        <f>ROUND(E14*F14,2)</f>
        <v>0</v>
      </c>
      <c r="H14" s="233"/>
      <c r="I14" s="232">
        <f>ROUND(E14*H14,2)</f>
        <v>0</v>
      </c>
      <c r="J14" s="233"/>
      <c r="K14" s="232">
        <f>ROUND(E14*J14,2)</f>
        <v>0</v>
      </c>
      <c r="L14" s="232">
        <v>21</v>
      </c>
      <c r="M14" s="232">
        <f>G14*(1+L14/100)</f>
        <v>0</v>
      </c>
      <c r="N14" s="231">
        <v>0</v>
      </c>
      <c r="O14" s="231">
        <f>ROUND(E14*N14,2)</f>
        <v>0</v>
      </c>
      <c r="P14" s="231">
        <v>0</v>
      </c>
      <c r="Q14" s="231">
        <f>ROUND(E14*P14,2)</f>
        <v>0</v>
      </c>
      <c r="R14" s="232"/>
      <c r="S14" s="232" t="s">
        <v>202</v>
      </c>
      <c r="T14" s="232" t="s">
        <v>175</v>
      </c>
      <c r="U14" s="232">
        <v>1.2E-2</v>
      </c>
      <c r="V14" s="232">
        <f>ROUND(E14*U14,2)</f>
        <v>21.31</v>
      </c>
      <c r="W14" s="232"/>
      <c r="X14" s="232" t="s">
        <v>176</v>
      </c>
      <c r="Y14" s="232" t="s">
        <v>177</v>
      </c>
      <c r="Z14" s="212"/>
      <c r="AA14" s="212"/>
      <c r="AB14" s="212"/>
      <c r="AC14" s="212"/>
      <c r="AD14" s="212"/>
      <c r="AE14" s="212"/>
      <c r="AF14" s="212"/>
      <c r="AG14" s="212" t="s">
        <v>178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2" x14ac:dyDescent="0.2">
      <c r="A15" s="229"/>
      <c r="B15" s="230"/>
      <c r="C15" s="266" t="s">
        <v>726</v>
      </c>
      <c r="D15" s="234"/>
      <c r="E15" s="235">
        <v>1586</v>
      </c>
      <c r="F15" s="232"/>
      <c r="G15" s="232"/>
      <c r="H15" s="232"/>
      <c r="I15" s="232"/>
      <c r="J15" s="232"/>
      <c r="K15" s="232"/>
      <c r="L15" s="232"/>
      <c r="M15" s="232"/>
      <c r="N15" s="231"/>
      <c r="O15" s="231"/>
      <c r="P15" s="231"/>
      <c r="Q15" s="231"/>
      <c r="R15" s="232"/>
      <c r="S15" s="232"/>
      <c r="T15" s="232"/>
      <c r="U15" s="232"/>
      <c r="V15" s="232"/>
      <c r="W15" s="232"/>
      <c r="X15" s="232"/>
      <c r="Y15" s="232"/>
      <c r="Z15" s="212"/>
      <c r="AA15" s="212"/>
      <c r="AB15" s="212"/>
      <c r="AC15" s="212"/>
      <c r="AD15" s="212"/>
      <c r="AE15" s="212"/>
      <c r="AF15" s="212"/>
      <c r="AG15" s="212" t="s">
        <v>204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3" x14ac:dyDescent="0.2">
      <c r="A16" s="229"/>
      <c r="B16" s="230"/>
      <c r="C16" s="266" t="s">
        <v>727</v>
      </c>
      <c r="D16" s="234"/>
      <c r="E16" s="235">
        <v>190</v>
      </c>
      <c r="F16" s="232"/>
      <c r="G16" s="232"/>
      <c r="H16" s="232"/>
      <c r="I16" s="232"/>
      <c r="J16" s="232"/>
      <c r="K16" s="232"/>
      <c r="L16" s="232"/>
      <c r="M16" s="232"/>
      <c r="N16" s="231"/>
      <c r="O16" s="231"/>
      <c r="P16" s="231"/>
      <c r="Q16" s="231"/>
      <c r="R16" s="232"/>
      <c r="S16" s="232"/>
      <c r="T16" s="232"/>
      <c r="U16" s="232"/>
      <c r="V16" s="232"/>
      <c r="W16" s="232"/>
      <c r="X16" s="232"/>
      <c r="Y16" s="232"/>
      <c r="Z16" s="212"/>
      <c r="AA16" s="212"/>
      <c r="AB16" s="212"/>
      <c r="AC16" s="212"/>
      <c r="AD16" s="212"/>
      <c r="AE16" s="212"/>
      <c r="AF16" s="212"/>
      <c r="AG16" s="212" t="s">
        <v>204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48">
        <v>4</v>
      </c>
      <c r="B17" s="249" t="s">
        <v>728</v>
      </c>
      <c r="C17" s="265" t="s">
        <v>729</v>
      </c>
      <c r="D17" s="250" t="s">
        <v>235</v>
      </c>
      <c r="E17" s="251">
        <v>152</v>
      </c>
      <c r="F17" s="252"/>
      <c r="G17" s="253">
        <f>ROUND(E17*F17,2)</f>
        <v>0</v>
      </c>
      <c r="H17" s="233"/>
      <c r="I17" s="232">
        <f>ROUND(E17*H17,2)</f>
        <v>0</v>
      </c>
      <c r="J17" s="233"/>
      <c r="K17" s="232">
        <f>ROUND(E17*J17,2)</f>
        <v>0</v>
      </c>
      <c r="L17" s="232">
        <v>21</v>
      </c>
      <c r="M17" s="232">
        <f>G17*(1+L17/100)</f>
        <v>0</v>
      </c>
      <c r="N17" s="231">
        <v>0</v>
      </c>
      <c r="O17" s="231">
        <f>ROUND(E17*N17,2)</f>
        <v>0</v>
      </c>
      <c r="P17" s="231">
        <v>0</v>
      </c>
      <c r="Q17" s="231">
        <f>ROUND(E17*P17,2)</f>
        <v>0</v>
      </c>
      <c r="R17" s="232"/>
      <c r="S17" s="232" t="s">
        <v>202</v>
      </c>
      <c r="T17" s="232" t="s">
        <v>175</v>
      </c>
      <c r="U17" s="232">
        <v>1.4E-2</v>
      </c>
      <c r="V17" s="232">
        <f>ROUND(E17*U17,2)</f>
        <v>2.13</v>
      </c>
      <c r="W17" s="232"/>
      <c r="X17" s="232" t="s">
        <v>176</v>
      </c>
      <c r="Y17" s="232" t="s">
        <v>177</v>
      </c>
      <c r="Z17" s="212"/>
      <c r="AA17" s="212"/>
      <c r="AB17" s="212"/>
      <c r="AC17" s="212"/>
      <c r="AD17" s="212"/>
      <c r="AE17" s="212"/>
      <c r="AF17" s="212"/>
      <c r="AG17" s="212" t="s">
        <v>228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2" x14ac:dyDescent="0.2">
      <c r="A18" s="229"/>
      <c r="B18" s="230"/>
      <c r="C18" s="267" t="s">
        <v>730</v>
      </c>
      <c r="D18" s="261"/>
      <c r="E18" s="261"/>
      <c r="F18" s="261"/>
      <c r="G18" s="261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266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2" x14ac:dyDescent="0.2">
      <c r="A19" s="229"/>
      <c r="B19" s="230"/>
      <c r="C19" s="266" t="s">
        <v>731</v>
      </c>
      <c r="D19" s="234"/>
      <c r="E19" s="235">
        <v>152</v>
      </c>
      <c r="F19" s="232"/>
      <c r="G19" s="232"/>
      <c r="H19" s="232"/>
      <c r="I19" s="232"/>
      <c r="J19" s="232"/>
      <c r="K19" s="232"/>
      <c r="L19" s="232"/>
      <c r="M19" s="232"/>
      <c r="N19" s="231"/>
      <c r="O19" s="231"/>
      <c r="P19" s="231"/>
      <c r="Q19" s="231"/>
      <c r="R19" s="232"/>
      <c r="S19" s="232"/>
      <c r="T19" s="232"/>
      <c r="U19" s="232"/>
      <c r="V19" s="232"/>
      <c r="W19" s="232"/>
      <c r="X19" s="232"/>
      <c r="Y19" s="232"/>
      <c r="Z19" s="212"/>
      <c r="AA19" s="212"/>
      <c r="AB19" s="212"/>
      <c r="AC19" s="212"/>
      <c r="AD19" s="212"/>
      <c r="AE19" s="212"/>
      <c r="AF19" s="212"/>
      <c r="AG19" s="212" t="s">
        <v>204</v>
      </c>
      <c r="AH19" s="212">
        <v>0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48">
        <v>5</v>
      </c>
      <c r="B20" s="249" t="s">
        <v>732</v>
      </c>
      <c r="C20" s="265" t="s">
        <v>733</v>
      </c>
      <c r="D20" s="250" t="s">
        <v>223</v>
      </c>
      <c r="E20" s="251">
        <v>190</v>
      </c>
      <c r="F20" s="252"/>
      <c r="G20" s="253">
        <f>ROUND(E20*F20,2)</f>
        <v>0</v>
      </c>
      <c r="H20" s="233"/>
      <c r="I20" s="232">
        <f>ROUND(E20*H20,2)</f>
        <v>0</v>
      </c>
      <c r="J20" s="233"/>
      <c r="K20" s="232">
        <f>ROUND(E20*J20,2)</f>
        <v>0</v>
      </c>
      <c r="L20" s="232">
        <v>21</v>
      </c>
      <c r="M20" s="232">
        <f>G20*(1+L20/100)</f>
        <v>0</v>
      </c>
      <c r="N20" s="231">
        <v>0</v>
      </c>
      <c r="O20" s="231">
        <f>ROUND(E20*N20,2)</f>
        <v>0</v>
      </c>
      <c r="P20" s="231">
        <v>0</v>
      </c>
      <c r="Q20" s="231">
        <f>ROUND(E20*P20,2)</f>
        <v>0</v>
      </c>
      <c r="R20" s="232"/>
      <c r="S20" s="232" t="s">
        <v>202</v>
      </c>
      <c r="T20" s="232" t="s">
        <v>175</v>
      </c>
      <c r="U20" s="232">
        <v>4.9000000000000002E-2</v>
      </c>
      <c r="V20" s="232">
        <f>ROUND(E20*U20,2)</f>
        <v>9.31</v>
      </c>
      <c r="W20" s="232"/>
      <c r="X20" s="232" t="s">
        <v>176</v>
      </c>
      <c r="Y20" s="232" t="s">
        <v>177</v>
      </c>
      <c r="Z20" s="212"/>
      <c r="AA20" s="212"/>
      <c r="AB20" s="212"/>
      <c r="AC20" s="212"/>
      <c r="AD20" s="212"/>
      <c r="AE20" s="212"/>
      <c r="AF20" s="212"/>
      <c r="AG20" s="212" t="s">
        <v>228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2" x14ac:dyDescent="0.2">
      <c r="A21" s="229"/>
      <c r="B21" s="230"/>
      <c r="C21" s="267" t="s">
        <v>734</v>
      </c>
      <c r="D21" s="261"/>
      <c r="E21" s="261"/>
      <c r="F21" s="261"/>
      <c r="G21" s="261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266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2" x14ac:dyDescent="0.2">
      <c r="A22" s="229"/>
      <c r="B22" s="230"/>
      <c r="C22" s="266" t="s">
        <v>735</v>
      </c>
      <c r="D22" s="234"/>
      <c r="E22" s="235">
        <v>190</v>
      </c>
      <c r="F22" s="232"/>
      <c r="G22" s="232"/>
      <c r="H22" s="232"/>
      <c r="I22" s="232"/>
      <c r="J22" s="232"/>
      <c r="K22" s="232"/>
      <c r="L22" s="232"/>
      <c r="M22" s="232"/>
      <c r="N22" s="231"/>
      <c r="O22" s="231"/>
      <c r="P22" s="231"/>
      <c r="Q22" s="231"/>
      <c r="R22" s="232"/>
      <c r="S22" s="232"/>
      <c r="T22" s="232"/>
      <c r="U22" s="232"/>
      <c r="V22" s="232"/>
      <c r="W22" s="232"/>
      <c r="X22" s="232"/>
      <c r="Y22" s="232"/>
      <c r="Z22" s="212"/>
      <c r="AA22" s="212"/>
      <c r="AB22" s="212"/>
      <c r="AC22" s="212"/>
      <c r="AD22" s="212"/>
      <c r="AE22" s="212"/>
      <c r="AF22" s="212"/>
      <c r="AG22" s="212" t="s">
        <v>204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48">
        <v>6</v>
      </c>
      <c r="B23" s="249" t="s">
        <v>736</v>
      </c>
      <c r="C23" s="265" t="s">
        <v>737</v>
      </c>
      <c r="D23" s="250" t="s">
        <v>223</v>
      </c>
      <c r="E23" s="251">
        <v>1586</v>
      </c>
      <c r="F23" s="252"/>
      <c r="G23" s="253">
        <f>ROUND(E23*F23,2)</f>
        <v>0</v>
      </c>
      <c r="H23" s="233"/>
      <c r="I23" s="232">
        <f>ROUND(E23*H23,2)</f>
        <v>0</v>
      </c>
      <c r="J23" s="233"/>
      <c r="K23" s="232">
        <f>ROUND(E23*J23,2)</f>
        <v>0</v>
      </c>
      <c r="L23" s="232">
        <v>21</v>
      </c>
      <c r="M23" s="232">
        <f>G23*(1+L23/100)</f>
        <v>0</v>
      </c>
      <c r="N23" s="231">
        <v>0</v>
      </c>
      <c r="O23" s="231">
        <f>ROUND(E23*N23,2)</f>
        <v>0</v>
      </c>
      <c r="P23" s="231">
        <v>0</v>
      </c>
      <c r="Q23" s="231">
        <f>ROUND(E23*P23,2)</f>
        <v>0</v>
      </c>
      <c r="R23" s="232"/>
      <c r="S23" s="232" t="s">
        <v>202</v>
      </c>
      <c r="T23" s="232" t="s">
        <v>175</v>
      </c>
      <c r="U23" s="232">
        <v>6.7000000000000004E-2</v>
      </c>
      <c r="V23" s="232">
        <f>ROUND(E23*U23,2)</f>
        <v>106.26</v>
      </c>
      <c r="W23" s="232"/>
      <c r="X23" s="232" t="s">
        <v>176</v>
      </c>
      <c r="Y23" s="232" t="s">
        <v>177</v>
      </c>
      <c r="Z23" s="212"/>
      <c r="AA23" s="212"/>
      <c r="AB23" s="212"/>
      <c r="AC23" s="212"/>
      <c r="AD23" s="212"/>
      <c r="AE23" s="212"/>
      <c r="AF23" s="212"/>
      <c r="AG23" s="212" t="s">
        <v>228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2" x14ac:dyDescent="0.2">
      <c r="A24" s="229"/>
      <c r="B24" s="230"/>
      <c r="C24" s="266" t="s">
        <v>738</v>
      </c>
      <c r="D24" s="234"/>
      <c r="E24" s="235">
        <v>1586</v>
      </c>
      <c r="F24" s="232"/>
      <c r="G24" s="232"/>
      <c r="H24" s="232"/>
      <c r="I24" s="232"/>
      <c r="J24" s="232"/>
      <c r="K24" s="232"/>
      <c r="L24" s="232"/>
      <c r="M24" s="232"/>
      <c r="N24" s="231"/>
      <c r="O24" s="231"/>
      <c r="P24" s="231"/>
      <c r="Q24" s="231"/>
      <c r="R24" s="232"/>
      <c r="S24" s="232"/>
      <c r="T24" s="232"/>
      <c r="U24" s="232"/>
      <c r="V24" s="232"/>
      <c r="W24" s="232"/>
      <c r="X24" s="232"/>
      <c r="Y24" s="232"/>
      <c r="Z24" s="212"/>
      <c r="AA24" s="212"/>
      <c r="AB24" s="212"/>
      <c r="AC24" s="212"/>
      <c r="AD24" s="212"/>
      <c r="AE24" s="212"/>
      <c r="AF24" s="212"/>
      <c r="AG24" s="212" t="s">
        <v>204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48">
        <v>7</v>
      </c>
      <c r="B25" s="249" t="s">
        <v>739</v>
      </c>
      <c r="C25" s="265" t="s">
        <v>740</v>
      </c>
      <c r="D25" s="250" t="s">
        <v>223</v>
      </c>
      <c r="E25" s="251">
        <v>1586</v>
      </c>
      <c r="F25" s="252"/>
      <c r="G25" s="253">
        <f>ROUND(E25*F25,2)</f>
        <v>0</v>
      </c>
      <c r="H25" s="233"/>
      <c r="I25" s="232">
        <f>ROUND(E25*H25,2)</f>
        <v>0</v>
      </c>
      <c r="J25" s="233"/>
      <c r="K25" s="232">
        <f>ROUND(E25*J25,2)</f>
        <v>0</v>
      </c>
      <c r="L25" s="232">
        <v>21</v>
      </c>
      <c r="M25" s="232">
        <f>G25*(1+L25/100)</f>
        <v>0</v>
      </c>
      <c r="N25" s="231">
        <v>0</v>
      </c>
      <c r="O25" s="231">
        <f>ROUND(E25*N25,2)</f>
        <v>0</v>
      </c>
      <c r="P25" s="231">
        <v>0</v>
      </c>
      <c r="Q25" s="231">
        <f>ROUND(E25*P25,2)</f>
        <v>0</v>
      </c>
      <c r="R25" s="232"/>
      <c r="S25" s="232" t="s">
        <v>202</v>
      </c>
      <c r="T25" s="232" t="s">
        <v>175</v>
      </c>
      <c r="U25" s="232">
        <v>0.14699999999999999</v>
      </c>
      <c r="V25" s="232">
        <f>ROUND(E25*U25,2)</f>
        <v>233.14</v>
      </c>
      <c r="W25" s="232"/>
      <c r="X25" s="232" t="s">
        <v>176</v>
      </c>
      <c r="Y25" s="232" t="s">
        <v>177</v>
      </c>
      <c r="Z25" s="212"/>
      <c r="AA25" s="212"/>
      <c r="AB25" s="212"/>
      <c r="AC25" s="212"/>
      <c r="AD25" s="212"/>
      <c r="AE25" s="212"/>
      <c r="AF25" s="212"/>
      <c r="AG25" s="212" t="s">
        <v>178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2" x14ac:dyDescent="0.2">
      <c r="A26" s="229"/>
      <c r="B26" s="230"/>
      <c r="C26" s="266" t="s">
        <v>738</v>
      </c>
      <c r="D26" s="234"/>
      <c r="E26" s="235">
        <v>1586</v>
      </c>
      <c r="F26" s="232"/>
      <c r="G26" s="232"/>
      <c r="H26" s="232"/>
      <c r="I26" s="232"/>
      <c r="J26" s="232"/>
      <c r="K26" s="232"/>
      <c r="L26" s="232"/>
      <c r="M26" s="232"/>
      <c r="N26" s="231"/>
      <c r="O26" s="231"/>
      <c r="P26" s="231"/>
      <c r="Q26" s="231"/>
      <c r="R26" s="232"/>
      <c r="S26" s="232"/>
      <c r="T26" s="232"/>
      <c r="U26" s="232"/>
      <c r="V26" s="232"/>
      <c r="W26" s="232"/>
      <c r="X26" s="232"/>
      <c r="Y26" s="232"/>
      <c r="Z26" s="212"/>
      <c r="AA26" s="212"/>
      <c r="AB26" s="212"/>
      <c r="AC26" s="212"/>
      <c r="AD26" s="212"/>
      <c r="AE26" s="212"/>
      <c r="AF26" s="212"/>
      <c r="AG26" s="212" t="s">
        <v>204</v>
      </c>
      <c r="AH26" s="212">
        <v>0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48">
        <v>8</v>
      </c>
      <c r="B27" s="249" t="s">
        <v>741</v>
      </c>
      <c r="C27" s="265" t="s">
        <v>742</v>
      </c>
      <c r="D27" s="250" t="s">
        <v>223</v>
      </c>
      <c r="E27" s="251">
        <v>1586</v>
      </c>
      <c r="F27" s="252"/>
      <c r="G27" s="253">
        <f>ROUND(E27*F27,2)</f>
        <v>0</v>
      </c>
      <c r="H27" s="233"/>
      <c r="I27" s="232">
        <f>ROUND(E27*H27,2)</f>
        <v>0</v>
      </c>
      <c r="J27" s="233"/>
      <c r="K27" s="232">
        <f>ROUND(E27*J27,2)</f>
        <v>0</v>
      </c>
      <c r="L27" s="232">
        <v>21</v>
      </c>
      <c r="M27" s="232">
        <f>G27*(1+L27/100)</f>
        <v>0</v>
      </c>
      <c r="N27" s="231">
        <v>0</v>
      </c>
      <c r="O27" s="231">
        <f>ROUND(E27*N27,2)</f>
        <v>0</v>
      </c>
      <c r="P27" s="231">
        <v>0</v>
      </c>
      <c r="Q27" s="231">
        <f>ROUND(E27*P27,2)</f>
        <v>0</v>
      </c>
      <c r="R27" s="232"/>
      <c r="S27" s="232" t="s">
        <v>202</v>
      </c>
      <c r="T27" s="232" t="s">
        <v>175</v>
      </c>
      <c r="U27" s="232">
        <v>1E-3</v>
      </c>
      <c r="V27" s="232">
        <f>ROUND(E27*U27,2)</f>
        <v>1.59</v>
      </c>
      <c r="W27" s="232"/>
      <c r="X27" s="232" t="s">
        <v>176</v>
      </c>
      <c r="Y27" s="232" t="s">
        <v>177</v>
      </c>
      <c r="Z27" s="212"/>
      <c r="AA27" s="212"/>
      <c r="AB27" s="212"/>
      <c r="AC27" s="212"/>
      <c r="AD27" s="212"/>
      <c r="AE27" s="212"/>
      <c r="AF27" s="212"/>
      <c r="AG27" s="212" t="s">
        <v>178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2" x14ac:dyDescent="0.2">
      <c r="A28" s="229"/>
      <c r="B28" s="230"/>
      <c r="C28" s="266" t="s">
        <v>738</v>
      </c>
      <c r="D28" s="234"/>
      <c r="E28" s="235">
        <v>1586</v>
      </c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204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48">
        <v>9</v>
      </c>
      <c r="B29" s="249" t="s">
        <v>743</v>
      </c>
      <c r="C29" s="265" t="s">
        <v>744</v>
      </c>
      <c r="D29" s="250" t="s">
        <v>223</v>
      </c>
      <c r="E29" s="251">
        <v>1586</v>
      </c>
      <c r="F29" s="252"/>
      <c r="G29" s="253">
        <f>ROUND(E29*F29,2)</f>
        <v>0</v>
      </c>
      <c r="H29" s="233"/>
      <c r="I29" s="232">
        <f>ROUND(E29*H29,2)</f>
        <v>0</v>
      </c>
      <c r="J29" s="233"/>
      <c r="K29" s="232">
        <f>ROUND(E29*J29,2)</f>
        <v>0</v>
      </c>
      <c r="L29" s="232">
        <v>21</v>
      </c>
      <c r="M29" s="232">
        <f>G29*(1+L29/100)</f>
        <v>0</v>
      </c>
      <c r="N29" s="231">
        <v>0</v>
      </c>
      <c r="O29" s="231">
        <f>ROUND(E29*N29,2)</f>
        <v>0</v>
      </c>
      <c r="P29" s="231">
        <v>0</v>
      </c>
      <c r="Q29" s="231">
        <f>ROUND(E29*P29,2)</f>
        <v>0</v>
      </c>
      <c r="R29" s="232"/>
      <c r="S29" s="232" t="s">
        <v>202</v>
      </c>
      <c r="T29" s="232" t="s">
        <v>175</v>
      </c>
      <c r="U29" s="232">
        <v>1.4999999999999999E-2</v>
      </c>
      <c r="V29" s="232">
        <f>ROUND(E29*U29,2)</f>
        <v>23.79</v>
      </c>
      <c r="W29" s="232"/>
      <c r="X29" s="232" t="s">
        <v>176</v>
      </c>
      <c r="Y29" s="232" t="s">
        <v>177</v>
      </c>
      <c r="Z29" s="212"/>
      <c r="AA29" s="212"/>
      <c r="AB29" s="212"/>
      <c r="AC29" s="212"/>
      <c r="AD29" s="212"/>
      <c r="AE29" s="212"/>
      <c r="AF29" s="212"/>
      <c r="AG29" s="212" t="s">
        <v>178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2" x14ac:dyDescent="0.2">
      <c r="A30" s="229"/>
      <c r="B30" s="230"/>
      <c r="C30" s="266" t="s">
        <v>738</v>
      </c>
      <c r="D30" s="234"/>
      <c r="E30" s="235">
        <v>1586</v>
      </c>
      <c r="F30" s="232"/>
      <c r="G30" s="232"/>
      <c r="H30" s="232"/>
      <c r="I30" s="232"/>
      <c r="J30" s="232"/>
      <c r="K30" s="232"/>
      <c r="L30" s="232"/>
      <c r="M30" s="232"/>
      <c r="N30" s="231"/>
      <c r="O30" s="231"/>
      <c r="P30" s="231"/>
      <c r="Q30" s="231"/>
      <c r="R30" s="232"/>
      <c r="S30" s="232"/>
      <c r="T30" s="232"/>
      <c r="U30" s="232"/>
      <c r="V30" s="232"/>
      <c r="W30" s="232"/>
      <c r="X30" s="232"/>
      <c r="Y30" s="232"/>
      <c r="Z30" s="212"/>
      <c r="AA30" s="212"/>
      <c r="AB30" s="212"/>
      <c r="AC30" s="212"/>
      <c r="AD30" s="212"/>
      <c r="AE30" s="212"/>
      <c r="AF30" s="212"/>
      <c r="AG30" s="212" t="s">
        <v>204</v>
      </c>
      <c r="AH30" s="212">
        <v>0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">
      <c r="A31" s="248">
        <v>10</v>
      </c>
      <c r="B31" s="249" t="s">
        <v>745</v>
      </c>
      <c r="C31" s="265" t="s">
        <v>746</v>
      </c>
      <c r="D31" s="250" t="s">
        <v>235</v>
      </c>
      <c r="E31" s="251">
        <v>130</v>
      </c>
      <c r="F31" s="252"/>
      <c r="G31" s="253">
        <f>ROUND(E31*F31,2)</f>
        <v>0</v>
      </c>
      <c r="H31" s="233"/>
      <c r="I31" s="232">
        <f>ROUND(E31*H31,2)</f>
        <v>0</v>
      </c>
      <c r="J31" s="233"/>
      <c r="K31" s="232">
        <f>ROUND(E31*J31,2)</f>
        <v>0</v>
      </c>
      <c r="L31" s="232">
        <v>21</v>
      </c>
      <c r="M31" s="232">
        <f>G31*(1+L31/100)</f>
        <v>0</v>
      </c>
      <c r="N31" s="231">
        <v>0</v>
      </c>
      <c r="O31" s="231">
        <f>ROUND(E31*N31,2)</f>
        <v>0</v>
      </c>
      <c r="P31" s="231">
        <v>0</v>
      </c>
      <c r="Q31" s="231">
        <f>ROUND(E31*P31,2)</f>
        <v>0</v>
      </c>
      <c r="R31" s="232"/>
      <c r="S31" s="232" t="s">
        <v>202</v>
      </c>
      <c r="T31" s="232" t="s">
        <v>175</v>
      </c>
      <c r="U31" s="232">
        <v>9.5000000000000001E-2</v>
      </c>
      <c r="V31" s="232">
        <f>ROUND(E31*U31,2)</f>
        <v>12.35</v>
      </c>
      <c r="W31" s="232"/>
      <c r="X31" s="232" t="s">
        <v>176</v>
      </c>
      <c r="Y31" s="232" t="s">
        <v>177</v>
      </c>
      <c r="Z31" s="212"/>
      <c r="AA31" s="212"/>
      <c r="AB31" s="212"/>
      <c r="AC31" s="212"/>
      <c r="AD31" s="212"/>
      <c r="AE31" s="212"/>
      <c r="AF31" s="212"/>
      <c r="AG31" s="212" t="s">
        <v>228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2" x14ac:dyDescent="0.2">
      <c r="A32" s="229"/>
      <c r="B32" s="230"/>
      <c r="C32" s="266" t="s">
        <v>747</v>
      </c>
      <c r="D32" s="234"/>
      <c r="E32" s="235">
        <v>130</v>
      </c>
      <c r="F32" s="232"/>
      <c r="G32" s="232"/>
      <c r="H32" s="232"/>
      <c r="I32" s="232"/>
      <c r="J32" s="232"/>
      <c r="K32" s="232"/>
      <c r="L32" s="232"/>
      <c r="M32" s="232"/>
      <c r="N32" s="231"/>
      <c r="O32" s="231"/>
      <c r="P32" s="231"/>
      <c r="Q32" s="231"/>
      <c r="R32" s="232"/>
      <c r="S32" s="232"/>
      <c r="T32" s="232"/>
      <c r="U32" s="232"/>
      <c r="V32" s="232"/>
      <c r="W32" s="232"/>
      <c r="X32" s="232"/>
      <c r="Y32" s="232"/>
      <c r="Z32" s="212"/>
      <c r="AA32" s="212"/>
      <c r="AB32" s="212"/>
      <c r="AC32" s="212"/>
      <c r="AD32" s="212"/>
      <c r="AE32" s="212"/>
      <c r="AF32" s="212"/>
      <c r="AG32" s="212" t="s">
        <v>204</v>
      </c>
      <c r="AH32" s="212">
        <v>0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48">
        <v>11</v>
      </c>
      <c r="B33" s="249" t="s">
        <v>748</v>
      </c>
      <c r="C33" s="265" t="s">
        <v>749</v>
      </c>
      <c r="D33" s="250" t="s">
        <v>223</v>
      </c>
      <c r="E33" s="251">
        <v>1586</v>
      </c>
      <c r="F33" s="252"/>
      <c r="G33" s="253">
        <f>ROUND(E33*F33,2)</f>
        <v>0</v>
      </c>
      <c r="H33" s="233"/>
      <c r="I33" s="232">
        <f>ROUND(E33*H33,2)</f>
        <v>0</v>
      </c>
      <c r="J33" s="233"/>
      <c r="K33" s="232">
        <f>ROUND(E33*J33,2)</f>
        <v>0</v>
      </c>
      <c r="L33" s="232">
        <v>21</v>
      </c>
      <c r="M33" s="232">
        <f>G33*(1+L33/100)</f>
        <v>0</v>
      </c>
      <c r="N33" s="231">
        <v>0</v>
      </c>
      <c r="O33" s="231">
        <f>ROUND(E33*N33,2)</f>
        <v>0</v>
      </c>
      <c r="P33" s="231">
        <v>0</v>
      </c>
      <c r="Q33" s="231">
        <f>ROUND(E33*P33,2)</f>
        <v>0</v>
      </c>
      <c r="R33" s="232"/>
      <c r="S33" s="232" t="s">
        <v>202</v>
      </c>
      <c r="T33" s="232" t="s">
        <v>175</v>
      </c>
      <c r="U33" s="232">
        <v>3.0000000000000001E-3</v>
      </c>
      <c r="V33" s="232">
        <f>ROUND(E33*U33,2)</f>
        <v>4.76</v>
      </c>
      <c r="W33" s="232"/>
      <c r="X33" s="232" t="s">
        <v>176</v>
      </c>
      <c r="Y33" s="232" t="s">
        <v>177</v>
      </c>
      <c r="Z33" s="212"/>
      <c r="AA33" s="212"/>
      <c r="AB33" s="212"/>
      <c r="AC33" s="212"/>
      <c r="AD33" s="212"/>
      <c r="AE33" s="212"/>
      <c r="AF33" s="212"/>
      <c r="AG33" s="212" t="s">
        <v>178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2" x14ac:dyDescent="0.2">
      <c r="A34" s="229"/>
      <c r="B34" s="230"/>
      <c r="C34" s="267" t="s">
        <v>750</v>
      </c>
      <c r="D34" s="261"/>
      <c r="E34" s="261"/>
      <c r="F34" s="261"/>
      <c r="G34" s="261"/>
      <c r="H34" s="232"/>
      <c r="I34" s="232"/>
      <c r="J34" s="232"/>
      <c r="K34" s="232"/>
      <c r="L34" s="232"/>
      <c r="M34" s="232"/>
      <c r="N34" s="231"/>
      <c r="O34" s="231"/>
      <c r="P34" s="231"/>
      <c r="Q34" s="231"/>
      <c r="R34" s="232"/>
      <c r="S34" s="232"/>
      <c r="T34" s="232"/>
      <c r="U34" s="232"/>
      <c r="V34" s="232"/>
      <c r="W34" s="232"/>
      <c r="X34" s="232"/>
      <c r="Y34" s="232"/>
      <c r="Z34" s="212"/>
      <c r="AA34" s="212"/>
      <c r="AB34" s="212"/>
      <c r="AC34" s="212"/>
      <c r="AD34" s="212"/>
      <c r="AE34" s="212"/>
      <c r="AF34" s="212"/>
      <c r="AG34" s="212" t="s">
        <v>266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2" x14ac:dyDescent="0.2">
      <c r="A35" s="229"/>
      <c r="B35" s="230"/>
      <c r="C35" s="266" t="s">
        <v>738</v>
      </c>
      <c r="D35" s="234"/>
      <c r="E35" s="235">
        <v>1586</v>
      </c>
      <c r="F35" s="232"/>
      <c r="G35" s="232"/>
      <c r="H35" s="232"/>
      <c r="I35" s="232"/>
      <c r="J35" s="232"/>
      <c r="K35" s="232"/>
      <c r="L35" s="232"/>
      <c r="M35" s="232"/>
      <c r="N35" s="231"/>
      <c r="O35" s="231"/>
      <c r="P35" s="231"/>
      <c r="Q35" s="231"/>
      <c r="R35" s="232"/>
      <c r="S35" s="232"/>
      <c r="T35" s="232"/>
      <c r="U35" s="232"/>
      <c r="V35" s="232"/>
      <c r="W35" s="232"/>
      <c r="X35" s="232"/>
      <c r="Y35" s="232"/>
      <c r="Z35" s="212"/>
      <c r="AA35" s="212"/>
      <c r="AB35" s="212"/>
      <c r="AC35" s="212"/>
      <c r="AD35" s="212"/>
      <c r="AE35" s="212"/>
      <c r="AF35" s="212"/>
      <c r="AG35" s="212" t="s">
        <v>204</v>
      </c>
      <c r="AH35" s="212">
        <v>0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">
      <c r="A36" s="248">
        <v>12</v>
      </c>
      <c r="B36" s="249" t="s">
        <v>751</v>
      </c>
      <c r="C36" s="265" t="s">
        <v>752</v>
      </c>
      <c r="D36" s="250" t="s">
        <v>223</v>
      </c>
      <c r="E36" s="251">
        <v>190</v>
      </c>
      <c r="F36" s="252"/>
      <c r="G36" s="253">
        <f>ROUND(E36*F36,2)</f>
        <v>0</v>
      </c>
      <c r="H36" s="233"/>
      <c r="I36" s="232">
        <f>ROUND(E36*H36,2)</f>
        <v>0</v>
      </c>
      <c r="J36" s="233"/>
      <c r="K36" s="232">
        <f>ROUND(E36*J36,2)</f>
        <v>0</v>
      </c>
      <c r="L36" s="232">
        <v>21</v>
      </c>
      <c r="M36" s="232">
        <f>G36*(1+L36/100)</f>
        <v>0</v>
      </c>
      <c r="N36" s="231">
        <v>0</v>
      </c>
      <c r="O36" s="231">
        <f>ROUND(E36*N36,2)</f>
        <v>0</v>
      </c>
      <c r="P36" s="231">
        <v>0</v>
      </c>
      <c r="Q36" s="231">
        <f>ROUND(E36*P36,2)</f>
        <v>0</v>
      </c>
      <c r="R36" s="232"/>
      <c r="S36" s="232" t="s">
        <v>202</v>
      </c>
      <c r="T36" s="232" t="s">
        <v>175</v>
      </c>
      <c r="U36" s="232">
        <v>0.16</v>
      </c>
      <c r="V36" s="232">
        <f>ROUND(E36*U36,2)</f>
        <v>30.4</v>
      </c>
      <c r="W36" s="232"/>
      <c r="X36" s="232" t="s">
        <v>176</v>
      </c>
      <c r="Y36" s="232" t="s">
        <v>177</v>
      </c>
      <c r="Z36" s="212"/>
      <c r="AA36" s="212"/>
      <c r="AB36" s="212"/>
      <c r="AC36" s="212"/>
      <c r="AD36" s="212"/>
      <c r="AE36" s="212"/>
      <c r="AF36" s="212"/>
      <c r="AG36" s="212" t="s">
        <v>228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2" x14ac:dyDescent="0.2">
      <c r="A37" s="229"/>
      <c r="B37" s="230"/>
      <c r="C37" s="266" t="s">
        <v>753</v>
      </c>
      <c r="D37" s="234"/>
      <c r="E37" s="235">
        <v>190</v>
      </c>
      <c r="F37" s="232"/>
      <c r="G37" s="232"/>
      <c r="H37" s="232"/>
      <c r="I37" s="232"/>
      <c r="J37" s="232"/>
      <c r="K37" s="232"/>
      <c r="L37" s="232"/>
      <c r="M37" s="232"/>
      <c r="N37" s="231"/>
      <c r="O37" s="231"/>
      <c r="P37" s="231"/>
      <c r="Q37" s="231"/>
      <c r="R37" s="232"/>
      <c r="S37" s="232"/>
      <c r="T37" s="232"/>
      <c r="U37" s="232"/>
      <c r="V37" s="232"/>
      <c r="W37" s="232"/>
      <c r="X37" s="232"/>
      <c r="Y37" s="232"/>
      <c r="Z37" s="212"/>
      <c r="AA37" s="212"/>
      <c r="AB37" s="212"/>
      <c r="AC37" s="212"/>
      <c r="AD37" s="212"/>
      <c r="AE37" s="212"/>
      <c r="AF37" s="212"/>
      <c r="AG37" s="212" t="s">
        <v>204</v>
      </c>
      <c r="AH37" s="212">
        <v>0</v>
      </c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1" x14ac:dyDescent="0.2">
      <c r="A38" s="248">
        <v>13</v>
      </c>
      <c r="B38" s="249" t="s">
        <v>754</v>
      </c>
      <c r="C38" s="265" t="s">
        <v>755</v>
      </c>
      <c r="D38" s="250" t="s">
        <v>223</v>
      </c>
      <c r="E38" s="251">
        <v>1586</v>
      </c>
      <c r="F38" s="252"/>
      <c r="G38" s="253">
        <f>ROUND(E38*F38,2)</f>
        <v>0</v>
      </c>
      <c r="H38" s="233"/>
      <c r="I38" s="232">
        <f>ROUND(E38*H38,2)</f>
        <v>0</v>
      </c>
      <c r="J38" s="233"/>
      <c r="K38" s="232">
        <f>ROUND(E38*J38,2)</f>
        <v>0</v>
      </c>
      <c r="L38" s="232">
        <v>21</v>
      </c>
      <c r="M38" s="232">
        <f>G38*(1+L38/100)</f>
        <v>0</v>
      </c>
      <c r="N38" s="231">
        <v>0</v>
      </c>
      <c r="O38" s="231">
        <f>ROUND(E38*N38,2)</f>
        <v>0</v>
      </c>
      <c r="P38" s="231">
        <v>0</v>
      </c>
      <c r="Q38" s="231">
        <f>ROUND(E38*P38,2)</f>
        <v>0</v>
      </c>
      <c r="R38" s="232"/>
      <c r="S38" s="232" t="s">
        <v>202</v>
      </c>
      <c r="T38" s="232" t="s">
        <v>175</v>
      </c>
      <c r="U38" s="232">
        <v>1.0999999999999999E-2</v>
      </c>
      <c r="V38" s="232">
        <f>ROUND(E38*U38,2)</f>
        <v>17.45</v>
      </c>
      <c r="W38" s="232"/>
      <c r="X38" s="232" t="s">
        <v>176</v>
      </c>
      <c r="Y38" s="232" t="s">
        <v>177</v>
      </c>
      <c r="Z38" s="212"/>
      <c r="AA38" s="212"/>
      <c r="AB38" s="212"/>
      <c r="AC38" s="212"/>
      <c r="AD38" s="212"/>
      <c r="AE38" s="212"/>
      <c r="AF38" s="212"/>
      <c r="AG38" s="212" t="s">
        <v>178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2" x14ac:dyDescent="0.2">
      <c r="A39" s="229"/>
      <c r="B39" s="230"/>
      <c r="C39" s="266" t="s">
        <v>738</v>
      </c>
      <c r="D39" s="234"/>
      <c r="E39" s="235">
        <v>1586</v>
      </c>
      <c r="F39" s="232"/>
      <c r="G39" s="232"/>
      <c r="H39" s="232"/>
      <c r="I39" s="232"/>
      <c r="J39" s="232"/>
      <c r="K39" s="232"/>
      <c r="L39" s="232"/>
      <c r="M39" s="232"/>
      <c r="N39" s="231"/>
      <c r="O39" s="231"/>
      <c r="P39" s="231"/>
      <c r="Q39" s="231"/>
      <c r="R39" s="232"/>
      <c r="S39" s="232"/>
      <c r="T39" s="232"/>
      <c r="U39" s="232"/>
      <c r="V39" s="232"/>
      <c r="W39" s="232"/>
      <c r="X39" s="232"/>
      <c r="Y39" s="232"/>
      <c r="Z39" s="212"/>
      <c r="AA39" s="212"/>
      <c r="AB39" s="212"/>
      <c r="AC39" s="212"/>
      <c r="AD39" s="212"/>
      <c r="AE39" s="212"/>
      <c r="AF39" s="212"/>
      <c r="AG39" s="212" t="s">
        <v>204</v>
      </c>
      <c r="AH39" s="212">
        <v>0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">
      <c r="A40" s="248">
        <v>14</v>
      </c>
      <c r="B40" s="249" t="s">
        <v>756</v>
      </c>
      <c r="C40" s="265" t="s">
        <v>757</v>
      </c>
      <c r="D40" s="250" t="s">
        <v>223</v>
      </c>
      <c r="E40" s="251">
        <v>1169.0999999999999</v>
      </c>
      <c r="F40" s="252"/>
      <c r="G40" s="253">
        <f>ROUND(E40*F40,2)</f>
        <v>0</v>
      </c>
      <c r="H40" s="233"/>
      <c r="I40" s="232">
        <f>ROUND(E40*H40,2)</f>
        <v>0</v>
      </c>
      <c r="J40" s="233"/>
      <c r="K40" s="232">
        <f>ROUND(E40*J40,2)</f>
        <v>0</v>
      </c>
      <c r="L40" s="232">
        <v>21</v>
      </c>
      <c r="M40" s="232">
        <f>G40*(1+L40/100)</f>
        <v>0</v>
      </c>
      <c r="N40" s="231">
        <v>0</v>
      </c>
      <c r="O40" s="231">
        <f>ROUND(E40*N40,2)</f>
        <v>0</v>
      </c>
      <c r="P40" s="231">
        <v>0</v>
      </c>
      <c r="Q40" s="231">
        <f>ROUND(E40*P40,2)</f>
        <v>0</v>
      </c>
      <c r="R40" s="232"/>
      <c r="S40" s="232" t="s">
        <v>202</v>
      </c>
      <c r="T40" s="232" t="s">
        <v>175</v>
      </c>
      <c r="U40" s="232">
        <v>2E-3</v>
      </c>
      <c r="V40" s="232">
        <f>ROUND(E40*U40,2)</f>
        <v>2.34</v>
      </c>
      <c r="W40" s="232"/>
      <c r="X40" s="232" t="s">
        <v>176</v>
      </c>
      <c r="Y40" s="232" t="s">
        <v>177</v>
      </c>
      <c r="Z40" s="212"/>
      <c r="AA40" s="212"/>
      <c r="AB40" s="212"/>
      <c r="AC40" s="212"/>
      <c r="AD40" s="212"/>
      <c r="AE40" s="212"/>
      <c r="AF40" s="212"/>
      <c r="AG40" s="212" t="s">
        <v>228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2" x14ac:dyDescent="0.2">
      <c r="A41" s="229"/>
      <c r="B41" s="230"/>
      <c r="C41" s="266" t="s">
        <v>758</v>
      </c>
      <c r="D41" s="234"/>
      <c r="E41" s="235">
        <v>1169.0999999999999</v>
      </c>
      <c r="F41" s="232"/>
      <c r="G41" s="232"/>
      <c r="H41" s="232"/>
      <c r="I41" s="232"/>
      <c r="J41" s="232"/>
      <c r="K41" s="232"/>
      <c r="L41" s="232"/>
      <c r="M41" s="232"/>
      <c r="N41" s="231"/>
      <c r="O41" s="231"/>
      <c r="P41" s="231"/>
      <c r="Q41" s="231"/>
      <c r="R41" s="232"/>
      <c r="S41" s="232"/>
      <c r="T41" s="232"/>
      <c r="U41" s="232"/>
      <c r="V41" s="232"/>
      <c r="W41" s="232"/>
      <c r="X41" s="232"/>
      <c r="Y41" s="232"/>
      <c r="Z41" s="212"/>
      <c r="AA41" s="212"/>
      <c r="AB41" s="212"/>
      <c r="AC41" s="212"/>
      <c r="AD41" s="212"/>
      <c r="AE41" s="212"/>
      <c r="AF41" s="212"/>
      <c r="AG41" s="212" t="s">
        <v>204</v>
      </c>
      <c r="AH41" s="212">
        <v>0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">
      <c r="A42" s="248">
        <v>15</v>
      </c>
      <c r="B42" s="249" t="s">
        <v>759</v>
      </c>
      <c r="C42" s="265" t="s">
        <v>760</v>
      </c>
      <c r="D42" s="250" t="s">
        <v>173</v>
      </c>
      <c r="E42" s="251">
        <v>20.56</v>
      </c>
      <c r="F42" s="252"/>
      <c r="G42" s="253">
        <f>ROUND(E42*F42,2)</f>
        <v>0</v>
      </c>
      <c r="H42" s="233"/>
      <c r="I42" s="232">
        <f>ROUND(E42*H42,2)</f>
        <v>0</v>
      </c>
      <c r="J42" s="233"/>
      <c r="K42" s="232">
        <f>ROUND(E42*J42,2)</f>
        <v>0</v>
      </c>
      <c r="L42" s="232">
        <v>21</v>
      </c>
      <c r="M42" s="232">
        <f>G42*(1+L42/100)</f>
        <v>0</v>
      </c>
      <c r="N42" s="231">
        <v>0</v>
      </c>
      <c r="O42" s="231">
        <f>ROUND(E42*N42,2)</f>
        <v>0</v>
      </c>
      <c r="P42" s="231">
        <v>0</v>
      </c>
      <c r="Q42" s="231">
        <f>ROUND(E42*P42,2)</f>
        <v>0</v>
      </c>
      <c r="R42" s="232"/>
      <c r="S42" s="232" t="s">
        <v>202</v>
      </c>
      <c r="T42" s="232" t="s">
        <v>175</v>
      </c>
      <c r="U42" s="232">
        <v>0.26</v>
      </c>
      <c r="V42" s="232">
        <f>ROUND(E42*U42,2)</f>
        <v>5.35</v>
      </c>
      <c r="W42" s="232"/>
      <c r="X42" s="232" t="s">
        <v>176</v>
      </c>
      <c r="Y42" s="232" t="s">
        <v>177</v>
      </c>
      <c r="Z42" s="212"/>
      <c r="AA42" s="212"/>
      <c r="AB42" s="212"/>
      <c r="AC42" s="212"/>
      <c r="AD42" s="212"/>
      <c r="AE42" s="212"/>
      <c r="AF42" s="212"/>
      <c r="AG42" s="212" t="s">
        <v>228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2" x14ac:dyDescent="0.2">
      <c r="A43" s="229"/>
      <c r="B43" s="230"/>
      <c r="C43" s="266" t="s">
        <v>761</v>
      </c>
      <c r="D43" s="234"/>
      <c r="E43" s="235">
        <v>20.56</v>
      </c>
      <c r="F43" s="232"/>
      <c r="G43" s="232"/>
      <c r="H43" s="232"/>
      <c r="I43" s="232"/>
      <c r="J43" s="232"/>
      <c r="K43" s="232"/>
      <c r="L43" s="232"/>
      <c r="M43" s="232"/>
      <c r="N43" s="231"/>
      <c r="O43" s="231"/>
      <c r="P43" s="231"/>
      <c r="Q43" s="231"/>
      <c r="R43" s="232"/>
      <c r="S43" s="232"/>
      <c r="T43" s="232"/>
      <c r="U43" s="232"/>
      <c r="V43" s="232"/>
      <c r="W43" s="232"/>
      <c r="X43" s="232"/>
      <c r="Y43" s="232"/>
      <c r="Z43" s="212"/>
      <c r="AA43" s="212"/>
      <c r="AB43" s="212"/>
      <c r="AC43" s="212"/>
      <c r="AD43" s="212"/>
      <c r="AE43" s="212"/>
      <c r="AF43" s="212"/>
      <c r="AG43" s="212" t="s">
        <v>204</v>
      </c>
      <c r="AH43" s="212">
        <v>0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ht="22.5" outlineLevel="1" x14ac:dyDescent="0.2">
      <c r="A44" s="248">
        <v>16</v>
      </c>
      <c r="B44" s="249" t="s">
        <v>762</v>
      </c>
      <c r="C44" s="265" t="s">
        <v>763</v>
      </c>
      <c r="D44" s="250" t="s">
        <v>235</v>
      </c>
      <c r="E44" s="251">
        <v>19</v>
      </c>
      <c r="F44" s="252"/>
      <c r="G44" s="253">
        <f>ROUND(E44*F44,2)</f>
        <v>0</v>
      </c>
      <c r="H44" s="233"/>
      <c r="I44" s="232">
        <f>ROUND(E44*H44,2)</f>
        <v>0</v>
      </c>
      <c r="J44" s="233"/>
      <c r="K44" s="232">
        <f>ROUND(E44*J44,2)</f>
        <v>0</v>
      </c>
      <c r="L44" s="232">
        <v>21</v>
      </c>
      <c r="M44" s="232">
        <f>G44*(1+L44/100)</f>
        <v>0</v>
      </c>
      <c r="N44" s="231">
        <v>2.758E-2</v>
      </c>
      <c r="O44" s="231">
        <f>ROUND(E44*N44,2)</f>
        <v>0.52</v>
      </c>
      <c r="P44" s="231">
        <v>0</v>
      </c>
      <c r="Q44" s="231">
        <f>ROUND(E44*P44,2)</f>
        <v>0</v>
      </c>
      <c r="R44" s="232"/>
      <c r="S44" s="232" t="s">
        <v>202</v>
      </c>
      <c r="T44" s="232" t="s">
        <v>175</v>
      </c>
      <c r="U44" s="232">
        <v>8.2484500000000001</v>
      </c>
      <c r="V44" s="232">
        <f>ROUND(E44*U44,2)</f>
        <v>156.72</v>
      </c>
      <c r="W44" s="232"/>
      <c r="X44" s="232" t="s">
        <v>249</v>
      </c>
      <c r="Y44" s="232" t="s">
        <v>177</v>
      </c>
      <c r="Z44" s="212"/>
      <c r="AA44" s="212"/>
      <c r="AB44" s="212"/>
      <c r="AC44" s="212"/>
      <c r="AD44" s="212"/>
      <c r="AE44" s="212"/>
      <c r="AF44" s="212"/>
      <c r="AG44" s="212" t="s">
        <v>250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ht="45" outlineLevel="2" x14ac:dyDescent="0.2">
      <c r="A45" s="229"/>
      <c r="B45" s="230"/>
      <c r="C45" s="267" t="s">
        <v>764</v>
      </c>
      <c r="D45" s="261"/>
      <c r="E45" s="261"/>
      <c r="F45" s="261"/>
      <c r="G45" s="261"/>
      <c r="H45" s="232"/>
      <c r="I45" s="232"/>
      <c r="J45" s="232"/>
      <c r="K45" s="232"/>
      <c r="L45" s="232"/>
      <c r="M45" s="232"/>
      <c r="N45" s="231"/>
      <c r="O45" s="231"/>
      <c r="P45" s="231"/>
      <c r="Q45" s="231"/>
      <c r="R45" s="232"/>
      <c r="S45" s="232"/>
      <c r="T45" s="232"/>
      <c r="U45" s="232"/>
      <c r="V45" s="232"/>
      <c r="W45" s="232"/>
      <c r="X45" s="232"/>
      <c r="Y45" s="232"/>
      <c r="Z45" s="212"/>
      <c r="AA45" s="212"/>
      <c r="AB45" s="212"/>
      <c r="AC45" s="212"/>
      <c r="AD45" s="212"/>
      <c r="AE45" s="212"/>
      <c r="AF45" s="212"/>
      <c r="AG45" s="212" t="s">
        <v>266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60" t="str">
        <f>C45</f>
        <v>Hloubení jamek v hornině 1 až 4 bez výměny půdy, s případným naložením přebytečných výkopků na dopravní prostředek, s odvozem na vzdálenost do 20 km a se složením. Výsadba stromu s balem se zalitím. Dovoz vody. Ukotvení dřeviny třemi a více kůly, s ochranou proti poškození v místě vzepření. Osazení kůlů k dřevině s uvázáním. Dodávka kůlů, příček a motouzu.</v>
      </c>
      <c r="BB45" s="212"/>
      <c r="BC45" s="212"/>
      <c r="BD45" s="212"/>
      <c r="BE45" s="212"/>
      <c r="BF45" s="212"/>
      <c r="BG45" s="212"/>
      <c r="BH45" s="212"/>
    </row>
    <row r="46" spans="1:60" outlineLevel="3" x14ac:dyDescent="0.2">
      <c r="A46" s="229"/>
      <c r="B46" s="230"/>
      <c r="C46" s="268" t="s">
        <v>765</v>
      </c>
      <c r="D46" s="262"/>
      <c r="E46" s="262"/>
      <c r="F46" s="262"/>
      <c r="G46" s="262"/>
      <c r="H46" s="232"/>
      <c r="I46" s="232"/>
      <c r="J46" s="232"/>
      <c r="K46" s="232"/>
      <c r="L46" s="232"/>
      <c r="M46" s="232"/>
      <c r="N46" s="231"/>
      <c r="O46" s="231"/>
      <c r="P46" s="231"/>
      <c r="Q46" s="231"/>
      <c r="R46" s="232"/>
      <c r="S46" s="232"/>
      <c r="T46" s="232"/>
      <c r="U46" s="232"/>
      <c r="V46" s="232"/>
      <c r="W46" s="232"/>
      <c r="X46" s="232"/>
      <c r="Y46" s="232"/>
      <c r="Z46" s="212"/>
      <c r="AA46" s="212"/>
      <c r="AB46" s="212"/>
      <c r="AC46" s="212"/>
      <c r="AD46" s="212"/>
      <c r="AE46" s="212"/>
      <c r="AF46" s="212"/>
      <c r="AG46" s="212" t="s">
        <v>266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2" x14ac:dyDescent="0.2">
      <c r="A47" s="229"/>
      <c r="B47" s="230"/>
      <c r="C47" s="266" t="s">
        <v>766</v>
      </c>
      <c r="D47" s="234"/>
      <c r="E47" s="235">
        <v>19</v>
      </c>
      <c r="F47" s="232"/>
      <c r="G47" s="232"/>
      <c r="H47" s="232"/>
      <c r="I47" s="232"/>
      <c r="J47" s="232"/>
      <c r="K47" s="232"/>
      <c r="L47" s="232"/>
      <c r="M47" s="232"/>
      <c r="N47" s="231"/>
      <c r="O47" s="231"/>
      <c r="P47" s="231"/>
      <c r="Q47" s="231"/>
      <c r="R47" s="232"/>
      <c r="S47" s="232"/>
      <c r="T47" s="232"/>
      <c r="U47" s="232"/>
      <c r="V47" s="232"/>
      <c r="W47" s="232"/>
      <c r="X47" s="232"/>
      <c r="Y47" s="232"/>
      <c r="Z47" s="212"/>
      <c r="AA47" s="212"/>
      <c r="AB47" s="212"/>
      <c r="AC47" s="212"/>
      <c r="AD47" s="212"/>
      <c r="AE47" s="212"/>
      <c r="AF47" s="212"/>
      <c r="AG47" s="212" t="s">
        <v>204</v>
      </c>
      <c r="AH47" s="212">
        <v>0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">
      <c r="A48" s="248">
        <v>17</v>
      </c>
      <c r="B48" s="249" t="s">
        <v>767</v>
      </c>
      <c r="C48" s="265" t="s">
        <v>768</v>
      </c>
      <c r="D48" s="250" t="s">
        <v>769</v>
      </c>
      <c r="E48" s="251">
        <v>60.763500000000001</v>
      </c>
      <c r="F48" s="252"/>
      <c r="G48" s="253">
        <f>ROUND(E48*F48,2)</f>
        <v>0</v>
      </c>
      <c r="H48" s="233"/>
      <c r="I48" s="232">
        <f>ROUND(E48*H48,2)</f>
        <v>0</v>
      </c>
      <c r="J48" s="233"/>
      <c r="K48" s="232">
        <f>ROUND(E48*J48,2)</f>
        <v>0</v>
      </c>
      <c r="L48" s="232">
        <v>21</v>
      </c>
      <c r="M48" s="232">
        <f>G48*(1+L48/100)</f>
        <v>0</v>
      </c>
      <c r="N48" s="231">
        <v>0</v>
      </c>
      <c r="O48" s="231">
        <f>ROUND(E48*N48,2)</f>
        <v>0</v>
      </c>
      <c r="P48" s="231">
        <v>0</v>
      </c>
      <c r="Q48" s="231">
        <f>ROUND(E48*P48,2)</f>
        <v>0</v>
      </c>
      <c r="R48" s="232"/>
      <c r="S48" s="232" t="s">
        <v>174</v>
      </c>
      <c r="T48" s="232" t="s">
        <v>175</v>
      </c>
      <c r="U48" s="232">
        <v>0</v>
      </c>
      <c r="V48" s="232">
        <f>ROUND(E48*U48,2)</f>
        <v>0</v>
      </c>
      <c r="W48" s="232"/>
      <c r="X48" s="232" t="s">
        <v>298</v>
      </c>
      <c r="Y48" s="232" t="s">
        <v>177</v>
      </c>
      <c r="Z48" s="212"/>
      <c r="AA48" s="212"/>
      <c r="AB48" s="212"/>
      <c r="AC48" s="212"/>
      <c r="AD48" s="212"/>
      <c r="AE48" s="212"/>
      <c r="AF48" s="212"/>
      <c r="AG48" s="212" t="s">
        <v>299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2" x14ac:dyDescent="0.2">
      <c r="A49" s="229"/>
      <c r="B49" s="230"/>
      <c r="C49" s="266" t="s">
        <v>770</v>
      </c>
      <c r="D49" s="234"/>
      <c r="E49" s="235">
        <v>60.763500000000001</v>
      </c>
      <c r="F49" s="232"/>
      <c r="G49" s="232"/>
      <c r="H49" s="232"/>
      <c r="I49" s="232"/>
      <c r="J49" s="232"/>
      <c r="K49" s="232"/>
      <c r="L49" s="232"/>
      <c r="M49" s="232"/>
      <c r="N49" s="231"/>
      <c r="O49" s="231"/>
      <c r="P49" s="231"/>
      <c r="Q49" s="231"/>
      <c r="R49" s="232"/>
      <c r="S49" s="232"/>
      <c r="T49" s="232"/>
      <c r="U49" s="232"/>
      <c r="V49" s="232"/>
      <c r="W49" s="232"/>
      <c r="X49" s="232"/>
      <c r="Y49" s="232"/>
      <c r="Z49" s="212"/>
      <c r="AA49" s="212"/>
      <c r="AB49" s="212"/>
      <c r="AC49" s="212"/>
      <c r="AD49" s="212"/>
      <c r="AE49" s="212"/>
      <c r="AF49" s="212"/>
      <c r="AG49" s="212" t="s">
        <v>204</v>
      </c>
      <c r="AH49" s="212">
        <v>0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x14ac:dyDescent="0.2">
      <c r="A50" s="241" t="s">
        <v>169</v>
      </c>
      <c r="B50" s="242" t="s">
        <v>94</v>
      </c>
      <c r="C50" s="263" t="s">
        <v>95</v>
      </c>
      <c r="D50" s="243"/>
      <c r="E50" s="244"/>
      <c r="F50" s="245"/>
      <c r="G50" s="246">
        <f>SUMIF(AG51:AG65,"&lt;&gt;NOR",G51:G65)</f>
        <v>0</v>
      </c>
      <c r="H50" s="240"/>
      <c r="I50" s="240">
        <f>SUM(I51:I65)</f>
        <v>0</v>
      </c>
      <c r="J50" s="240"/>
      <c r="K50" s="240">
        <f>SUM(K51:K65)</f>
        <v>0</v>
      </c>
      <c r="L50" s="240"/>
      <c r="M50" s="240">
        <f>SUM(M51:M65)</f>
        <v>0</v>
      </c>
      <c r="N50" s="239"/>
      <c r="O50" s="239">
        <f>SUM(O51:O65)</f>
        <v>12.200000000000001</v>
      </c>
      <c r="P50" s="239"/>
      <c r="Q50" s="239">
        <f>SUM(Q51:Q65)</f>
        <v>0</v>
      </c>
      <c r="R50" s="240"/>
      <c r="S50" s="240"/>
      <c r="T50" s="240"/>
      <c r="U50" s="240"/>
      <c r="V50" s="240">
        <f>SUM(V51:V65)</f>
        <v>0</v>
      </c>
      <c r="W50" s="240"/>
      <c r="X50" s="240"/>
      <c r="Y50" s="240"/>
      <c r="AG50" t="s">
        <v>170</v>
      </c>
    </row>
    <row r="51" spans="1:60" outlineLevel="1" x14ac:dyDescent="0.2">
      <c r="A51" s="248">
        <v>18</v>
      </c>
      <c r="B51" s="249" t="s">
        <v>771</v>
      </c>
      <c r="C51" s="265" t="s">
        <v>772</v>
      </c>
      <c r="D51" s="250" t="s">
        <v>235</v>
      </c>
      <c r="E51" s="251">
        <v>152</v>
      </c>
      <c r="F51" s="252"/>
      <c r="G51" s="253">
        <f>ROUND(E51*F51,2)</f>
        <v>0</v>
      </c>
      <c r="H51" s="233"/>
      <c r="I51" s="232">
        <f>ROUND(E51*H51,2)</f>
        <v>0</v>
      </c>
      <c r="J51" s="233"/>
      <c r="K51" s="232">
        <f>ROUND(E51*J51,2)</f>
        <v>0</v>
      </c>
      <c r="L51" s="232">
        <v>21</v>
      </c>
      <c r="M51" s="232">
        <f>G51*(1+L51/100)</f>
        <v>0</v>
      </c>
      <c r="N51" s="231">
        <v>1E-3</v>
      </c>
      <c r="O51" s="231">
        <f>ROUND(E51*N51,2)</f>
        <v>0.15</v>
      </c>
      <c r="P51" s="231">
        <v>0</v>
      </c>
      <c r="Q51" s="231">
        <f>ROUND(E51*P51,2)</f>
        <v>0</v>
      </c>
      <c r="R51" s="232" t="s">
        <v>296</v>
      </c>
      <c r="S51" s="232" t="s">
        <v>202</v>
      </c>
      <c r="T51" s="232" t="s">
        <v>175</v>
      </c>
      <c r="U51" s="232">
        <v>0</v>
      </c>
      <c r="V51" s="232">
        <f>ROUND(E51*U51,2)</f>
        <v>0</v>
      </c>
      <c r="W51" s="232"/>
      <c r="X51" s="232" t="s">
        <v>298</v>
      </c>
      <c r="Y51" s="232" t="s">
        <v>177</v>
      </c>
      <c r="Z51" s="212"/>
      <c r="AA51" s="212"/>
      <c r="AB51" s="212"/>
      <c r="AC51" s="212"/>
      <c r="AD51" s="212"/>
      <c r="AE51" s="212"/>
      <c r="AF51" s="212"/>
      <c r="AG51" s="212" t="s">
        <v>348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2" x14ac:dyDescent="0.2">
      <c r="A52" s="229"/>
      <c r="B52" s="230"/>
      <c r="C52" s="266" t="s">
        <v>773</v>
      </c>
      <c r="D52" s="234"/>
      <c r="E52" s="235">
        <v>30</v>
      </c>
      <c r="F52" s="232"/>
      <c r="G52" s="232"/>
      <c r="H52" s="232"/>
      <c r="I52" s="232"/>
      <c r="J52" s="232"/>
      <c r="K52" s="232"/>
      <c r="L52" s="232"/>
      <c r="M52" s="232"/>
      <c r="N52" s="231"/>
      <c r="O52" s="231"/>
      <c r="P52" s="231"/>
      <c r="Q52" s="231"/>
      <c r="R52" s="232"/>
      <c r="S52" s="232"/>
      <c r="T52" s="232"/>
      <c r="U52" s="232"/>
      <c r="V52" s="232"/>
      <c r="W52" s="232"/>
      <c r="X52" s="232"/>
      <c r="Y52" s="232"/>
      <c r="Z52" s="212"/>
      <c r="AA52" s="212"/>
      <c r="AB52" s="212"/>
      <c r="AC52" s="212"/>
      <c r="AD52" s="212"/>
      <c r="AE52" s="212"/>
      <c r="AF52" s="212"/>
      <c r="AG52" s="212" t="s">
        <v>204</v>
      </c>
      <c r="AH52" s="212">
        <v>0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3" x14ac:dyDescent="0.2">
      <c r="A53" s="229"/>
      <c r="B53" s="230"/>
      <c r="C53" s="266" t="s">
        <v>774</v>
      </c>
      <c r="D53" s="234"/>
      <c r="E53" s="235">
        <v>32</v>
      </c>
      <c r="F53" s="232"/>
      <c r="G53" s="232"/>
      <c r="H53" s="232"/>
      <c r="I53" s="232"/>
      <c r="J53" s="232"/>
      <c r="K53" s="232"/>
      <c r="L53" s="232"/>
      <c r="M53" s="232"/>
      <c r="N53" s="231"/>
      <c r="O53" s="231"/>
      <c r="P53" s="231"/>
      <c r="Q53" s="231"/>
      <c r="R53" s="232"/>
      <c r="S53" s="232"/>
      <c r="T53" s="232"/>
      <c r="U53" s="232"/>
      <c r="V53" s="232"/>
      <c r="W53" s="232"/>
      <c r="X53" s="232"/>
      <c r="Y53" s="232"/>
      <c r="Z53" s="212"/>
      <c r="AA53" s="212"/>
      <c r="AB53" s="212"/>
      <c r="AC53" s="212"/>
      <c r="AD53" s="212"/>
      <c r="AE53" s="212"/>
      <c r="AF53" s="212"/>
      <c r="AG53" s="212" t="s">
        <v>204</v>
      </c>
      <c r="AH53" s="212">
        <v>0</v>
      </c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3" x14ac:dyDescent="0.2">
      <c r="A54" s="229"/>
      <c r="B54" s="230"/>
      <c r="C54" s="266" t="s">
        <v>775</v>
      </c>
      <c r="D54" s="234"/>
      <c r="E54" s="235">
        <v>55</v>
      </c>
      <c r="F54" s="232"/>
      <c r="G54" s="232"/>
      <c r="H54" s="232"/>
      <c r="I54" s="232"/>
      <c r="J54" s="232"/>
      <c r="K54" s="232"/>
      <c r="L54" s="232"/>
      <c r="M54" s="232"/>
      <c r="N54" s="231"/>
      <c r="O54" s="231"/>
      <c r="P54" s="231"/>
      <c r="Q54" s="231"/>
      <c r="R54" s="232"/>
      <c r="S54" s="232"/>
      <c r="T54" s="232"/>
      <c r="U54" s="232"/>
      <c r="V54" s="232"/>
      <c r="W54" s="232"/>
      <c r="X54" s="232"/>
      <c r="Y54" s="232"/>
      <c r="Z54" s="212"/>
      <c r="AA54" s="212"/>
      <c r="AB54" s="212"/>
      <c r="AC54" s="212"/>
      <c r="AD54" s="212"/>
      <c r="AE54" s="212"/>
      <c r="AF54" s="212"/>
      <c r="AG54" s="212" t="s">
        <v>204</v>
      </c>
      <c r="AH54" s="212">
        <v>0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3" x14ac:dyDescent="0.2">
      <c r="A55" s="229"/>
      <c r="B55" s="230"/>
      <c r="C55" s="266" t="s">
        <v>776</v>
      </c>
      <c r="D55" s="234"/>
      <c r="E55" s="235">
        <v>35</v>
      </c>
      <c r="F55" s="232"/>
      <c r="G55" s="232"/>
      <c r="H55" s="232"/>
      <c r="I55" s="232"/>
      <c r="J55" s="232"/>
      <c r="K55" s="232"/>
      <c r="L55" s="232"/>
      <c r="M55" s="232"/>
      <c r="N55" s="231"/>
      <c r="O55" s="231"/>
      <c r="P55" s="231"/>
      <c r="Q55" s="231"/>
      <c r="R55" s="232"/>
      <c r="S55" s="232"/>
      <c r="T55" s="232"/>
      <c r="U55" s="232"/>
      <c r="V55" s="232"/>
      <c r="W55" s="232"/>
      <c r="X55" s="232"/>
      <c r="Y55" s="232"/>
      <c r="Z55" s="212"/>
      <c r="AA55" s="212"/>
      <c r="AB55" s="212"/>
      <c r="AC55" s="212"/>
      <c r="AD55" s="212"/>
      <c r="AE55" s="212"/>
      <c r="AF55" s="212"/>
      <c r="AG55" s="212" t="s">
        <v>204</v>
      </c>
      <c r="AH55" s="212">
        <v>0</v>
      </c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ht="22.5" outlineLevel="1" x14ac:dyDescent="0.2">
      <c r="A56" s="248">
        <v>19</v>
      </c>
      <c r="B56" s="249" t="s">
        <v>777</v>
      </c>
      <c r="C56" s="265" t="s">
        <v>778</v>
      </c>
      <c r="D56" s="250" t="s">
        <v>235</v>
      </c>
      <c r="E56" s="251">
        <v>5</v>
      </c>
      <c r="F56" s="252"/>
      <c r="G56" s="253">
        <f>ROUND(E56*F56,2)</f>
        <v>0</v>
      </c>
      <c r="H56" s="233"/>
      <c r="I56" s="232">
        <f>ROUND(E56*H56,2)</f>
        <v>0</v>
      </c>
      <c r="J56" s="233"/>
      <c r="K56" s="232">
        <f>ROUND(E56*J56,2)</f>
        <v>0</v>
      </c>
      <c r="L56" s="232">
        <v>21</v>
      </c>
      <c r="M56" s="232">
        <f>G56*(1+L56/100)</f>
        <v>0</v>
      </c>
      <c r="N56" s="231">
        <v>1.5E-3</v>
      </c>
      <c r="O56" s="231">
        <f>ROUND(E56*N56,2)</f>
        <v>0.01</v>
      </c>
      <c r="P56" s="231">
        <v>0</v>
      </c>
      <c r="Q56" s="231">
        <f>ROUND(E56*P56,2)</f>
        <v>0</v>
      </c>
      <c r="R56" s="232"/>
      <c r="S56" s="232" t="s">
        <v>174</v>
      </c>
      <c r="T56" s="232" t="s">
        <v>175</v>
      </c>
      <c r="U56" s="232">
        <v>0</v>
      </c>
      <c r="V56" s="232">
        <f>ROUND(E56*U56,2)</f>
        <v>0</v>
      </c>
      <c r="W56" s="232"/>
      <c r="X56" s="232" t="s">
        <v>298</v>
      </c>
      <c r="Y56" s="232" t="s">
        <v>177</v>
      </c>
      <c r="Z56" s="212"/>
      <c r="AA56" s="212"/>
      <c r="AB56" s="212"/>
      <c r="AC56" s="212"/>
      <c r="AD56" s="212"/>
      <c r="AE56" s="212"/>
      <c r="AF56" s="212"/>
      <c r="AG56" s="212" t="s">
        <v>348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2" x14ac:dyDescent="0.2">
      <c r="A57" s="229"/>
      <c r="B57" s="230"/>
      <c r="C57" s="266" t="s">
        <v>705</v>
      </c>
      <c r="D57" s="234"/>
      <c r="E57" s="235">
        <v>5</v>
      </c>
      <c r="F57" s="232"/>
      <c r="G57" s="232"/>
      <c r="H57" s="232"/>
      <c r="I57" s="232"/>
      <c r="J57" s="232"/>
      <c r="K57" s="232"/>
      <c r="L57" s="232"/>
      <c r="M57" s="232"/>
      <c r="N57" s="231"/>
      <c r="O57" s="231"/>
      <c r="P57" s="231"/>
      <c r="Q57" s="231"/>
      <c r="R57" s="232"/>
      <c r="S57" s="232"/>
      <c r="T57" s="232"/>
      <c r="U57" s="232"/>
      <c r="V57" s="232"/>
      <c r="W57" s="232"/>
      <c r="X57" s="232"/>
      <c r="Y57" s="232"/>
      <c r="Z57" s="212"/>
      <c r="AA57" s="212"/>
      <c r="AB57" s="212"/>
      <c r="AC57" s="212"/>
      <c r="AD57" s="212"/>
      <c r="AE57" s="212"/>
      <c r="AF57" s="212"/>
      <c r="AG57" s="212" t="s">
        <v>204</v>
      </c>
      <c r="AH57" s="212">
        <v>0</v>
      </c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ht="22.5" outlineLevel="1" x14ac:dyDescent="0.2">
      <c r="A58" s="248">
        <v>20</v>
      </c>
      <c r="B58" s="249" t="s">
        <v>779</v>
      </c>
      <c r="C58" s="265" t="s">
        <v>780</v>
      </c>
      <c r="D58" s="250" t="s">
        <v>235</v>
      </c>
      <c r="E58" s="251">
        <v>6</v>
      </c>
      <c r="F58" s="252"/>
      <c r="G58" s="253">
        <f>ROUND(E58*F58,2)</f>
        <v>0</v>
      </c>
      <c r="H58" s="233"/>
      <c r="I58" s="232">
        <f>ROUND(E58*H58,2)</f>
        <v>0</v>
      </c>
      <c r="J58" s="233"/>
      <c r="K58" s="232">
        <f>ROUND(E58*J58,2)</f>
        <v>0</v>
      </c>
      <c r="L58" s="232">
        <v>21</v>
      </c>
      <c r="M58" s="232">
        <f>G58*(1+L58/100)</f>
        <v>0</v>
      </c>
      <c r="N58" s="231">
        <v>0.01</v>
      </c>
      <c r="O58" s="231">
        <f>ROUND(E58*N58,2)</f>
        <v>0.06</v>
      </c>
      <c r="P58" s="231">
        <v>0</v>
      </c>
      <c r="Q58" s="231">
        <f>ROUND(E58*P58,2)</f>
        <v>0</v>
      </c>
      <c r="R58" s="232" t="s">
        <v>296</v>
      </c>
      <c r="S58" s="232" t="s">
        <v>781</v>
      </c>
      <c r="T58" s="232" t="s">
        <v>175</v>
      </c>
      <c r="U58" s="232">
        <v>0</v>
      </c>
      <c r="V58" s="232">
        <f>ROUND(E58*U58,2)</f>
        <v>0</v>
      </c>
      <c r="W58" s="232"/>
      <c r="X58" s="232" t="s">
        <v>298</v>
      </c>
      <c r="Y58" s="232" t="s">
        <v>177</v>
      </c>
      <c r="Z58" s="212"/>
      <c r="AA58" s="212"/>
      <c r="AB58" s="212"/>
      <c r="AC58" s="212"/>
      <c r="AD58" s="212"/>
      <c r="AE58" s="212"/>
      <c r="AF58" s="212"/>
      <c r="AG58" s="212" t="s">
        <v>348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2" x14ac:dyDescent="0.2">
      <c r="A59" s="229"/>
      <c r="B59" s="230"/>
      <c r="C59" s="266" t="s">
        <v>357</v>
      </c>
      <c r="D59" s="234"/>
      <c r="E59" s="235">
        <v>6</v>
      </c>
      <c r="F59" s="232"/>
      <c r="G59" s="232"/>
      <c r="H59" s="232"/>
      <c r="I59" s="232"/>
      <c r="J59" s="232"/>
      <c r="K59" s="232"/>
      <c r="L59" s="232"/>
      <c r="M59" s="232"/>
      <c r="N59" s="231"/>
      <c r="O59" s="231"/>
      <c r="P59" s="231"/>
      <c r="Q59" s="231"/>
      <c r="R59" s="232"/>
      <c r="S59" s="232"/>
      <c r="T59" s="232"/>
      <c r="U59" s="232"/>
      <c r="V59" s="232"/>
      <c r="W59" s="232"/>
      <c r="X59" s="232"/>
      <c r="Y59" s="232"/>
      <c r="Z59" s="212"/>
      <c r="AA59" s="212"/>
      <c r="AB59" s="212"/>
      <c r="AC59" s="212"/>
      <c r="AD59" s="212"/>
      <c r="AE59" s="212"/>
      <c r="AF59" s="212"/>
      <c r="AG59" s="212" t="s">
        <v>204</v>
      </c>
      <c r="AH59" s="212">
        <v>0</v>
      </c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">
      <c r="A60" s="248">
        <v>21</v>
      </c>
      <c r="B60" s="249" t="s">
        <v>782</v>
      </c>
      <c r="C60" s="265" t="s">
        <v>783</v>
      </c>
      <c r="D60" s="250" t="s">
        <v>235</v>
      </c>
      <c r="E60" s="251">
        <v>130</v>
      </c>
      <c r="F60" s="252"/>
      <c r="G60" s="253">
        <f>ROUND(E60*F60,2)</f>
        <v>0</v>
      </c>
      <c r="H60" s="233"/>
      <c r="I60" s="232">
        <f>ROUND(E60*H60,2)</f>
        <v>0</v>
      </c>
      <c r="J60" s="233"/>
      <c r="K60" s="232">
        <f>ROUND(E60*J60,2)</f>
        <v>0</v>
      </c>
      <c r="L60" s="232">
        <v>21</v>
      </c>
      <c r="M60" s="232">
        <f>G60*(1+L60/100)</f>
        <v>0</v>
      </c>
      <c r="N60" s="231">
        <v>4.0000000000000001E-3</v>
      </c>
      <c r="O60" s="231">
        <f>ROUND(E60*N60,2)</f>
        <v>0.52</v>
      </c>
      <c r="P60" s="231">
        <v>0</v>
      </c>
      <c r="Q60" s="231">
        <f>ROUND(E60*P60,2)</f>
        <v>0</v>
      </c>
      <c r="R60" s="232"/>
      <c r="S60" s="232" t="s">
        <v>784</v>
      </c>
      <c r="T60" s="232" t="s">
        <v>175</v>
      </c>
      <c r="U60" s="232">
        <v>0</v>
      </c>
      <c r="V60" s="232">
        <f>ROUND(E60*U60,2)</f>
        <v>0</v>
      </c>
      <c r="W60" s="232"/>
      <c r="X60" s="232" t="s">
        <v>298</v>
      </c>
      <c r="Y60" s="232" t="s">
        <v>177</v>
      </c>
      <c r="Z60" s="212"/>
      <c r="AA60" s="212"/>
      <c r="AB60" s="212"/>
      <c r="AC60" s="212"/>
      <c r="AD60" s="212"/>
      <c r="AE60" s="212"/>
      <c r="AF60" s="212"/>
      <c r="AG60" s="212" t="s">
        <v>348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2" x14ac:dyDescent="0.2">
      <c r="A61" s="229"/>
      <c r="B61" s="230"/>
      <c r="C61" s="266" t="s">
        <v>785</v>
      </c>
      <c r="D61" s="234"/>
      <c r="E61" s="235">
        <v>130</v>
      </c>
      <c r="F61" s="232"/>
      <c r="G61" s="232"/>
      <c r="H61" s="232"/>
      <c r="I61" s="232"/>
      <c r="J61" s="232"/>
      <c r="K61" s="232"/>
      <c r="L61" s="232"/>
      <c r="M61" s="232"/>
      <c r="N61" s="231"/>
      <c r="O61" s="231"/>
      <c r="P61" s="231"/>
      <c r="Q61" s="231"/>
      <c r="R61" s="232"/>
      <c r="S61" s="232"/>
      <c r="T61" s="232"/>
      <c r="U61" s="232"/>
      <c r="V61" s="232"/>
      <c r="W61" s="232"/>
      <c r="X61" s="232"/>
      <c r="Y61" s="232"/>
      <c r="Z61" s="212"/>
      <c r="AA61" s="212"/>
      <c r="AB61" s="212"/>
      <c r="AC61" s="212"/>
      <c r="AD61" s="212"/>
      <c r="AE61" s="212"/>
      <c r="AF61" s="212"/>
      <c r="AG61" s="212" t="s">
        <v>204</v>
      </c>
      <c r="AH61" s="212">
        <v>0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ht="22.5" outlineLevel="1" x14ac:dyDescent="0.2">
      <c r="A62" s="248">
        <v>22</v>
      </c>
      <c r="B62" s="249" t="s">
        <v>786</v>
      </c>
      <c r="C62" s="265" t="s">
        <v>787</v>
      </c>
      <c r="D62" s="250" t="s">
        <v>235</v>
      </c>
      <c r="E62" s="251">
        <v>8</v>
      </c>
      <c r="F62" s="252"/>
      <c r="G62" s="253">
        <f>ROUND(E62*F62,2)</f>
        <v>0</v>
      </c>
      <c r="H62" s="233"/>
      <c r="I62" s="232">
        <f>ROUND(E62*H62,2)</f>
        <v>0</v>
      </c>
      <c r="J62" s="233"/>
      <c r="K62" s="232">
        <f>ROUND(E62*J62,2)</f>
        <v>0</v>
      </c>
      <c r="L62" s="232">
        <v>21</v>
      </c>
      <c r="M62" s="232">
        <f>G62*(1+L62/100)</f>
        <v>0</v>
      </c>
      <c r="N62" s="231">
        <v>7.0000000000000001E-3</v>
      </c>
      <c r="O62" s="231">
        <f>ROUND(E62*N62,2)</f>
        <v>0.06</v>
      </c>
      <c r="P62" s="231">
        <v>0</v>
      </c>
      <c r="Q62" s="231">
        <f>ROUND(E62*P62,2)</f>
        <v>0</v>
      </c>
      <c r="R62" s="232" t="s">
        <v>296</v>
      </c>
      <c r="S62" s="232" t="s">
        <v>781</v>
      </c>
      <c r="T62" s="232" t="s">
        <v>175</v>
      </c>
      <c r="U62" s="232">
        <v>0</v>
      </c>
      <c r="V62" s="232">
        <f>ROUND(E62*U62,2)</f>
        <v>0</v>
      </c>
      <c r="W62" s="232"/>
      <c r="X62" s="232" t="s">
        <v>298</v>
      </c>
      <c r="Y62" s="232" t="s">
        <v>177</v>
      </c>
      <c r="Z62" s="212"/>
      <c r="AA62" s="212"/>
      <c r="AB62" s="212"/>
      <c r="AC62" s="212"/>
      <c r="AD62" s="212"/>
      <c r="AE62" s="212"/>
      <c r="AF62" s="212"/>
      <c r="AG62" s="212" t="s">
        <v>348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2" x14ac:dyDescent="0.2">
      <c r="A63" s="229"/>
      <c r="B63" s="230"/>
      <c r="C63" s="266" t="s">
        <v>788</v>
      </c>
      <c r="D63" s="234"/>
      <c r="E63" s="235">
        <v>8</v>
      </c>
      <c r="F63" s="232"/>
      <c r="G63" s="232"/>
      <c r="H63" s="232"/>
      <c r="I63" s="232"/>
      <c r="J63" s="232"/>
      <c r="K63" s="232"/>
      <c r="L63" s="232"/>
      <c r="M63" s="232"/>
      <c r="N63" s="231"/>
      <c r="O63" s="231"/>
      <c r="P63" s="231"/>
      <c r="Q63" s="231"/>
      <c r="R63" s="232"/>
      <c r="S63" s="232"/>
      <c r="T63" s="232"/>
      <c r="U63" s="232"/>
      <c r="V63" s="232"/>
      <c r="W63" s="232"/>
      <c r="X63" s="232"/>
      <c r="Y63" s="232"/>
      <c r="Z63" s="212"/>
      <c r="AA63" s="212"/>
      <c r="AB63" s="212"/>
      <c r="AC63" s="212"/>
      <c r="AD63" s="212"/>
      <c r="AE63" s="212"/>
      <c r="AF63" s="212"/>
      <c r="AG63" s="212" t="s">
        <v>204</v>
      </c>
      <c r="AH63" s="212">
        <v>0</v>
      </c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1" x14ac:dyDescent="0.2">
      <c r="A64" s="248">
        <v>23</v>
      </c>
      <c r="B64" s="249" t="s">
        <v>789</v>
      </c>
      <c r="C64" s="265" t="s">
        <v>790</v>
      </c>
      <c r="D64" s="250" t="s">
        <v>173</v>
      </c>
      <c r="E64" s="251">
        <v>19</v>
      </c>
      <c r="F64" s="252"/>
      <c r="G64" s="253">
        <f>ROUND(E64*F64,2)</f>
        <v>0</v>
      </c>
      <c r="H64" s="233"/>
      <c r="I64" s="232">
        <f>ROUND(E64*H64,2)</f>
        <v>0</v>
      </c>
      <c r="J64" s="233"/>
      <c r="K64" s="232">
        <f>ROUND(E64*J64,2)</f>
        <v>0</v>
      </c>
      <c r="L64" s="232">
        <v>21</v>
      </c>
      <c r="M64" s="232">
        <f>G64*(1+L64/100)</f>
        <v>0</v>
      </c>
      <c r="N64" s="231">
        <v>0.6</v>
      </c>
      <c r="O64" s="231">
        <f>ROUND(E64*N64,2)</f>
        <v>11.4</v>
      </c>
      <c r="P64" s="231">
        <v>0</v>
      </c>
      <c r="Q64" s="231">
        <f>ROUND(E64*P64,2)</f>
        <v>0</v>
      </c>
      <c r="R64" s="232" t="s">
        <v>296</v>
      </c>
      <c r="S64" s="232" t="s">
        <v>202</v>
      </c>
      <c r="T64" s="232" t="s">
        <v>175</v>
      </c>
      <c r="U64" s="232">
        <v>0</v>
      </c>
      <c r="V64" s="232">
        <f>ROUND(E64*U64,2)</f>
        <v>0</v>
      </c>
      <c r="W64" s="232"/>
      <c r="X64" s="232" t="s">
        <v>298</v>
      </c>
      <c r="Y64" s="232" t="s">
        <v>177</v>
      </c>
      <c r="Z64" s="212"/>
      <c r="AA64" s="212"/>
      <c r="AB64" s="212"/>
      <c r="AC64" s="212"/>
      <c r="AD64" s="212"/>
      <c r="AE64" s="212"/>
      <c r="AF64" s="212"/>
      <c r="AG64" s="212" t="s">
        <v>348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2" x14ac:dyDescent="0.2">
      <c r="A65" s="229"/>
      <c r="B65" s="230"/>
      <c r="C65" s="266" t="s">
        <v>791</v>
      </c>
      <c r="D65" s="234"/>
      <c r="E65" s="235">
        <v>19</v>
      </c>
      <c r="F65" s="232"/>
      <c r="G65" s="232"/>
      <c r="H65" s="232"/>
      <c r="I65" s="232"/>
      <c r="J65" s="232"/>
      <c r="K65" s="232"/>
      <c r="L65" s="232"/>
      <c r="M65" s="232"/>
      <c r="N65" s="231"/>
      <c r="O65" s="231"/>
      <c r="P65" s="231"/>
      <c r="Q65" s="231"/>
      <c r="R65" s="232"/>
      <c r="S65" s="232"/>
      <c r="T65" s="232"/>
      <c r="U65" s="232"/>
      <c r="V65" s="232"/>
      <c r="W65" s="232"/>
      <c r="X65" s="232"/>
      <c r="Y65" s="232"/>
      <c r="Z65" s="212"/>
      <c r="AA65" s="212"/>
      <c r="AB65" s="212"/>
      <c r="AC65" s="212"/>
      <c r="AD65" s="212"/>
      <c r="AE65" s="212"/>
      <c r="AF65" s="212"/>
      <c r="AG65" s="212" t="s">
        <v>204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x14ac:dyDescent="0.2">
      <c r="A66" s="241" t="s">
        <v>169</v>
      </c>
      <c r="B66" s="242" t="s">
        <v>96</v>
      </c>
      <c r="C66" s="263" t="s">
        <v>97</v>
      </c>
      <c r="D66" s="243"/>
      <c r="E66" s="244"/>
      <c r="F66" s="245"/>
      <c r="G66" s="246">
        <f>SUMIF(AG67:AG68,"&lt;&gt;NOR",G67:G68)</f>
        <v>0</v>
      </c>
      <c r="H66" s="240"/>
      <c r="I66" s="240">
        <f>SUM(I67:I68)</f>
        <v>0</v>
      </c>
      <c r="J66" s="240"/>
      <c r="K66" s="240">
        <f>SUM(K67:K68)</f>
        <v>0</v>
      </c>
      <c r="L66" s="240"/>
      <c r="M66" s="240">
        <f>SUM(M67:M68)</f>
        <v>0</v>
      </c>
      <c r="N66" s="239"/>
      <c r="O66" s="239">
        <f>SUM(O67:O68)</f>
        <v>7.0000000000000007E-2</v>
      </c>
      <c r="P66" s="239"/>
      <c r="Q66" s="239">
        <f>SUM(Q67:Q68)</f>
        <v>0</v>
      </c>
      <c r="R66" s="240"/>
      <c r="S66" s="240"/>
      <c r="T66" s="240"/>
      <c r="U66" s="240"/>
      <c r="V66" s="240">
        <f>SUM(V67:V68)</f>
        <v>11.4</v>
      </c>
      <c r="W66" s="240"/>
      <c r="X66" s="240"/>
      <c r="Y66" s="240"/>
      <c r="AG66" t="s">
        <v>170</v>
      </c>
    </row>
    <row r="67" spans="1:60" outlineLevel="1" x14ac:dyDescent="0.2">
      <c r="A67" s="248">
        <v>24</v>
      </c>
      <c r="B67" s="249" t="s">
        <v>792</v>
      </c>
      <c r="C67" s="265" t="s">
        <v>793</v>
      </c>
      <c r="D67" s="250" t="s">
        <v>223</v>
      </c>
      <c r="E67" s="251">
        <v>190</v>
      </c>
      <c r="F67" s="252"/>
      <c r="G67" s="253">
        <f>ROUND(E67*F67,2)</f>
        <v>0</v>
      </c>
      <c r="H67" s="233"/>
      <c r="I67" s="232">
        <f>ROUND(E67*H67,2)</f>
        <v>0</v>
      </c>
      <c r="J67" s="233"/>
      <c r="K67" s="232">
        <f>ROUND(E67*J67,2)</f>
        <v>0</v>
      </c>
      <c r="L67" s="232">
        <v>21</v>
      </c>
      <c r="M67" s="232">
        <f>G67*(1+L67/100)</f>
        <v>0</v>
      </c>
      <c r="N67" s="231">
        <v>3.5E-4</v>
      </c>
      <c r="O67" s="231">
        <f>ROUND(E67*N67,2)</f>
        <v>7.0000000000000007E-2</v>
      </c>
      <c r="P67" s="231">
        <v>0</v>
      </c>
      <c r="Q67" s="231">
        <f>ROUND(E67*P67,2)</f>
        <v>0</v>
      </c>
      <c r="R67" s="232"/>
      <c r="S67" s="232" t="s">
        <v>174</v>
      </c>
      <c r="T67" s="232" t="s">
        <v>175</v>
      </c>
      <c r="U67" s="232">
        <v>0.06</v>
      </c>
      <c r="V67" s="232">
        <f>ROUND(E67*U67,2)</f>
        <v>11.4</v>
      </c>
      <c r="W67" s="232"/>
      <c r="X67" s="232" t="s">
        <v>176</v>
      </c>
      <c r="Y67" s="232" t="s">
        <v>177</v>
      </c>
      <c r="Z67" s="212"/>
      <c r="AA67" s="212"/>
      <c r="AB67" s="212"/>
      <c r="AC67" s="212"/>
      <c r="AD67" s="212"/>
      <c r="AE67" s="212"/>
      <c r="AF67" s="212"/>
      <c r="AG67" s="212" t="s">
        <v>228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2" x14ac:dyDescent="0.2">
      <c r="A68" s="229"/>
      <c r="B68" s="230"/>
      <c r="C68" s="266" t="s">
        <v>753</v>
      </c>
      <c r="D68" s="234"/>
      <c r="E68" s="235">
        <v>190</v>
      </c>
      <c r="F68" s="232"/>
      <c r="G68" s="232"/>
      <c r="H68" s="232"/>
      <c r="I68" s="232"/>
      <c r="J68" s="232"/>
      <c r="K68" s="232"/>
      <c r="L68" s="232"/>
      <c r="M68" s="232"/>
      <c r="N68" s="231"/>
      <c r="O68" s="231"/>
      <c r="P68" s="231"/>
      <c r="Q68" s="231"/>
      <c r="R68" s="232"/>
      <c r="S68" s="232"/>
      <c r="T68" s="232"/>
      <c r="U68" s="232"/>
      <c r="V68" s="232"/>
      <c r="W68" s="232"/>
      <c r="X68" s="232"/>
      <c r="Y68" s="232"/>
      <c r="Z68" s="212"/>
      <c r="AA68" s="212"/>
      <c r="AB68" s="212"/>
      <c r="AC68" s="212"/>
      <c r="AD68" s="212"/>
      <c r="AE68" s="212"/>
      <c r="AF68" s="212"/>
      <c r="AG68" s="212" t="s">
        <v>204</v>
      </c>
      <c r="AH68" s="212">
        <v>0</v>
      </c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x14ac:dyDescent="0.2">
      <c r="A69" s="241" t="s">
        <v>169</v>
      </c>
      <c r="B69" s="242" t="s">
        <v>140</v>
      </c>
      <c r="C69" s="263" t="s">
        <v>29</v>
      </c>
      <c r="D69" s="243"/>
      <c r="E69" s="244"/>
      <c r="F69" s="245"/>
      <c r="G69" s="246">
        <f>SUMIF(AG70:AG71,"&lt;&gt;NOR",G70:G71)</f>
        <v>0</v>
      </c>
      <c r="H69" s="240"/>
      <c r="I69" s="240">
        <f>SUM(I70:I71)</f>
        <v>0</v>
      </c>
      <c r="J69" s="240"/>
      <c r="K69" s="240">
        <f>SUM(K70:K71)</f>
        <v>0</v>
      </c>
      <c r="L69" s="240"/>
      <c r="M69" s="240">
        <f>SUM(M70:M71)</f>
        <v>0</v>
      </c>
      <c r="N69" s="239"/>
      <c r="O69" s="239">
        <f>SUM(O70:O71)</f>
        <v>0</v>
      </c>
      <c r="P69" s="239"/>
      <c r="Q69" s="239">
        <f>SUM(Q70:Q71)</f>
        <v>0</v>
      </c>
      <c r="R69" s="240"/>
      <c r="S69" s="240"/>
      <c r="T69" s="240"/>
      <c r="U69" s="240"/>
      <c r="V69" s="240">
        <f>SUM(V70:V71)</f>
        <v>0</v>
      </c>
      <c r="W69" s="240"/>
      <c r="X69" s="240"/>
      <c r="Y69" s="240"/>
      <c r="AG69" t="s">
        <v>170</v>
      </c>
    </row>
    <row r="70" spans="1:60" outlineLevel="1" x14ac:dyDescent="0.2">
      <c r="A70" s="254">
        <v>25</v>
      </c>
      <c r="B70" s="255" t="s">
        <v>396</v>
      </c>
      <c r="C70" s="264" t="s">
        <v>397</v>
      </c>
      <c r="D70" s="256" t="s">
        <v>398</v>
      </c>
      <c r="E70" s="257">
        <v>1</v>
      </c>
      <c r="F70" s="258"/>
      <c r="G70" s="259">
        <f>ROUND(E70*F70,2)</f>
        <v>0</v>
      </c>
      <c r="H70" s="233"/>
      <c r="I70" s="232">
        <f>ROUND(E70*H70,2)</f>
        <v>0</v>
      </c>
      <c r="J70" s="233"/>
      <c r="K70" s="232">
        <f>ROUND(E70*J70,2)</f>
        <v>0</v>
      </c>
      <c r="L70" s="232">
        <v>21</v>
      </c>
      <c r="M70" s="232">
        <f>G70*(1+L70/100)</f>
        <v>0</v>
      </c>
      <c r="N70" s="231">
        <v>0</v>
      </c>
      <c r="O70" s="231">
        <f>ROUND(E70*N70,2)</f>
        <v>0</v>
      </c>
      <c r="P70" s="231">
        <v>0</v>
      </c>
      <c r="Q70" s="231">
        <f>ROUND(E70*P70,2)</f>
        <v>0</v>
      </c>
      <c r="R70" s="232"/>
      <c r="S70" s="232" t="s">
        <v>174</v>
      </c>
      <c r="T70" s="232" t="s">
        <v>175</v>
      </c>
      <c r="U70" s="232">
        <v>0</v>
      </c>
      <c r="V70" s="232">
        <f>ROUND(E70*U70,2)</f>
        <v>0</v>
      </c>
      <c r="W70" s="232"/>
      <c r="X70" s="232" t="s">
        <v>399</v>
      </c>
      <c r="Y70" s="232" t="s">
        <v>177</v>
      </c>
      <c r="Z70" s="212"/>
      <c r="AA70" s="212"/>
      <c r="AB70" s="212"/>
      <c r="AC70" s="212"/>
      <c r="AD70" s="212"/>
      <c r="AE70" s="212"/>
      <c r="AF70" s="212"/>
      <c r="AG70" s="212" t="s">
        <v>400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1" x14ac:dyDescent="0.2">
      <c r="A71" s="248">
        <v>26</v>
      </c>
      <c r="B71" s="249" t="s">
        <v>401</v>
      </c>
      <c r="C71" s="265" t="s">
        <v>402</v>
      </c>
      <c r="D71" s="250" t="s">
        <v>398</v>
      </c>
      <c r="E71" s="251">
        <v>1</v>
      </c>
      <c r="F71" s="252"/>
      <c r="G71" s="253">
        <f>ROUND(E71*F71,2)</f>
        <v>0</v>
      </c>
      <c r="H71" s="233"/>
      <c r="I71" s="232">
        <f>ROUND(E71*H71,2)</f>
        <v>0</v>
      </c>
      <c r="J71" s="233"/>
      <c r="K71" s="232">
        <f>ROUND(E71*J71,2)</f>
        <v>0</v>
      </c>
      <c r="L71" s="232">
        <v>21</v>
      </c>
      <c r="M71" s="232">
        <f>G71*(1+L71/100)</f>
        <v>0</v>
      </c>
      <c r="N71" s="231">
        <v>0</v>
      </c>
      <c r="O71" s="231">
        <f>ROUND(E71*N71,2)</f>
        <v>0</v>
      </c>
      <c r="P71" s="231">
        <v>0</v>
      </c>
      <c r="Q71" s="231">
        <f>ROUND(E71*P71,2)</f>
        <v>0</v>
      </c>
      <c r="R71" s="232"/>
      <c r="S71" s="232" t="s">
        <v>174</v>
      </c>
      <c r="T71" s="232" t="s">
        <v>175</v>
      </c>
      <c r="U71" s="232">
        <v>0</v>
      </c>
      <c r="V71" s="232">
        <f>ROUND(E71*U71,2)</f>
        <v>0</v>
      </c>
      <c r="W71" s="232"/>
      <c r="X71" s="232" t="s">
        <v>399</v>
      </c>
      <c r="Y71" s="232" t="s">
        <v>177</v>
      </c>
      <c r="Z71" s="212"/>
      <c r="AA71" s="212"/>
      <c r="AB71" s="212"/>
      <c r="AC71" s="212"/>
      <c r="AD71" s="212"/>
      <c r="AE71" s="212"/>
      <c r="AF71" s="212"/>
      <c r="AG71" s="212" t="s">
        <v>400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x14ac:dyDescent="0.2">
      <c r="A72" s="3"/>
      <c r="B72" s="4"/>
      <c r="C72" s="269"/>
      <c r="D72" s="6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AE72">
        <v>15</v>
      </c>
      <c r="AF72">
        <v>21</v>
      </c>
      <c r="AG72" t="s">
        <v>155</v>
      </c>
    </row>
    <row r="73" spans="1:60" x14ac:dyDescent="0.2">
      <c r="A73" s="215"/>
      <c r="B73" s="216" t="s">
        <v>31</v>
      </c>
      <c r="C73" s="270"/>
      <c r="D73" s="217"/>
      <c r="E73" s="218"/>
      <c r="F73" s="218"/>
      <c r="G73" s="247">
        <f>G8+G11+G50+G66+G69</f>
        <v>0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AE73">
        <f>SUMIF(L7:L71,AE72,G7:G71)</f>
        <v>0</v>
      </c>
      <c r="AF73">
        <f>SUMIF(L7:L71,AF72,G7:G71)</f>
        <v>0</v>
      </c>
      <c r="AG73" t="s">
        <v>410</v>
      </c>
    </row>
    <row r="74" spans="1:60" x14ac:dyDescent="0.2">
      <c r="A74" s="3"/>
      <c r="B74" s="4"/>
      <c r="C74" s="269"/>
      <c r="D74" s="6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60" x14ac:dyDescent="0.2">
      <c r="A75" s="3"/>
      <c r="B75" s="4"/>
      <c r="C75" s="269"/>
      <c r="D75" s="6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60" x14ac:dyDescent="0.2">
      <c r="A76" s="219" t="s">
        <v>411</v>
      </c>
      <c r="B76" s="219"/>
      <c r="C76" s="271"/>
      <c r="D76" s="6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60" x14ac:dyDescent="0.2">
      <c r="A77" s="220"/>
      <c r="B77" s="221"/>
      <c r="C77" s="272"/>
      <c r="D77" s="221"/>
      <c r="E77" s="221"/>
      <c r="F77" s="221"/>
      <c r="G77" s="222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AG77" t="s">
        <v>412</v>
      </c>
    </row>
    <row r="78" spans="1:60" x14ac:dyDescent="0.2">
      <c r="A78" s="223"/>
      <c r="B78" s="224"/>
      <c r="C78" s="273"/>
      <c r="D78" s="224"/>
      <c r="E78" s="224"/>
      <c r="F78" s="224"/>
      <c r="G78" s="225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1:60" x14ac:dyDescent="0.2">
      <c r="A79" s="223"/>
      <c r="B79" s="224"/>
      <c r="C79" s="273"/>
      <c r="D79" s="224"/>
      <c r="E79" s="224"/>
      <c r="F79" s="224"/>
      <c r="G79" s="225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1:60" x14ac:dyDescent="0.2">
      <c r="A80" s="223"/>
      <c r="B80" s="224"/>
      <c r="C80" s="273"/>
      <c r="D80" s="224"/>
      <c r="E80" s="224"/>
      <c r="F80" s="224"/>
      <c r="G80" s="225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33" x14ac:dyDescent="0.2">
      <c r="A81" s="226"/>
      <c r="B81" s="227"/>
      <c r="C81" s="274"/>
      <c r="D81" s="227"/>
      <c r="E81" s="227"/>
      <c r="F81" s="227"/>
      <c r="G81" s="228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33" x14ac:dyDescent="0.2">
      <c r="A82" s="3"/>
      <c r="B82" s="4"/>
      <c r="C82" s="269"/>
      <c r="D82" s="6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33" x14ac:dyDescent="0.2">
      <c r="C83" s="275"/>
      <c r="D83" s="10"/>
      <c r="AG83" t="s">
        <v>413</v>
      </c>
    </row>
    <row r="84" spans="1:33" x14ac:dyDescent="0.2">
      <c r="D84" s="10"/>
    </row>
    <row r="85" spans="1:33" x14ac:dyDescent="0.2">
      <c r="D85" s="10"/>
    </row>
    <row r="86" spans="1:33" x14ac:dyDescent="0.2">
      <c r="D86" s="10"/>
    </row>
    <row r="87" spans="1:33" x14ac:dyDescent="0.2">
      <c r="D87" s="10"/>
    </row>
    <row r="88" spans="1:33" x14ac:dyDescent="0.2">
      <c r="D88" s="10"/>
    </row>
    <row r="89" spans="1:33" x14ac:dyDescent="0.2">
      <c r="D89" s="10"/>
    </row>
    <row r="90" spans="1:33" x14ac:dyDescent="0.2">
      <c r="D90" s="10"/>
    </row>
    <row r="91" spans="1:33" x14ac:dyDescent="0.2">
      <c r="D91" s="10"/>
    </row>
    <row r="92" spans="1:33" x14ac:dyDescent="0.2">
      <c r="D92" s="10"/>
    </row>
    <row r="93" spans="1:33" x14ac:dyDescent="0.2">
      <c r="D93" s="10"/>
    </row>
    <row r="94" spans="1:33" x14ac:dyDescent="0.2">
      <c r="D94" s="10"/>
    </row>
    <row r="95" spans="1:33" x14ac:dyDescent="0.2">
      <c r="D95" s="10"/>
    </row>
    <row r="96" spans="1:33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37NzTxghBCYlOFe/G1gnUhOWHYwLoOsRQNBOGss/rSs+D2F9idG+ZD3TuufURzMbCSOxN1cVwP9wvGBJY5ROuA==" saltValue="L6HH4eMQS4RIbG6UMRaeSg==" spinCount="100000" sheet="1" formatRows="0"/>
  <mergeCells count="11">
    <mergeCell ref="C46:G46"/>
    <mergeCell ref="A1:G1"/>
    <mergeCell ref="C2:G2"/>
    <mergeCell ref="C3:G3"/>
    <mergeCell ref="C4:G4"/>
    <mergeCell ref="A76:C76"/>
    <mergeCell ref="A77:G81"/>
    <mergeCell ref="C18:G18"/>
    <mergeCell ref="C21:G21"/>
    <mergeCell ref="C34:G34"/>
    <mergeCell ref="C45:G45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97"/>
  <sheetViews>
    <sheetView showGridLines="0" tabSelected="1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77" t="s">
        <v>4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08" t="s">
        <v>24</v>
      </c>
      <c r="C2" s="109"/>
      <c r="D2" s="110" t="s">
        <v>43</v>
      </c>
      <c r="E2" s="111" t="s">
        <v>44</v>
      </c>
      <c r="F2" s="112"/>
      <c r="G2" s="112"/>
      <c r="H2" s="112"/>
      <c r="I2" s="112"/>
      <c r="J2" s="113"/>
      <c r="O2" s="1"/>
    </row>
    <row r="3" spans="1:15" ht="27" hidden="1" customHeight="1" x14ac:dyDescent="0.2">
      <c r="A3" s="2"/>
      <c r="B3" s="114"/>
      <c r="C3" s="109"/>
      <c r="D3" s="115"/>
      <c r="E3" s="116"/>
      <c r="F3" s="117"/>
      <c r="G3" s="117"/>
      <c r="H3" s="117"/>
      <c r="I3" s="117"/>
      <c r="J3" s="118"/>
    </row>
    <row r="4" spans="1:15" ht="23.25" customHeight="1" x14ac:dyDescent="0.2">
      <c r="A4" s="2"/>
      <c r="B4" s="119"/>
      <c r="C4" s="120"/>
      <c r="D4" s="121"/>
      <c r="E4" s="122"/>
      <c r="F4" s="122"/>
      <c r="G4" s="122"/>
      <c r="H4" s="122"/>
      <c r="I4" s="122"/>
      <c r="J4" s="123"/>
    </row>
    <row r="5" spans="1:15" ht="24" customHeight="1" x14ac:dyDescent="0.2">
      <c r="A5" s="2"/>
      <c r="B5" s="31" t="s">
        <v>23</v>
      </c>
      <c r="D5" s="124" t="s">
        <v>45</v>
      </c>
      <c r="E5" s="91"/>
      <c r="F5" s="91"/>
      <c r="G5" s="91"/>
      <c r="H5" s="18" t="s">
        <v>42</v>
      </c>
      <c r="I5" s="128" t="s">
        <v>49</v>
      </c>
      <c r="J5" s="8"/>
    </row>
    <row r="6" spans="1:15" ht="15.75" customHeight="1" x14ac:dyDescent="0.2">
      <c r="A6" s="2"/>
      <c r="B6" s="28"/>
      <c r="C6" s="55"/>
      <c r="D6" s="125" t="s">
        <v>46</v>
      </c>
      <c r="E6" s="92"/>
      <c r="F6" s="92"/>
      <c r="G6" s="92"/>
      <c r="H6" s="18" t="s">
        <v>36</v>
      </c>
      <c r="I6" s="128" t="s">
        <v>50</v>
      </c>
      <c r="J6" s="8"/>
    </row>
    <row r="7" spans="1:15" ht="15.75" customHeight="1" x14ac:dyDescent="0.2">
      <c r="A7" s="2"/>
      <c r="B7" s="29"/>
      <c r="C7" s="56"/>
      <c r="D7" s="127" t="s">
        <v>48</v>
      </c>
      <c r="E7" s="126" t="s">
        <v>47</v>
      </c>
      <c r="F7" s="93"/>
      <c r="G7" s="93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129"/>
      <c r="E11" s="129"/>
      <c r="F11" s="129"/>
      <c r="G11" s="129"/>
      <c r="H11" s="18" t="s">
        <v>42</v>
      </c>
      <c r="I11" s="134"/>
      <c r="J11" s="8"/>
    </row>
    <row r="12" spans="1:15" ht="15.75" customHeight="1" x14ac:dyDescent="0.2">
      <c r="A12" s="2"/>
      <c r="B12" s="28"/>
      <c r="C12" s="55"/>
      <c r="D12" s="130"/>
      <c r="E12" s="130"/>
      <c r="F12" s="130"/>
      <c r="G12" s="130"/>
      <c r="H12" s="18" t="s">
        <v>36</v>
      </c>
      <c r="I12" s="134"/>
      <c r="J12" s="8"/>
    </row>
    <row r="13" spans="1:15" ht="15.75" customHeight="1" x14ac:dyDescent="0.2">
      <c r="A13" s="2"/>
      <c r="B13" s="29"/>
      <c r="C13" s="56"/>
      <c r="D13" s="133"/>
      <c r="E13" s="131"/>
      <c r="F13" s="132"/>
      <c r="G13" s="132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86"/>
      <c r="F15" s="86"/>
      <c r="G15" s="87"/>
      <c r="H15" s="87"/>
      <c r="I15" s="87" t="s">
        <v>31</v>
      </c>
      <c r="J15" s="88"/>
    </row>
    <row r="16" spans="1:15" ht="23.25" customHeight="1" x14ac:dyDescent="0.2">
      <c r="A16" s="196" t="s">
        <v>26</v>
      </c>
      <c r="B16" s="38" t="s">
        <v>26</v>
      </c>
      <c r="C16" s="62"/>
      <c r="D16" s="63"/>
      <c r="E16" s="83"/>
      <c r="F16" s="84"/>
      <c r="G16" s="83"/>
      <c r="H16" s="84"/>
      <c r="I16" s="83">
        <f>SUMIF(F64:F93,A16,I64:I93)+SUMIF(F64:F93,"PSU",I64:I93)</f>
        <v>0</v>
      </c>
      <c r="J16" s="85"/>
    </row>
    <row r="17" spans="1:10" ht="23.25" customHeight="1" x14ac:dyDescent="0.2">
      <c r="A17" s="196" t="s">
        <v>27</v>
      </c>
      <c r="B17" s="38" t="s">
        <v>27</v>
      </c>
      <c r="C17" s="62"/>
      <c r="D17" s="63"/>
      <c r="E17" s="83"/>
      <c r="F17" s="84"/>
      <c r="G17" s="83"/>
      <c r="H17" s="84"/>
      <c r="I17" s="83">
        <f>SUMIF(F64:F93,A17,I64:I93)</f>
        <v>0</v>
      </c>
      <c r="J17" s="85"/>
    </row>
    <row r="18" spans="1:10" ht="23.25" customHeight="1" x14ac:dyDescent="0.2">
      <c r="A18" s="196" t="s">
        <v>28</v>
      </c>
      <c r="B18" s="38" t="s">
        <v>28</v>
      </c>
      <c r="C18" s="62"/>
      <c r="D18" s="63"/>
      <c r="E18" s="83"/>
      <c r="F18" s="84"/>
      <c r="G18" s="83"/>
      <c r="H18" s="84"/>
      <c r="I18" s="83">
        <f>SUMIF(F64:F93,A18,I64:I93)</f>
        <v>0</v>
      </c>
      <c r="J18" s="85"/>
    </row>
    <row r="19" spans="1:10" ht="23.25" customHeight="1" x14ac:dyDescent="0.2">
      <c r="A19" s="196" t="s">
        <v>140</v>
      </c>
      <c r="B19" s="38" t="s">
        <v>29</v>
      </c>
      <c r="C19" s="62"/>
      <c r="D19" s="63"/>
      <c r="E19" s="83"/>
      <c r="F19" s="84"/>
      <c r="G19" s="83"/>
      <c r="H19" s="84"/>
      <c r="I19" s="83">
        <f>SUMIF(F64:F93,A19,I64:I93)</f>
        <v>0</v>
      </c>
      <c r="J19" s="85"/>
    </row>
    <row r="20" spans="1:10" ht="23.25" customHeight="1" x14ac:dyDescent="0.2">
      <c r="A20" s="196" t="s">
        <v>141</v>
      </c>
      <c r="B20" s="38" t="s">
        <v>30</v>
      </c>
      <c r="C20" s="62"/>
      <c r="D20" s="63"/>
      <c r="E20" s="83"/>
      <c r="F20" s="84"/>
      <c r="G20" s="83"/>
      <c r="H20" s="84"/>
      <c r="I20" s="83">
        <f>SUMIF(F64:F93,A20,I64:I93)</f>
        <v>0</v>
      </c>
      <c r="J20" s="85"/>
    </row>
    <row r="21" spans="1:10" ht="23.25" customHeight="1" x14ac:dyDescent="0.2">
      <c r="A21" s="2"/>
      <c r="B21" s="48" t="s">
        <v>31</v>
      </c>
      <c r="C21" s="64"/>
      <c r="D21" s="65"/>
      <c r="E21" s="89"/>
      <c r="F21" s="90"/>
      <c r="G21" s="89"/>
      <c r="H21" s="90"/>
      <c r="I21" s="89">
        <f>SUM(I16:J20)</f>
        <v>0</v>
      </c>
      <c r="J21" s="99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15</v>
      </c>
      <c r="F23" s="39" t="s">
        <v>0</v>
      </c>
      <c r="G23" s="97">
        <f>ZakladDPHSniVypocet</f>
        <v>0</v>
      </c>
      <c r="H23" s="98"/>
      <c r="I23" s="98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15</v>
      </c>
      <c r="F24" s="39" t="s">
        <v>0</v>
      </c>
      <c r="G24" s="95">
        <f>A23</f>
        <v>0</v>
      </c>
      <c r="H24" s="96"/>
      <c r="I24" s="96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97">
        <f>ZakladDPHZaklVypocet</f>
        <v>0</v>
      </c>
      <c r="H25" s="98"/>
      <c r="I25" s="98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5" t="s">
        <v>25</v>
      </c>
      <c r="C28" s="166"/>
      <c r="D28" s="166"/>
      <c r="E28" s="167"/>
      <c r="F28" s="168"/>
      <c r="G28" s="169">
        <f>ZakladDPHSniVypocet+ZakladDPHZaklVypocet</f>
        <v>0</v>
      </c>
      <c r="H28" s="169"/>
      <c r="I28" s="169"/>
      <c r="J28" s="170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5" t="s">
        <v>37</v>
      </c>
      <c r="C29" s="171"/>
      <c r="D29" s="171"/>
      <c r="E29" s="171"/>
      <c r="F29" s="172"/>
      <c r="G29" s="173">
        <f>A27</f>
        <v>0</v>
      </c>
      <c r="H29" s="173"/>
      <c r="I29" s="173"/>
      <c r="J29" s="174" t="s">
        <v>69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0"/>
      <c r="E34" s="101"/>
      <c r="G34" s="102"/>
      <c r="H34" s="103"/>
      <c r="I34" s="103"/>
      <c r="J34" s="25"/>
    </row>
    <row r="35" spans="1:10" ht="12.75" customHeight="1" x14ac:dyDescent="0.2">
      <c r="A35" s="2"/>
      <c r="B35" s="2"/>
      <c r="D35" s="94" t="s">
        <v>2</v>
      </c>
      <c r="E35" s="94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7" t="s">
        <v>17</v>
      </c>
      <c r="C37" s="138"/>
      <c r="D37" s="138"/>
      <c r="E37" s="138"/>
      <c r="F37" s="139"/>
      <c r="G37" s="139"/>
      <c r="H37" s="139"/>
      <c r="I37" s="139"/>
      <c r="J37" s="140"/>
    </row>
    <row r="38" spans="1:10" ht="25.5" customHeight="1" x14ac:dyDescent="0.2">
      <c r="A38" s="136" t="s">
        <v>39</v>
      </c>
      <c r="B38" s="141" t="s">
        <v>18</v>
      </c>
      <c r="C38" s="142" t="s">
        <v>6</v>
      </c>
      <c r="D38" s="142"/>
      <c r="E38" s="142"/>
      <c r="F38" s="143" t="str">
        <f>B23</f>
        <v>Základ pro sníženou DPH</v>
      </c>
      <c r="G38" s="143" t="str">
        <f>B25</f>
        <v>Základ pro základní DPH</v>
      </c>
      <c r="H38" s="144" t="s">
        <v>19</v>
      </c>
      <c r="I38" s="144" t="s">
        <v>1</v>
      </c>
      <c r="J38" s="145" t="s">
        <v>0</v>
      </c>
    </row>
    <row r="39" spans="1:10" ht="25.5" hidden="1" customHeight="1" x14ac:dyDescent="0.2">
      <c r="A39" s="136">
        <v>1</v>
      </c>
      <c r="B39" s="146" t="s">
        <v>51</v>
      </c>
      <c r="C39" s="147"/>
      <c r="D39" s="147"/>
      <c r="E39" s="147"/>
      <c r="F39" s="148">
        <f>'01 SO01.1 Pol'!AE161+'01 SO01.2 Pol'!AE150+'01 SO02 Pol'!AE110+'01 SO03.1 Pol'!AE146+'01 SO03.2 Pol'!AE129+'01 SO04 Pol'!AE61+'01 SO05 Pol'!AE73</f>
        <v>0</v>
      </c>
      <c r="G39" s="149">
        <f>'01 SO01.1 Pol'!AF161+'01 SO01.2 Pol'!AF150+'01 SO02 Pol'!AF110+'01 SO03.1 Pol'!AF146+'01 SO03.2 Pol'!AF129+'01 SO04 Pol'!AF61+'01 SO05 Pol'!AF73</f>
        <v>0</v>
      </c>
      <c r="H39" s="150">
        <f>(F39*SazbaDPH1/100)+(G39*SazbaDPH2/100)</f>
        <v>0</v>
      </c>
      <c r="I39" s="150">
        <f>F39+G39+H39</f>
        <v>0</v>
      </c>
      <c r="J39" s="151" t="str">
        <f>IF(_xlfn.SINGLE(CenaCelkemVypocet)=0,"",I39/_xlfn.SINGLE(CenaCelkemVypocet)*100)</f>
        <v/>
      </c>
    </row>
    <row r="40" spans="1:10" ht="25.5" customHeight="1" x14ac:dyDescent="0.2">
      <c r="A40" s="136">
        <v>2</v>
      </c>
      <c r="B40" s="152" t="s">
        <v>52</v>
      </c>
      <c r="C40" s="153" t="s">
        <v>53</v>
      </c>
      <c r="D40" s="153"/>
      <c r="E40" s="153"/>
      <c r="F40" s="154">
        <f>'01 SO01.1 Pol'!AE161+'01 SO01.2 Pol'!AE150+'01 SO02 Pol'!AE110+'01 SO03.1 Pol'!AE146+'01 SO03.2 Pol'!AE129+'01 SO04 Pol'!AE61+'01 SO05 Pol'!AE73</f>
        <v>0</v>
      </c>
      <c r="G40" s="155">
        <f>'01 SO01.1 Pol'!AF161+'01 SO01.2 Pol'!AF150+'01 SO02 Pol'!AF110+'01 SO03.1 Pol'!AF146+'01 SO03.2 Pol'!AF129+'01 SO04 Pol'!AF61+'01 SO05 Pol'!AF73</f>
        <v>0</v>
      </c>
      <c r="H40" s="155">
        <f>(F40*SazbaDPH1/100)+(G40*SazbaDPH2/100)</f>
        <v>0</v>
      </c>
      <c r="I40" s="155">
        <f>F40+G40+H40</f>
        <v>0</v>
      </c>
      <c r="J40" s="156" t="str">
        <f>IF(_xlfn.SINGLE(CenaCelkemVypocet)=0,"",I40/_xlfn.SINGLE(CenaCelkemVypocet)*100)</f>
        <v/>
      </c>
    </row>
    <row r="41" spans="1:10" ht="25.5" customHeight="1" x14ac:dyDescent="0.2">
      <c r="A41" s="136">
        <v>3</v>
      </c>
      <c r="B41" s="157" t="s">
        <v>54</v>
      </c>
      <c r="C41" s="147" t="s">
        <v>55</v>
      </c>
      <c r="D41" s="147"/>
      <c r="E41" s="147"/>
      <c r="F41" s="158">
        <f>'01 SO01.1 Pol'!AE161</f>
        <v>0</v>
      </c>
      <c r="G41" s="150">
        <f>'01 SO01.1 Pol'!AF161</f>
        <v>0</v>
      </c>
      <c r="H41" s="150">
        <f>(F41*SazbaDPH1/100)+(G41*SazbaDPH2/100)</f>
        <v>0</v>
      </c>
      <c r="I41" s="150">
        <f>F41+G41+H41</f>
        <v>0</v>
      </c>
      <c r="J41" s="151" t="str">
        <f>IF(_xlfn.SINGLE(CenaCelkemVypocet)=0,"",I41/_xlfn.SINGLE(CenaCelkemVypocet)*100)</f>
        <v/>
      </c>
    </row>
    <row r="42" spans="1:10" ht="25.5" customHeight="1" x14ac:dyDescent="0.2">
      <c r="A42" s="136">
        <v>3</v>
      </c>
      <c r="B42" s="157" t="s">
        <v>56</v>
      </c>
      <c r="C42" s="147" t="s">
        <v>57</v>
      </c>
      <c r="D42" s="147"/>
      <c r="E42" s="147"/>
      <c r="F42" s="158">
        <f>'01 SO01.2 Pol'!AE150</f>
        <v>0</v>
      </c>
      <c r="G42" s="150">
        <f>'01 SO01.2 Pol'!AF150</f>
        <v>0</v>
      </c>
      <c r="H42" s="150">
        <f>(F42*SazbaDPH1/100)+(G42*SazbaDPH2/100)</f>
        <v>0</v>
      </c>
      <c r="I42" s="150">
        <f>F42+G42+H42</f>
        <v>0</v>
      </c>
      <c r="J42" s="151" t="str">
        <f>IF(_xlfn.SINGLE(CenaCelkemVypocet)=0,"",I42/_xlfn.SINGLE(CenaCelkemVypocet)*100)</f>
        <v/>
      </c>
    </row>
    <row r="43" spans="1:10" ht="25.5" customHeight="1" x14ac:dyDescent="0.2">
      <c r="A43" s="136">
        <v>3</v>
      </c>
      <c r="B43" s="157" t="s">
        <v>58</v>
      </c>
      <c r="C43" s="147" t="s">
        <v>59</v>
      </c>
      <c r="D43" s="147"/>
      <c r="E43" s="147"/>
      <c r="F43" s="158">
        <f>'01 SO02 Pol'!AE110</f>
        <v>0</v>
      </c>
      <c r="G43" s="150">
        <f>'01 SO02 Pol'!AF110</f>
        <v>0</v>
      </c>
      <c r="H43" s="150">
        <f>(F43*SazbaDPH1/100)+(G43*SazbaDPH2/100)</f>
        <v>0</v>
      </c>
      <c r="I43" s="150">
        <f>F43+G43+H43</f>
        <v>0</v>
      </c>
      <c r="J43" s="151" t="str">
        <f>IF(_xlfn.SINGLE(CenaCelkemVypocet)=0,"",I43/_xlfn.SINGLE(CenaCelkemVypocet)*100)</f>
        <v/>
      </c>
    </row>
    <row r="44" spans="1:10" ht="25.5" customHeight="1" x14ac:dyDescent="0.2">
      <c r="A44" s="136">
        <v>3</v>
      </c>
      <c r="B44" s="157" t="s">
        <v>60</v>
      </c>
      <c r="C44" s="147" t="s">
        <v>61</v>
      </c>
      <c r="D44" s="147"/>
      <c r="E44" s="147"/>
      <c r="F44" s="158">
        <f>'01 SO03.1 Pol'!AE146</f>
        <v>0</v>
      </c>
      <c r="G44" s="150">
        <f>'01 SO03.1 Pol'!AF146</f>
        <v>0</v>
      </c>
      <c r="H44" s="150">
        <f>(F44*SazbaDPH1/100)+(G44*SazbaDPH2/100)</f>
        <v>0</v>
      </c>
      <c r="I44" s="150">
        <f>F44+G44+H44</f>
        <v>0</v>
      </c>
      <c r="J44" s="151" t="str">
        <f>IF(_xlfn.SINGLE(CenaCelkemVypocet)=0,"",I44/_xlfn.SINGLE(CenaCelkemVypocet)*100)</f>
        <v/>
      </c>
    </row>
    <row r="45" spans="1:10" ht="25.5" customHeight="1" x14ac:dyDescent="0.2">
      <c r="A45" s="136">
        <v>3</v>
      </c>
      <c r="B45" s="157" t="s">
        <v>62</v>
      </c>
      <c r="C45" s="147" t="s">
        <v>63</v>
      </c>
      <c r="D45" s="147"/>
      <c r="E45" s="147"/>
      <c r="F45" s="158">
        <f>'01 SO03.2 Pol'!AE129</f>
        <v>0</v>
      </c>
      <c r="G45" s="150">
        <f>'01 SO03.2 Pol'!AF129</f>
        <v>0</v>
      </c>
      <c r="H45" s="150">
        <f>(F45*SazbaDPH1/100)+(G45*SazbaDPH2/100)</f>
        <v>0</v>
      </c>
      <c r="I45" s="150">
        <f>F45+G45+H45</f>
        <v>0</v>
      </c>
      <c r="J45" s="151" t="str">
        <f>IF(_xlfn.SINGLE(CenaCelkemVypocet)=0,"",I45/_xlfn.SINGLE(CenaCelkemVypocet)*100)</f>
        <v/>
      </c>
    </row>
    <row r="46" spans="1:10" ht="25.5" customHeight="1" x14ac:dyDescent="0.2">
      <c r="A46" s="136">
        <v>3</v>
      </c>
      <c r="B46" s="157" t="s">
        <v>64</v>
      </c>
      <c r="C46" s="147" t="s">
        <v>65</v>
      </c>
      <c r="D46" s="147"/>
      <c r="E46" s="147"/>
      <c r="F46" s="158">
        <f>'01 SO04 Pol'!AE61</f>
        <v>0</v>
      </c>
      <c r="G46" s="150">
        <f>'01 SO04 Pol'!AF61</f>
        <v>0</v>
      </c>
      <c r="H46" s="150">
        <f>(F46*SazbaDPH1/100)+(G46*SazbaDPH2/100)</f>
        <v>0</v>
      </c>
      <c r="I46" s="150">
        <f>F46+G46+H46</f>
        <v>0</v>
      </c>
      <c r="J46" s="151" t="str">
        <f>IF(_xlfn.SINGLE(CenaCelkemVypocet)=0,"",I46/_xlfn.SINGLE(CenaCelkemVypocet)*100)</f>
        <v/>
      </c>
    </row>
    <row r="47" spans="1:10" ht="25.5" customHeight="1" x14ac:dyDescent="0.2">
      <c r="A47" s="136">
        <v>3</v>
      </c>
      <c r="B47" s="157" t="s">
        <v>66</v>
      </c>
      <c r="C47" s="147" t="s">
        <v>67</v>
      </c>
      <c r="D47" s="147"/>
      <c r="E47" s="147"/>
      <c r="F47" s="158">
        <f>'01 SO05 Pol'!AE73</f>
        <v>0</v>
      </c>
      <c r="G47" s="150">
        <f>'01 SO05 Pol'!AF73</f>
        <v>0</v>
      </c>
      <c r="H47" s="150">
        <f>(F47*SazbaDPH1/100)+(G47*SazbaDPH2/100)</f>
        <v>0</v>
      </c>
      <c r="I47" s="150">
        <f>F47+G47+H47</f>
        <v>0</v>
      </c>
      <c r="J47" s="151" t="str">
        <f>IF(_xlfn.SINGLE(CenaCelkemVypocet)=0,"",I47/_xlfn.SINGLE(CenaCelkemVypocet)*100)</f>
        <v/>
      </c>
    </row>
    <row r="48" spans="1:10" ht="25.5" customHeight="1" x14ac:dyDescent="0.2">
      <c r="A48" s="136"/>
      <c r="B48" s="159" t="s">
        <v>68</v>
      </c>
      <c r="C48" s="160"/>
      <c r="D48" s="160"/>
      <c r="E48" s="161"/>
      <c r="F48" s="162">
        <f>SUMIF(A39:A47,"=1",F39:F47)</f>
        <v>0</v>
      </c>
      <c r="G48" s="163">
        <f>SUMIF(A39:A47,"=1",G39:G47)</f>
        <v>0</v>
      </c>
      <c r="H48" s="163">
        <f>SUMIF(A39:A47,"=1",H39:H47)</f>
        <v>0</v>
      </c>
      <c r="I48" s="163">
        <f>SUMIF(A39:A47,"=1",I39:I47)</f>
        <v>0</v>
      </c>
      <c r="J48" s="164">
        <f>SUMIF(A39:A47,"=1",J39:J47)</f>
        <v>0</v>
      </c>
    </row>
    <row r="50" spans="1:10" x14ac:dyDescent="0.2">
      <c r="A50" t="s">
        <v>70</v>
      </c>
      <c r="B50" t="s">
        <v>71</v>
      </c>
    </row>
    <row r="51" spans="1:10" x14ac:dyDescent="0.2">
      <c r="A51" t="s">
        <v>72</v>
      </c>
      <c r="B51" t="s">
        <v>73</v>
      </c>
    </row>
    <row r="52" spans="1:10" x14ac:dyDescent="0.2">
      <c r="A52" t="s">
        <v>74</v>
      </c>
      <c r="B52" t="s">
        <v>75</v>
      </c>
    </row>
    <row r="53" spans="1:10" x14ac:dyDescent="0.2">
      <c r="A53" t="s">
        <v>74</v>
      </c>
      <c r="B53" t="s">
        <v>76</v>
      </c>
    </row>
    <row r="54" spans="1:10" x14ac:dyDescent="0.2">
      <c r="A54" t="s">
        <v>74</v>
      </c>
      <c r="B54" t="s">
        <v>77</v>
      </c>
    </row>
    <row r="55" spans="1:10" x14ac:dyDescent="0.2">
      <c r="A55" t="s">
        <v>74</v>
      </c>
      <c r="B55" t="s">
        <v>78</v>
      </c>
    </row>
    <row r="56" spans="1:10" x14ac:dyDescent="0.2">
      <c r="A56" t="s">
        <v>74</v>
      </c>
      <c r="B56" t="s">
        <v>79</v>
      </c>
    </row>
    <row r="57" spans="1:10" x14ac:dyDescent="0.2">
      <c r="A57" t="s">
        <v>74</v>
      </c>
      <c r="B57" t="s">
        <v>80</v>
      </c>
    </row>
    <row r="58" spans="1:10" x14ac:dyDescent="0.2">
      <c r="A58" t="s">
        <v>74</v>
      </c>
      <c r="B58" t="s">
        <v>81</v>
      </c>
    </row>
    <row r="61" spans="1:10" ht="15.75" x14ac:dyDescent="0.25">
      <c r="B61" s="175" t="s">
        <v>82</v>
      </c>
    </row>
    <row r="63" spans="1:10" ht="25.5" customHeight="1" x14ac:dyDescent="0.2">
      <c r="A63" s="177"/>
      <c r="B63" s="180" t="s">
        <v>18</v>
      </c>
      <c r="C63" s="180" t="s">
        <v>6</v>
      </c>
      <c r="D63" s="181"/>
      <c r="E63" s="181"/>
      <c r="F63" s="182" t="s">
        <v>83</v>
      </c>
      <c r="G63" s="182"/>
      <c r="H63" s="182"/>
      <c r="I63" s="182" t="s">
        <v>31</v>
      </c>
      <c r="J63" s="182" t="s">
        <v>0</v>
      </c>
    </row>
    <row r="64" spans="1:10" ht="36.75" customHeight="1" x14ac:dyDescent="0.2">
      <c r="A64" s="178"/>
      <c r="B64" s="183" t="s">
        <v>84</v>
      </c>
      <c r="C64" s="184" t="s">
        <v>85</v>
      </c>
      <c r="D64" s="185"/>
      <c r="E64" s="185"/>
      <c r="F64" s="192" t="s">
        <v>26</v>
      </c>
      <c r="G64" s="193"/>
      <c r="H64" s="193"/>
      <c r="I64" s="193">
        <f>'01 SO01.1 Pol'!G8</f>
        <v>0</v>
      </c>
      <c r="J64" s="189" t="str">
        <f>IF(I94=0,"",I64/I94*100)</f>
        <v/>
      </c>
    </row>
    <row r="65" spans="1:10" ht="36.75" customHeight="1" x14ac:dyDescent="0.2">
      <c r="A65" s="178"/>
      <c r="B65" s="183" t="s">
        <v>86</v>
      </c>
      <c r="C65" s="184" t="s">
        <v>87</v>
      </c>
      <c r="D65" s="185"/>
      <c r="E65" s="185"/>
      <c r="F65" s="192" t="s">
        <v>26</v>
      </c>
      <c r="G65" s="193"/>
      <c r="H65" s="193"/>
      <c r="I65" s="193">
        <f>'01 SO01.1 Pol'!G19+'01 SO01.2 Pol'!G8+'01 SO02 Pol'!G8+'01 SO03.1 Pol'!G8+'01 SO03.2 Pol'!G8+'01 SO04 Pol'!G8</f>
        <v>0</v>
      </c>
      <c r="J65" s="189" t="str">
        <f>IF(I94=0,"",I65/I94*100)</f>
        <v/>
      </c>
    </row>
    <row r="66" spans="1:10" ht="36.75" customHeight="1" x14ac:dyDescent="0.2">
      <c r="A66" s="178"/>
      <c r="B66" s="183" t="s">
        <v>88</v>
      </c>
      <c r="C66" s="184" t="s">
        <v>89</v>
      </c>
      <c r="D66" s="185"/>
      <c r="E66" s="185"/>
      <c r="F66" s="192" t="s">
        <v>26</v>
      </c>
      <c r="G66" s="193"/>
      <c r="H66" s="193"/>
      <c r="I66" s="193">
        <f>'01 SO01.1 Pol'!G36</f>
        <v>0</v>
      </c>
      <c r="J66" s="189" t="str">
        <f>IF(I94=0,"",I66/I94*100)</f>
        <v/>
      </c>
    </row>
    <row r="67" spans="1:10" ht="36.75" customHeight="1" x14ac:dyDescent="0.2">
      <c r="A67" s="178"/>
      <c r="B67" s="183" t="s">
        <v>90</v>
      </c>
      <c r="C67" s="184" t="s">
        <v>91</v>
      </c>
      <c r="D67" s="185"/>
      <c r="E67" s="185"/>
      <c r="F67" s="192" t="s">
        <v>26</v>
      </c>
      <c r="G67" s="193"/>
      <c r="H67" s="193"/>
      <c r="I67" s="193">
        <f>'01 SO05 Pol'!G8</f>
        <v>0</v>
      </c>
      <c r="J67" s="189" t="str">
        <f>IF(I94=0,"",I67/I94*100)</f>
        <v/>
      </c>
    </row>
    <row r="68" spans="1:10" ht="36.75" customHeight="1" x14ac:dyDescent="0.2">
      <c r="A68" s="178"/>
      <c r="B68" s="183" t="s">
        <v>92</v>
      </c>
      <c r="C68" s="184" t="s">
        <v>93</v>
      </c>
      <c r="D68" s="185"/>
      <c r="E68" s="185"/>
      <c r="F68" s="192" t="s">
        <v>26</v>
      </c>
      <c r="G68" s="193"/>
      <c r="H68" s="193"/>
      <c r="I68" s="193">
        <f>'01 SO05 Pol'!G11</f>
        <v>0</v>
      </c>
      <c r="J68" s="189" t="str">
        <f>IF(I94=0,"",I68/I94*100)</f>
        <v/>
      </c>
    </row>
    <row r="69" spans="1:10" ht="36.75" customHeight="1" x14ac:dyDescent="0.2">
      <c r="A69" s="178"/>
      <c r="B69" s="183" t="s">
        <v>94</v>
      </c>
      <c r="C69" s="184" t="s">
        <v>95</v>
      </c>
      <c r="D69" s="185"/>
      <c r="E69" s="185"/>
      <c r="F69" s="192" t="s">
        <v>26</v>
      </c>
      <c r="G69" s="193"/>
      <c r="H69" s="193"/>
      <c r="I69" s="193">
        <f>'01 SO05 Pol'!G50</f>
        <v>0</v>
      </c>
      <c r="J69" s="189" t="str">
        <f>IF(I94=0,"",I69/I94*100)</f>
        <v/>
      </c>
    </row>
    <row r="70" spans="1:10" ht="36.75" customHeight="1" x14ac:dyDescent="0.2">
      <c r="A70" s="178"/>
      <c r="B70" s="183" t="s">
        <v>96</v>
      </c>
      <c r="C70" s="184" t="s">
        <v>97</v>
      </c>
      <c r="D70" s="185"/>
      <c r="E70" s="185"/>
      <c r="F70" s="192" t="s">
        <v>26</v>
      </c>
      <c r="G70" s="193"/>
      <c r="H70" s="193"/>
      <c r="I70" s="193">
        <f>'01 SO05 Pol'!G66</f>
        <v>0</v>
      </c>
      <c r="J70" s="189" t="str">
        <f>IF(I94=0,"",I70/I94*100)</f>
        <v/>
      </c>
    </row>
    <row r="71" spans="1:10" ht="36.75" customHeight="1" x14ac:dyDescent="0.2">
      <c r="A71" s="178"/>
      <c r="B71" s="183" t="s">
        <v>98</v>
      </c>
      <c r="C71" s="184" t="s">
        <v>99</v>
      </c>
      <c r="D71" s="185"/>
      <c r="E71" s="185"/>
      <c r="F71" s="192" t="s">
        <v>26</v>
      </c>
      <c r="G71" s="193"/>
      <c r="H71" s="193"/>
      <c r="I71" s="193">
        <f>'01 SO01.1 Pol'!G45+'01 SO01.2 Pol'!G25+'01 SO03.1 Pol'!G25+'01 SO03.2 Pol'!G23</f>
        <v>0</v>
      </c>
      <c r="J71" s="189" t="str">
        <f>IF(I94=0,"",I71/I94*100)</f>
        <v/>
      </c>
    </row>
    <row r="72" spans="1:10" ht="36.75" customHeight="1" x14ac:dyDescent="0.2">
      <c r="A72" s="178"/>
      <c r="B72" s="183" t="s">
        <v>100</v>
      </c>
      <c r="C72" s="184" t="s">
        <v>101</v>
      </c>
      <c r="D72" s="185"/>
      <c r="E72" s="185"/>
      <c r="F72" s="192" t="s">
        <v>26</v>
      </c>
      <c r="G72" s="193"/>
      <c r="H72" s="193"/>
      <c r="I72" s="193">
        <f>'01 SO01.1 Pol'!G50</f>
        <v>0</v>
      </c>
      <c r="J72" s="189" t="str">
        <f>IF(I94=0,"",I72/I94*100)</f>
        <v/>
      </c>
    </row>
    <row r="73" spans="1:10" ht="36.75" customHeight="1" x14ac:dyDescent="0.2">
      <c r="A73" s="178"/>
      <c r="B73" s="183" t="s">
        <v>102</v>
      </c>
      <c r="C73" s="184" t="s">
        <v>103</v>
      </c>
      <c r="D73" s="185"/>
      <c r="E73" s="185"/>
      <c r="F73" s="192" t="s">
        <v>26</v>
      </c>
      <c r="G73" s="193"/>
      <c r="H73" s="193"/>
      <c r="I73" s="193">
        <f>'01 SO01.2 Pol'!G29+'01 SO03.1 Pol'!G29</f>
        <v>0</v>
      </c>
      <c r="J73" s="189" t="str">
        <f>IF(I94=0,"",I73/I94*100)</f>
        <v/>
      </c>
    </row>
    <row r="74" spans="1:10" ht="36.75" customHeight="1" x14ac:dyDescent="0.2">
      <c r="A74" s="178"/>
      <c r="B74" s="183" t="s">
        <v>104</v>
      </c>
      <c r="C74" s="184" t="s">
        <v>105</v>
      </c>
      <c r="D74" s="185"/>
      <c r="E74" s="185"/>
      <c r="F74" s="192" t="s">
        <v>26</v>
      </c>
      <c r="G74" s="193"/>
      <c r="H74" s="193"/>
      <c r="I74" s="193">
        <f>'01 SO01.2 Pol'!G43+'01 SO02 Pol'!G23+'01 SO03.1 Pol'!G43+'01 SO03.2 Pol'!G26</f>
        <v>0</v>
      </c>
      <c r="J74" s="189" t="str">
        <f>IF(I94=0,"",I74/I94*100)</f>
        <v/>
      </c>
    </row>
    <row r="75" spans="1:10" ht="36.75" customHeight="1" x14ac:dyDescent="0.2">
      <c r="A75" s="178"/>
      <c r="B75" s="183" t="s">
        <v>106</v>
      </c>
      <c r="C75" s="184" t="s">
        <v>107</v>
      </c>
      <c r="D75" s="185"/>
      <c r="E75" s="185"/>
      <c r="F75" s="192" t="s">
        <v>26</v>
      </c>
      <c r="G75" s="193"/>
      <c r="H75" s="193"/>
      <c r="I75" s="193">
        <f>'01 SO04 Pol'!G14</f>
        <v>0</v>
      </c>
      <c r="J75" s="189" t="str">
        <f>IF(I94=0,"",I75/I94*100)</f>
        <v/>
      </c>
    </row>
    <row r="76" spans="1:10" ht="36.75" customHeight="1" x14ac:dyDescent="0.2">
      <c r="A76" s="178"/>
      <c r="B76" s="183" t="s">
        <v>108</v>
      </c>
      <c r="C76" s="184" t="s">
        <v>109</v>
      </c>
      <c r="D76" s="185"/>
      <c r="E76" s="185"/>
      <c r="F76" s="192" t="s">
        <v>26</v>
      </c>
      <c r="G76" s="193"/>
      <c r="H76" s="193"/>
      <c r="I76" s="193">
        <f>'01 SO01.1 Pol'!G52+'01 SO01.2 Pol'!G50+'01 SO03.1 Pol'!G50</f>
        <v>0</v>
      </c>
      <c r="J76" s="189" t="str">
        <f>IF(I94=0,"",I76/I94*100)</f>
        <v/>
      </c>
    </row>
    <row r="77" spans="1:10" ht="36.75" customHeight="1" x14ac:dyDescent="0.2">
      <c r="A77" s="178"/>
      <c r="B77" s="183" t="s">
        <v>110</v>
      </c>
      <c r="C77" s="184" t="s">
        <v>111</v>
      </c>
      <c r="D77" s="185"/>
      <c r="E77" s="185"/>
      <c r="F77" s="192" t="s">
        <v>26</v>
      </c>
      <c r="G77" s="193"/>
      <c r="H77" s="193"/>
      <c r="I77" s="193">
        <f>'01 SO02 Pol'!G46+'01 SO03.2 Pol'!G68</f>
        <v>0</v>
      </c>
      <c r="J77" s="189" t="str">
        <f>IF(I94=0,"",I77/I94*100)</f>
        <v/>
      </c>
    </row>
    <row r="78" spans="1:10" ht="36.75" customHeight="1" x14ac:dyDescent="0.2">
      <c r="A78" s="178"/>
      <c r="B78" s="183" t="s">
        <v>112</v>
      </c>
      <c r="C78" s="184" t="s">
        <v>113</v>
      </c>
      <c r="D78" s="185"/>
      <c r="E78" s="185"/>
      <c r="F78" s="192" t="s">
        <v>26</v>
      </c>
      <c r="G78" s="193"/>
      <c r="H78" s="193"/>
      <c r="I78" s="193">
        <f>'01 SO01.1 Pol'!G55</f>
        <v>0</v>
      </c>
      <c r="J78" s="189" t="str">
        <f>IF(I94=0,"",I78/I94*100)</f>
        <v/>
      </c>
    </row>
    <row r="79" spans="1:10" ht="36.75" customHeight="1" x14ac:dyDescent="0.2">
      <c r="A79" s="178"/>
      <c r="B79" s="183" t="s">
        <v>114</v>
      </c>
      <c r="C79" s="184" t="s">
        <v>115</v>
      </c>
      <c r="D79" s="185"/>
      <c r="E79" s="185"/>
      <c r="F79" s="192" t="s">
        <v>26</v>
      </c>
      <c r="G79" s="193"/>
      <c r="H79" s="193"/>
      <c r="I79" s="193">
        <f>'01 SO04 Pol'!G17</f>
        <v>0</v>
      </c>
      <c r="J79" s="189" t="str">
        <f>IF(I94=0,"",I79/I94*100)</f>
        <v/>
      </c>
    </row>
    <row r="80" spans="1:10" ht="36.75" customHeight="1" x14ac:dyDescent="0.2">
      <c r="A80" s="178"/>
      <c r="B80" s="183" t="s">
        <v>116</v>
      </c>
      <c r="C80" s="184" t="s">
        <v>117</v>
      </c>
      <c r="D80" s="185"/>
      <c r="E80" s="185"/>
      <c r="F80" s="192" t="s">
        <v>26</v>
      </c>
      <c r="G80" s="193"/>
      <c r="H80" s="193"/>
      <c r="I80" s="193">
        <f>'01 SO02 Pol'!G59</f>
        <v>0</v>
      </c>
      <c r="J80" s="189" t="str">
        <f>IF(I94=0,"",I80/I94*100)</f>
        <v/>
      </c>
    </row>
    <row r="81" spans="1:10" ht="36.75" customHeight="1" x14ac:dyDescent="0.2">
      <c r="A81" s="178"/>
      <c r="B81" s="183" t="s">
        <v>118</v>
      </c>
      <c r="C81" s="184" t="s">
        <v>119</v>
      </c>
      <c r="D81" s="185"/>
      <c r="E81" s="185"/>
      <c r="F81" s="192" t="s">
        <v>26</v>
      </c>
      <c r="G81" s="193"/>
      <c r="H81" s="193"/>
      <c r="I81" s="193">
        <f>'01 SO01.2 Pol'!G62+'01 SO03.1 Pol'!G59</f>
        <v>0</v>
      </c>
      <c r="J81" s="189" t="str">
        <f>IF(I94=0,"",I81/I94*100)</f>
        <v/>
      </c>
    </row>
    <row r="82" spans="1:10" ht="36.75" customHeight="1" x14ac:dyDescent="0.2">
      <c r="A82" s="178"/>
      <c r="B82" s="183" t="s">
        <v>120</v>
      </c>
      <c r="C82" s="184" t="s">
        <v>121</v>
      </c>
      <c r="D82" s="185"/>
      <c r="E82" s="185"/>
      <c r="F82" s="192" t="s">
        <v>26</v>
      </c>
      <c r="G82" s="193"/>
      <c r="H82" s="193"/>
      <c r="I82" s="193">
        <f>'01 SO01.1 Pol'!G59</f>
        <v>0</v>
      </c>
      <c r="J82" s="189" t="str">
        <f>IF(I94=0,"",I82/I94*100)</f>
        <v/>
      </c>
    </row>
    <row r="83" spans="1:10" ht="36.75" customHeight="1" x14ac:dyDescent="0.2">
      <c r="A83" s="178"/>
      <c r="B83" s="183" t="s">
        <v>122</v>
      </c>
      <c r="C83" s="184" t="s">
        <v>123</v>
      </c>
      <c r="D83" s="185"/>
      <c r="E83" s="185"/>
      <c r="F83" s="192" t="s">
        <v>26</v>
      </c>
      <c r="G83" s="193"/>
      <c r="H83" s="193"/>
      <c r="I83" s="193">
        <f>'01 SO01.1 Pol'!G63+'01 SO01.2 Pol'!G81+'01 SO03.1 Pol'!G77+'01 SO03.2 Pol'!G81</f>
        <v>0</v>
      </c>
      <c r="J83" s="189" t="str">
        <f>IF(I94=0,"",I83/I94*100)</f>
        <v/>
      </c>
    </row>
    <row r="84" spans="1:10" ht="36.75" customHeight="1" x14ac:dyDescent="0.2">
      <c r="A84" s="178"/>
      <c r="B84" s="183" t="s">
        <v>124</v>
      </c>
      <c r="C84" s="184" t="s">
        <v>125</v>
      </c>
      <c r="D84" s="185"/>
      <c r="E84" s="185"/>
      <c r="F84" s="192" t="s">
        <v>26</v>
      </c>
      <c r="G84" s="193"/>
      <c r="H84" s="193"/>
      <c r="I84" s="193">
        <f>'01 SO01.1 Pol'!G76+'01 SO01.2 Pol'!G93+'01 SO02 Pol'!G69+'01 SO03.1 Pol'!G89+'01 SO03.2 Pol'!G90+'01 SO04 Pol'!G20</f>
        <v>0</v>
      </c>
      <c r="J84" s="189" t="str">
        <f>IF(I94=0,"",I84/I94*100)</f>
        <v/>
      </c>
    </row>
    <row r="85" spans="1:10" ht="36.75" customHeight="1" x14ac:dyDescent="0.2">
      <c r="A85" s="178"/>
      <c r="B85" s="183" t="s">
        <v>126</v>
      </c>
      <c r="C85" s="184" t="s">
        <v>127</v>
      </c>
      <c r="D85" s="185"/>
      <c r="E85" s="185"/>
      <c r="F85" s="192" t="s">
        <v>26</v>
      </c>
      <c r="G85" s="193"/>
      <c r="H85" s="193"/>
      <c r="I85" s="193">
        <f>'01 SO03.2 Pol'!G101</f>
        <v>0</v>
      </c>
      <c r="J85" s="189" t="str">
        <f>IF(I94=0,"",I85/I94*100)</f>
        <v/>
      </c>
    </row>
    <row r="86" spans="1:10" ht="36.75" customHeight="1" x14ac:dyDescent="0.2">
      <c r="A86" s="178"/>
      <c r="B86" s="183" t="s">
        <v>128</v>
      </c>
      <c r="C86" s="184" t="s">
        <v>129</v>
      </c>
      <c r="D86" s="185"/>
      <c r="E86" s="185"/>
      <c r="F86" s="192" t="s">
        <v>26</v>
      </c>
      <c r="G86" s="193"/>
      <c r="H86" s="193"/>
      <c r="I86" s="193">
        <f>'01 SO01.1 Pol'!G104+'01 SO01.2 Pol'!G116+'01 SO03.1 Pol'!G112+'01 SO04 Pol'!G41</f>
        <v>0</v>
      </c>
      <c r="J86" s="189" t="str">
        <f>IF(I94=0,"",I86/I94*100)</f>
        <v/>
      </c>
    </row>
    <row r="87" spans="1:10" ht="36.75" customHeight="1" x14ac:dyDescent="0.2">
      <c r="A87" s="178"/>
      <c r="B87" s="183" t="s">
        <v>130</v>
      </c>
      <c r="C87" s="184" t="s">
        <v>131</v>
      </c>
      <c r="D87" s="185"/>
      <c r="E87" s="185"/>
      <c r="F87" s="192" t="s">
        <v>26</v>
      </c>
      <c r="G87" s="193"/>
      <c r="H87" s="193"/>
      <c r="I87" s="193">
        <f>'01 SO01.1 Pol'!G112+'01 SO01.2 Pol'!G123+'01 SO02 Pol'!G85+'01 SO03.1 Pol'!G119</f>
        <v>0</v>
      </c>
      <c r="J87" s="189" t="str">
        <f>IF(I94=0,"",I87/I94*100)</f>
        <v/>
      </c>
    </row>
    <row r="88" spans="1:10" ht="36.75" customHeight="1" x14ac:dyDescent="0.2">
      <c r="A88" s="178"/>
      <c r="B88" s="183" t="s">
        <v>132</v>
      </c>
      <c r="C88" s="184" t="s">
        <v>133</v>
      </c>
      <c r="D88" s="185"/>
      <c r="E88" s="185"/>
      <c r="F88" s="192" t="s">
        <v>26</v>
      </c>
      <c r="G88" s="193"/>
      <c r="H88" s="193"/>
      <c r="I88" s="193">
        <f>'01 SO01.1 Pol'!G128+'01 SO01.2 Pol'!G136+'01 SO03.1 Pol'!G132+'01 SO03.2 Pol'!G111</f>
        <v>0</v>
      </c>
      <c r="J88" s="189" t="str">
        <f>IF(I94=0,"",I88/I94*100)</f>
        <v/>
      </c>
    </row>
    <row r="89" spans="1:10" ht="36.75" customHeight="1" x14ac:dyDescent="0.2">
      <c r="A89" s="178"/>
      <c r="B89" s="183" t="s">
        <v>134</v>
      </c>
      <c r="C89" s="184" t="s">
        <v>135</v>
      </c>
      <c r="D89" s="185"/>
      <c r="E89" s="185"/>
      <c r="F89" s="192" t="s">
        <v>26</v>
      </c>
      <c r="G89" s="193"/>
      <c r="H89" s="193"/>
      <c r="I89" s="193">
        <f>'01 SO02 Pol'!G89+'01 SO03.2 Pol'!G116+'01 SO04 Pol'!G44</f>
        <v>0</v>
      </c>
      <c r="J89" s="189" t="str">
        <f>IF(I94=0,"",I89/I94*100)</f>
        <v/>
      </c>
    </row>
    <row r="90" spans="1:10" ht="36.75" customHeight="1" x14ac:dyDescent="0.2">
      <c r="A90" s="178"/>
      <c r="B90" s="183" t="s">
        <v>136</v>
      </c>
      <c r="C90" s="184" t="s">
        <v>137</v>
      </c>
      <c r="D90" s="185"/>
      <c r="E90" s="185"/>
      <c r="F90" s="192" t="s">
        <v>26</v>
      </c>
      <c r="G90" s="193"/>
      <c r="H90" s="193"/>
      <c r="I90" s="193">
        <f>'01 SO01.1 Pol'!G143</f>
        <v>0</v>
      </c>
      <c r="J90" s="189" t="str">
        <f>IF(I94=0,"",I90/I94*100)</f>
        <v/>
      </c>
    </row>
    <row r="91" spans="1:10" ht="36.75" customHeight="1" x14ac:dyDescent="0.2">
      <c r="A91" s="178"/>
      <c r="B91" s="183" t="s">
        <v>138</v>
      </c>
      <c r="C91" s="184" t="s">
        <v>139</v>
      </c>
      <c r="D91" s="185"/>
      <c r="E91" s="185"/>
      <c r="F91" s="192" t="s">
        <v>26</v>
      </c>
      <c r="G91" s="193"/>
      <c r="H91" s="193"/>
      <c r="I91" s="193">
        <f>'01 SO01.1 Pol'!G151+'01 SO01.2 Pol'!G144+'01 SO02 Pol'!G103+'01 SO03.1 Pol'!G140+'01 SO03.2 Pol'!G126</f>
        <v>0</v>
      </c>
      <c r="J91" s="189" t="str">
        <f>IF(I94=0,"",I91/I94*100)</f>
        <v/>
      </c>
    </row>
    <row r="92" spans="1:10" ht="36.75" customHeight="1" x14ac:dyDescent="0.2">
      <c r="A92" s="178"/>
      <c r="B92" s="183" t="s">
        <v>140</v>
      </c>
      <c r="C92" s="184" t="s">
        <v>29</v>
      </c>
      <c r="D92" s="185"/>
      <c r="E92" s="185"/>
      <c r="F92" s="192" t="s">
        <v>140</v>
      </c>
      <c r="G92" s="193"/>
      <c r="H92" s="193"/>
      <c r="I92" s="193">
        <f>'01 SO01.1 Pol'!G153+'01 SO01.2 Pol'!G146+'01 SO02 Pol'!G105+'01 SO03.1 Pol'!G142+'01 SO04 Pol'!G58+'01 SO05 Pol'!G69</f>
        <v>0</v>
      </c>
      <c r="J92" s="189" t="str">
        <f>IF(I94=0,"",I92/I94*100)</f>
        <v/>
      </c>
    </row>
    <row r="93" spans="1:10" ht="36.75" customHeight="1" x14ac:dyDescent="0.2">
      <c r="A93" s="178"/>
      <c r="B93" s="183" t="s">
        <v>141</v>
      </c>
      <c r="C93" s="184" t="s">
        <v>142</v>
      </c>
      <c r="D93" s="185"/>
      <c r="E93" s="185"/>
      <c r="F93" s="192" t="s">
        <v>141</v>
      </c>
      <c r="G93" s="193"/>
      <c r="H93" s="193"/>
      <c r="I93" s="193">
        <f>'01 SO01.1 Pol'!G157</f>
        <v>0</v>
      </c>
      <c r="J93" s="189" t="str">
        <f>IF(I94=0,"",I93/I94*100)</f>
        <v/>
      </c>
    </row>
    <row r="94" spans="1:10" ht="25.5" customHeight="1" x14ac:dyDescent="0.2">
      <c r="A94" s="179"/>
      <c r="B94" s="186" t="s">
        <v>1</v>
      </c>
      <c r="C94" s="187"/>
      <c r="D94" s="188"/>
      <c r="E94" s="188"/>
      <c r="F94" s="194"/>
      <c r="G94" s="195"/>
      <c r="H94" s="195"/>
      <c r="I94" s="195">
        <f>SUM(I64:I93)</f>
        <v>0</v>
      </c>
      <c r="J94" s="190">
        <f>SUM(J64:J93)</f>
        <v>0</v>
      </c>
    </row>
    <row r="95" spans="1:10" x14ac:dyDescent="0.2">
      <c r="F95" s="135"/>
      <c r="G95" s="135"/>
      <c r="H95" s="135"/>
      <c r="I95" s="135"/>
      <c r="J95" s="191"/>
    </row>
    <row r="96" spans="1:10" x14ac:dyDescent="0.2">
      <c r="F96" s="135"/>
      <c r="G96" s="135"/>
      <c r="H96" s="135"/>
      <c r="I96" s="135"/>
      <c r="J96" s="191"/>
    </row>
    <row r="97" spans="6:10" x14ac:dyDescent="0.2">
      <c r="F97" s="135"/>
      <c r="G97" s="135"/>
      <c r="H97" s="135"/>
      <c r="I97" s="135"/>
      <c r="J97" s="191"/>
    </row>
  </sheetData>
  <sheetProtection algorithmName="SHA-512" hashValue="7pzAvJ+a0G0hZ4tMXNZ+ISTnJbDJwJ3PaIS+UMzkLXEkqFD3vjx/9Xdc9y/gfNizKamwsjdCZPokvxGOlfV29A==" saltValue="2BuOPeGfRcx1DCGl8UM8mQ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1">
    <mergeCell ref="C89:E89"/>
    <mergeCell ref="C90:E90"/>
    <mergeCell ref="C91:E91"/>
    <mergeCell ref="C92:E92"/>
    <mergeCell ref="C93:E93"/>
    <mergeCell ref="C84:E84"/>
    <mergeCell ref="C85:E85"/>
    <mergeCell ref="C86:E86"/>
    <mergeCell ref="C87:E87"/>
    <mergeCell ref="C88:E88"/>
    <mergeCell ref="C79:E79"/>
    <mergeCell ref="C80:E80"/>
    <mergeCell ref="C81:E81"/>
    <mergeCell ref="C82:E82"/>
    <mergeCell ref="C83:E83"/>
    <mergeCell ref="C74:E74"/>
    <mergeCell ref="C75:E75"/>
    <mergeCell ref="C76:E76"/>
    <mergeCell ref="C77:E77"/>
    <mergeCell ref="C78:E78"/>
    <mergeCell ref="C69:E69"/>
    <mergeCell ref="C70:E70"/>
    <mergeCell ref="C71:E71"/>
    <mergeCell ref="C72:E72"/>
    <mergeCell ref="C73:E73"/>
    <mergeCell ref="C64:E64"/>
    <mergeCell ref="C65:E65"/>
    <mergeCell ref="C66:E66"/>
    <mergeCell ref="C67:E67"/>
    <mergeCell ref="C68:E68"/>
    <mergeCell ref="C44:E44"/>
    <mergeCell ref="C45:E45"/>
    <mergeCell ref="C46:E46"/>
    <mergeCell ref="C47:E47"/>
    <mergeCell ref="B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8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4" t="s">
        <v>7</v>
      </c>
      <c r="B1" s="104"/>
      <c r="C1" s="105"/>
      <c r="D1" s="104"/>
      <c r="E1" s="104"/>
      <c r="F1" s="104"/>
      <c r="G1" s="104"/>
    </row>
    <row r="2" spans="1:7" ht="24.95" customHeight="1" x14ac:dyDescent="0.2">
      <c r="A2" s="50" t="s">
        <v>8</v>
      </c>
      <c r="B2" s="49"/>
      <c r="C2" s="106"/>
      <c r="D2" s="106"/>
      <c r="E2" s="106"/>
      <c r="F2" s="106"/>
      <c r="G2" s="107"/>
    </row>
    <row r="3" spans="1:7" ht="24.95" customHeight="1" x14ac:dyDescent="0.2">
      <c r="A3" s="50" t="s">
        <v>9</v>
      </c>
      <c r="B3" s="49"/>
      <c r="C3" s="106"/>
      <c r="D3" s="106"/>
      <c r="E3" s="106"/>
      <c r="F3" s="106"/>
      <c r="G3" s="107"/>
    </row>
    <row r="4" spans="1:7" ht="24.95" customHeight="1" x14ac:dyDescent="0.2">
      <c r="A4" s="50" t="s">
        <v>10</v>
      </c>
      <c r="B4" s="49"/>
      <c r="C4" s="106"/>
      <c r="D4" s="106"/>
      <c r="E4" s="106"/>
      <c r="F4" s="106"/>
      <c r="G4" s="107"/>
    </row>
    <row r="5" spans="1:7" x14ac:dyDescent="0.2">
      <c r="B5" s="4"/>
      <c r="C5" s="5"/>
      <c r="D5" s="6"/>
    </row>
  </sheetData>
  <sheetProtection algorithmName="SHA-512" hashValue="HXjOpbvD3Z8uOJukndDXoeWG+qSpz76ZrG0jzogZ7+Ybxadm3JiAcRaLNZ4+RFtPeUZ4DRFb/vCv3Of6zEVaUg==" saltValue="yxtI7etVvbiaE0yw/2Liug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1A7AD4-F65C-4D7C-A4D4-10D67512E29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143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144</v>
      </c>
    </row>
    <row r="3" spans="1:60" ht="24.95" customHeight="1" x14ac:dyDescent="0.2">
      <c r="A3" s="198" t="s">
        <v>9</v>
      </c>
      <c r="B3" s="49" t="s">
        <v>52</v>
      </c>
      <c r="C3" s="201" t="s">
        <v>53</v>
      </c>
      <c r="D3" s="199"/>
      <c r="E3" s="199"/>
      <c r="F3" s="199"/>
      <c r="G3" s="200"/>
      <c r="AC3" s="176" t="s">
        <v>144</v>
      </c>
      <c r="AG3" t="s">
        <v>145</v>
      </c>
    </row>
    <row r="4" spans="1:60" ht="24.95" customHeight="1" x14ac:dyDescent="0.2">
      <c r="A4" s="202" t="s">
        <v>10</v>
      </c>
      <c r="B4" s="203" t="s">
        <v>54</v>
      </c>
      <c r="C4" s="204" t="s">
        <v>55</v>
      </c>
      <c r="D4" s="205"/>
      <c r="E4" s="205"/>
      <c r="F4" s="205"/>
      <c r="G4" s="206"/>
      <c r="AG4" t="s">
        <v>146</v>
      </c>
    </row>
    <row r="5" spans="1:60" x14ac:dyDescent="0.2">
      <c r="D5" s="10"/>
    </row>
    <row r="6" spans="1:60" ht="38.25" x14ac:dyDescent="0.2">
      <c r="A6" s="208" t="s">
        <v>147</v>
      </c>
      <c r="B6" s="210" t="s">
        <v>148</v>
      </c>
      <c r="C6" s="210" t="s">
        <v>149</v>
      </c>
      <c r="D6" s="209" t="s">
        <v>150</v>
      </c>
      <c r="E6" s="208" t="s">
        <v>151</v>
      </c>
      <c r="F6" s="207" t="s">
        <v>152</v>
      </c>
      <c r="G6" s="208" t="s">
        <v>31</v>
      </c>
      <c r="H6" s="211" t="s">
        <v>32</v>
      </c>
      <c r="I6" s="211" t="s">
        <v>153</v>
      </c>
      <c r="J6" s="211" t="s">
        <v>33</v>
      </c>
      <c r="K6" s="211" t="s">
        <v>154</v>
      </c>
      <c r="L6" s="211" t="s">
        <v>155</v>
      </c>
      <c r="M6" s="211" t="s">
        <v>156</v>
      </c>
      <c r="N6" s="211" t="s">
        <v>157</v>
      </c>
      <c r="O6" s="211" t="s">
        <v>158</v>
      </c>
      <c r="P6" s="211" t="s">
        <v>159</v>
      </c>
      <c r="Q6" s="211" t="s">
        <v>160</v>
      </c>
      <c r="R6" s="211" t="s">
        <v>161</v>
      </c>
      <c r="S6" s="211" t="s">
        <v>162</v>
      </c>
      <c r="T6" s="211" t="s">
        <v>163</v>
      </c>
      <c r="U6" s="211" t="s">
        <v>164</v>
      </c>
      <c r="V6" s="211" t="s">
        <v>165</v>
      </c>
      <c r="W6" s="211" t="s">
        <v>166</v>
      </c>
      <c r="X6" s="211" t="s">
        <v>167</v>
      </c>
      <c r="Y6" s="211" t="s">
        <v>168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1" t="s">
        <v>169</v>
      </c>
      <c r="B8" s="242" t="s">
        <v>84</v>
      </c>
      <c r="C8" s="263" t="s">
        <v>85</v>
      </c>
      <c r="D8" s="243"/>
      <c r="E8" s="244"/>
      <c r="F8" s="245"/>
      <c r="G8" s="246">
        <f>SUMIF(AG9:AG18,"&lt;&gt;NOR",G9:G18)</f>
        <v>0</v>
      </c>
      <c r="H8" s="240"/>
      <c r="I8" s="240">
        <f>SUM(I9:I18)</f>
        <v>0</v>
      </c>
      <c r="J8" s="240"/>
      <c r="K8" s="240">
        <f>SUM(K9:K18)</f>
        <v>0</v>
      </c>
      <c r="L8" s="240"/>
      <c r="M8" s="240">
        <f>SUM(M9:M18)</f>
        <v>0</v>
      </c>
      <c r="N8" s="239"/>
      <c r="O8" s="239">
        <f>SUM(O9:O18)</f>
        <v>0</v>
      </c>
      <c r="P8" s="239"/>
      <c r="Q8" s="239">
        <f>SUM(Q9:Q18)</f>
        <v>0</v>
      </c>
      <c r="R8" s="240"/>
      <c r="S8" s="240"/>
      <c r="T8" s="240"/>
      <c r="U8" s="240"/>
      <c r="V8" s="240">
        <f>SUM(V9:V18)</f>
        <v>0</v>
      </c>
      <c r="W8" s="240"/>
      <c r="X8" s="240"/>
      <c r="Y8" s="240"/>
      <c r="AG8" t="s">
        <v>170</v>
      </c>
    </row>
    <row r="9" spans="1:60" ht="22.5" outlineLevel="1" x14ac:dyDescent="0.2">
      <c r="A9" s="254">
        <v>1</v>
      </c>
      <c r="B9" s="255" t="s">
        <v>171</v>
      </c>
      <c r="C9" s="264" t="s">
        <v>172</v>
      </c>
      <c r="D9" s="256" t="s">
        <v>173</v>
      </c>
      <c r="E9" s="257">
        <v>90</v>
      </c>
      <c r="F9" s="258"/>
      <c r="G9" s="259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21</v>
      </c>
      <c r="M9" s="232">
        <f>G9*(1+L9/100)</f>
        <v>0</v>
      </c>
      <c r="N9" s="231">
        <v>0</v>
      </c>
      <c r="O9" s="231">
        <f>ROUND(E9*N9,2)</f>
        <v>0</v>
      </c>
      <c r="P9" s="231">
        <v>0</v>
      </c>
      <c r="Q9" s="231">
        <f>ROUND(E9*P9,2)</f>
        <v>0</v>
      </c>
      <c r="R9" s="232"/>
      <c r="S9" s="232" t="s">
        <v>174</v>
      </c>
      <c r="T9" s="232" t="s">
        <v>175</v>
      </c>
      <c r="U9" s="232">
        <v>0</v>
      </c>
      <c r="V9" s="232">
        <f>ROUND(E9*U9,2)</f>
        <v>0</v>
      </c>
      <c r="W9" s="232"/>
      <c r="X9" s="232" t="s">
        <v>176</v>
      </c>
      <c r="Y9" s="232" t="s">
        <v>177</v>
      </c>
      <c r="Z9" s="212"/>
      <c r="AA9" s="212"/>
      <c r="AB9" s="212"/>
      <c r="AC9" s="212"/>
      <c r="AD9" s="212"/>
      <c r="AE9" s="212"/>
      <c r="AF9" s="212"/>
      <c r="AG9" s="212" t="s">
        <v>178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54">
        <v>2</v>
      </c>
      <c r="B10" s="255" t="s">
        <v>179</v>
      </c>
      <c r="C10" s="264" t="s">
        <v>180</v>
      </c>
      <c r="D10" s="256" t="s">
        <v>173</v>
      </c>
      <c r="E10" s="257">
        <v>90</v>
      </c>
      <c r="F10" s="258"/>
      <c r="G10" s="259">
        <f>ROUND(E10*F10,2)</f>
        <v>0</v>
      </c>
      <c r="H10" s="233"/>
      <c r="I10" s="232">
        <f>ROUND(E10*H10,2)</f>
        <v>0</v>
      </c>
      <c r="J10" s="233"/>
      <c r="K10" s="232">
        <f>ROUND(E10*J10,2)</f>
        <v>0</v>
      </c>
      <c r="L10" s="232">
        <v>21</v>
      </c>
      <c r="M10" s="232">
        <f>G10*(1+L10/100)</f>
        <v>0</v>
      </c>
      <c r="N10" s="231">
        <v>0</v>
      </c>
      <c r="O10" s="231">
        <f>ROUND(E10*N10,2)</f>
        <v>0</v>
      </c>
      <c r="P10" s="231">
        <v>0</v>
      </c>
      <c r="Q10" s="231">
        <f>ROUND(E10*P10,2)</f>
        <v>0</v>
      </c>
      <c r="R10" s="232"/>
      <c r="S10" s="232" t="s">
        <v>174</v>
      </c>
      <c r="T10" s="232" t="s">
        <v>175</v>
      </c>
      <c r="U10" s="232">
        <v>0</v>
      </c>
      <c r="V10" s="232">
        <f>ROUND(E10*U10,2)</f>
        <v>0</v>
      </c>
      <c r="W10" s="232"/>
      <c r="X10" s="232" t="s">
        <v>176</v>
      </c>
      <c r="Y10" s="232" t="s">
        <v>177</v>
      </c>
      <c r="Z10" s="212"/>
      <c r="AA10" s="212"/>
      <c r="AB10" s="212"/>
      <c r="AC10" s="212"/>
      <c r="AD10" s="212"/>
      <c r="AE10" s="212"/>
      <c r="AF10" s="212"/>
      <c r="AG10" s="212" t="s">
        <v>178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54">
        <v>3</v>
      </c>
      <c r="B11" s="255" t="s">
        <v>181</v>
      </c>
      <c r="C11" s="264" t="s">
        <v>182</v>
      </c>
      <c r="D11" s="256" t="s">
        <v>183</v>
      </c>
      <c r="E11" s="257">
        <v>162</v>
      </c>
      <c r="F11" s="258"/>
      <c r="G11" s="259">
        <f>ROUND(E11*F11,2)</f>
        <v>0</v>
      </c>
      <c r="H11" s="233"/>
      <c r="I11" s="232">
        <f>ROUND(E11*H11,2)</f>
        <v>0</v>
      </c>
      <c r="J11" s="233"/>
      <c r="K11" s="232">
        <f>ROUND(E11*J11,2)</f>
        <v>0</v>
      </c>
      <c r="L11" s="232">
        <v>21</v>
      </c>
      <c r="M11" s="232">
        <f>G11*(1+L11/100)</f>
        <v>0</v>
      </c>
      <c r="N11" s="231">
        <v>0</v>
      </c>
      <c r="O11" s="231">
        <f>ROUND(E11*N11,2)</f>
        <v>0</v>
      </c>
      <c r="P11" s="231">
        <v>0</v>
      </c>
      <c r="Q11" s="231">
        <f>ROUND(E11*P11,2)</f>
        <v>0</v>
      </c>
      <c r="R11" s="232"/>
      <c r="S11" s="232" t="s">
        <v>174</v>
      </c>
      <c r="T11" s="232" t="s">
        <v>175</v>
      </c>
      <c r="U11" s="232">
        <v>0</v>
      </c>
      <c r="V11" s="232">
        <f>ROUND(E11*U11,2)</f>
        <v>0</v>
      </c>
      <c r="W11" s="232"/>
      <c r="X11" s="232" t="s">
        <v>176</v>
      </c>
      <c r="Y11" s="232" t="s">
        <v>177</v>
      </c>
      <c r="Z11" s="212"/>
      <c r="AA11" s="212"/>
      <c r="AB11" s="212"/>
      <c r="AC11" s="212"/>
      <c r="AD11" s="212"/>
      <c r="AE11" s="212"/>
      <c r="AF11" s="212"/>
      <c r="AG11" s="212" t="s">
        <v>178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54">
        <v>4</v>
      </c>
      <c r="B12" s="255" t="s">
        <v>184</v>
      </c>
      <c r="C12" s="264" t="s">
        <v>185</v>
      </c>
      <c r="D12" s="256" t="s">
        <v>173</v>
      </c>
      <c r="E12" s="257">
        <v>9</v>
      </c>
      <c r="F12" s="258"/>
      <c r="G12" s="259">
        <f>ROUND(E12*F12,2)</f>
        <v>0</v>
      </c>
      <c r="H12" s="233"/>
      <c r="I12" s="232">
        <f>ROUND(E12*H12,2)</f>
        <v>0</v>
      </c>
      <c r="J12" s="233"/>
      <c r="K12" s="232">
        <f>ROUND(E12*J12,2)</f>
        <v>0</v>
      </c>
      <c r="L12" s="232">
        <v>21</v>
      </c>
      <c r="M12" s="232">
        <f>G12*(1+L12/100)</f>
        <v>0</v>
      </c>
      <c r="N12" s="231">
        <v>0</v>
      </c>
      <c r="O12" s="231">
        <f>ROUND(E12*N12,2)</f>
        <v>0</v>
      </c>
      <c r="P12" s="231">
        <v>0</v>
      </c>
      <c r="Q12" s="231">
        <f>ROUND(E12*P12,2)</f>
        <v>0</v>
      </c>
      <c r="R12" s="232"/>
      <c r="S12" s="232" t="s">
        <v>174</v>
      </c>
      <c r="T12" s="232" t="s">
        <v>175</v>
      </c>
      <c r="U12" s="232">
        <v>0</v>
      </c>
      <c r="V12" s="232">
        <f>ROUND(E12*U12,2)</f>
        <v>0</v>
      </c>
      <c r="W12" s="232"/>
      <c r="X12" s="232" t="s">
        <v>176</v>
      </c>
      <c r="Y12" s="232" t="s">
        <v>177</v>
      </c>
      <c r="Z12" s="212"/>
      <c r="AA12" s="212"/>
      <c r="AB12" s="212"/>
      <c r="AC12" s="212"/>
      <c r="AD12" s="212"/>
      <c r="AE12" s="212"/>
      <c r="AF12" s="212"/>
      <c r="AG12" s="212" t="s">
        <v>178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54">
        <v>5</v>
      </c>
      <c r="B13" s="255" t="s">
        <v>186</v>
      </c>
      <c r="C13" s="264" t="s">
        <v>187</v>
      </c>
      <c r="D13" s="256" t="s">
        <v>188</v>
      </c>
      <c r="E13" s="257">
        <v>2</v>
      </c>
      <c r="F13" s="258"/>
      <c r="G13" s="259">
        <f>ROUND(E13*F13,2)</f>
        <v>0</v>
      </c>
      <c r="H13" s="233"/>
      <c r="I13" s="232">
        <f>ROUND(E13*H13,2)</f>
        <v>0</v>
      </c>
      <c r="J13" s="233"/>
      <c r="K13" s="232">
        <f>ROUND(E13*J13,2)</f>
        <v>0</v>
      </c>
      <c r="L13" s="232">
        <v>21</v>
      </c>
      <c r="M13" s="232">
        <f>G13*(1+L13/100)</f>
        <v>0</v>
      </c>
      <c r="N13" s="231">
        <v>0</v>
      </c>
      <c r="O13" s="231">
        <f>ROUND(E13*N13,2)</f>
        <v>0</v>
      </c>
      <c r="P13" s="231">
        <v>0</v>
      </c>
      <c r="Q13" s="231">
        <f>ROUND(E13*P13,2)</f>
        <v>0</v>
      </c>
      <c r="R13" s="232"/>
      <c r="S13" s="232" t="s">
        <v>174</v>
      </c>
      <c r="T13" s="232" t="s">
        <v>175</v>
      </c>
      <c r="U13" s="232">
        <v>0</v>
      </c>
      <c r="V13" s="232">
        <f>ROUND(E13*U13,2)</f>
        <v>0</v>
      </c>
      <c r="W13" s="232"/>
      <c r="X13" s="232" t="s">
        <v>176</v>
      </c>
      <c r="Y13" s="232" t="s">
        <v>177</v>
      </c>
      <c r="Z13" s="212"/>
      <c r="AA13" s="212"/>
      <c r="AB13" s="212"/>
      <c r="AC13" s="212"/>
      <c r="AD13" s="212"/>
      <c r="AE13" s="212"/>
      <c r="AF13" s="212"/>
      <c r="AG13" s="212" t="s">
        <v>178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54">
        <v>6</v>
      </c>
      <c r="B14" s="255" t="s">
        <v>189</v>
      </c>
      <c r="C14" s="264" t="s">
        <v>190</v>
      </c>
      <c r="D14" s="256" t="s">
        <v>191</v>
      </c>
      <c r="E14" s="257">
        <v>1</v>
      </c>
      <c r="F14" s="258"/>
      <c r="G14" s="259">
        <f>ROUND(E14*F14,2)</f>
        <v>0</v>
      </c>
      <c r="H14" s="233"/>
      <c r="I14" s="232">
        <f>ROUND(E14*H14,2)</f>
        <v>0</v>
      </c>
      <c r="J14" s="233"/>
      <c r="K14" s="232">
        <f>ROUND(E14*J14,2)</f>
        <v>0</v>
      </c>
      <c r="L14" s="232">
        <v>21</v>
      </c>
      <c r="M14" s="232">
        <f>G14*(1+L14/100)</f>
        <v>0</v>
      </c>
      <c r="N14" s="231">
        <v>0</v>
      </c>
      <c r="O14" s="231">
        <f>ROUND(E14*N14,2)</f>
        <v>0</v>
      </c>
      <c r="P14" s="231">
        <v>0</v>
      </c>
      <c r="Q14" s="231">
        <f>ROUND(E14*P14,2)</f>
        <v>0</v>
      </c>
      <c r="R14" s="232"/>
      <c r="S14" s="232" t="s">
        <v>174</v>
      </c>
      <c r="T14" s="232" t="s">
        <v>175</v>
      </c>
      <c r="U14" s="232">
        <v>0</v>
      </c>
      <c r="V14" s="232">
        <f>ROUND(E14*U14,2)</f>
        <v>0</v>
      </c>
      <c r="W14" s="232"/>
      <c r="X14" s="232" t="s">
        <v>176</v>
      </c>
      <c r="Y14" s="232" t="s">
        <v>177</v>
      </c>
      <c r="Z14" s="212"/>
      <c r="AA14" s="212"/>
      <c r="AB14" s="212"/>
      <c r="AC14" s="212"/>
      <c r="AD14" s="212"/>
      <c r="AE14" s="212"/>
      <c r="AF14" s="212"/>
      <c r="AG14" s="212" t="s">
        <v>178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54">
        <v>7</v>
      </c>
      <c r="B15" s="255" t="s">
        <v>192</v>
      </c>
      <c r="C15" s="264" t="s">
        <v>193</v>
      </c>
      <c r="D15" s="256" t="s">
        <v>173</v>
      </c>
      <c r="E15" s="257">
        <v>55</v>
      </c>
      <c r="F15" s="258"/>
      <c r="G15" s="259">
        <f>ROUND(E15*F15,2)</f>
        <v>0</v>
      </c>
      <c r="H15" s="233"/>
      <c r="I15" s="232">
        <f>ROUND(E15*H15,2)</f>
        <v>0</v>
      </c>
      <c r="J15" s="233"/>
      <c r="K15" s="232">
        <f>ROUND(E15*J15,2)</f>
        <v>0</v>
      </c>
      <c r="L15" s="232">
        <v>21</v>
      </c>
      <c r="M15" s="232">
        <f>G15*(1+L15/100)</f>
        <v>0</v>
      </c>
      <c r="N15" s="231">
        <v>0</v>
      </c>
      <c r="O15" s="231">
        <f>ROUND(E15*N15,2)</f>
        <v>0</v>
      </c>
      <c r="P15" s="231">
        <v>0</v>
      </c>
      <c r="Q15" s="231">
        <f>ROUND(E15*P15,2)</f>
        <v>0</v>
      </c>
      <c r="R15" s="232"/>
      <c r="S15" s="232" t="s">
        <v>174</v>
      </c>
      <c r="T15" s="232" t="s">
        <v>175</v>
      </c>
      <c r="U15" s="232">
        <v>0</v>
      </c>
      <c r="V15" s="232">
        <f>ROUND(E15*U15,2)</f>
        <v>0</v>
      </c>
      <c r="W15" s="232"/>
      <c r="X15" s="232" t="s">
        <v>176</v>
      </c>
      <c r="Y15" s="232" t="s">
        <v>177</v>
      </c>
      <c r="Z15" s="212"/>
      <c r="AA15" s="212"/>
      <c r="AB15" s="212"/>
      <c r="AC15" s="212"/>
      <c r="AD15" s="212"/>
      <c r="AE15" s="212"/>
      <c r="AF15" s="212"/>
      <c r="AG15" s="212" t="s">
        <v>178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54">
        <v>8</v>
      </c>
      <c r="B16" s="255" t="s">
        <v>194</v>
      </c>
      <c r="C16" s="264" t="s">
        <v>195</v>
      </c>
      <c r="D16" s="256" t="s">
        <v>191</v>
      </c>
      <c r="E16" s="257">
        <v>1</v>
      </c>
      <c r="F16" s="258"/>
      <c r="G16" s="259">
        <f>ROUND(E16*F16,2)</f>
        <v>0</v>
      </c>
      <c r="H16" s="233"/>
      <c r="I16" s="232">
        <f>ROUND(E16*H16,2)</f>
        <v>0</v>
      </c>
      <c r="J16" s="233"/>
      <c r="K16" s="232">
        <f>ROUND(E16*J16,2)</f>
        <v>0</v>
      </c>
      <c r="L16" s="232">
        <v>21</v>
      </c>
      <c r="M16" s="232">
        <f>G16*(1+L16/100)</f>
        <v>0</v>
      </c>
      <c r="N16" s="231">
        <v>0</v>
      </c>
      <c r="O16" s="231">
        <f>ROUND(E16*N16,2)</f>
        <v>0</v>
      </c>
      <c r="P16" s="231">
        <v>0</v>
      </c>
      <c r="Q16" s="231">
        <f>ROUND(E16*P16,2)</f>
        <v>0</v>
      </c>
      <c r="R16" s="232"/>
      <c r="S16" s="232" t="s">
        <v>174</v>
      </c>
      <c r="T16" s="232" t="s">
        <v>175</v>
      </c>
      <c r="U16" s="232">
        <v>0</v>
      </c>
      <c r="V16" s="232">
        <f>ROUND(E16*U16,2)</f>
        <v>0</v>
      </c>
      <c r="W16" s="232"/>
      <c r="X16" s="232" t="s">
        <v>176</v>
      </c>
      <c r="Y16" s="232" t="s">
        <v>177</v>
      </c>
      <c r="Z16" s="212"/>
      <c r="AA16" s="212"/>
      <c r="AB16" s="212"/>
      <c r="AC16" s="212"/>
      <c r="AD16" s="212"/>
      <c r="AE16" s="212"/>
      <c r="AF16" s="212"/>
      <c r="AG16" s="212" t="s">
        <v>178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54">
        <v>9</v>
      </c>
      <c r="B17" s="255" t="s">
        <v>196</v>
      </c>
      <c r="C17" s="264" t="s">
        <v>197</v>
      </c>
      <c r="D17" s="256" t="s">
        <v>191</v>
      </c>
      <c r="E17" s="257">
        <v>1</v>
      </c>
      <c r="F17" s="258"/>
      <c r="G17" s="259">
        <f>ROUND(E17*F17,2)</f>
        <v>0</v>
      </c>
      <c r="H17" s="233"/>
      <c r="I17" s="232">
        <f>ROUND(E17*H17,2)</f>
        <v>0</v>
      </c>
      <c r="J17" s="233"/>
      <c r="K17" s="232">
        <f>ROUND(E17*J17,2)</f>
        <v>0</v>
      </c>
      <c r="L17" s="232">
        <v>21</v>
      </c>
      <c r="M17" s="232">
        <f>G17*(1+L17/100)</f>
        <v>0</v>
      </c>
      <c r="N17" s="231">
        <v>0</v>
      </c>
      <c r="O17" s="231">
        <f>ROUND(E17*N17,2)</f>
        <v>0</v>
      </c>
      <c r="P17" s="231">
        <v>0</v>
      </c>
      <c r="Q17" s="231">
        <f>ROUND(E17*P17,2)</f>
        <v>0</v>
      </c>
      <c r="R17" s="232"/>
      <c r="S17" s="232" t="s">
        <v>174</v>
      </c>
      <c r="T17" s="232" t="s">
        <v>175</v>
      </c>
      <c r="U17" s="232">
        <v>0</v>
      </c>
      <c r="V17" s="232">
        <f>ROUND(E17*U17,2)</f>
        <v>0</v>
      </c>
      <c r="W17" s="232"/>
      <c r="X17" s="232" t="s">
        <v>176</v>
      </c>
      <c r="Y17" s="232" t="s">
        <v>177</v>
      </c>
      <c r="Z17" s="212"/>
      <c r="AA17" s="212"/>
      <c r="AB17" s="212"/>
      <c r="AC17" s="212"/>
      <c r="AD17" s="212"/>
      <c r="AE17" s="212"/>
      <c r="AF17" s="212"/>
      <c r="AG17" s="212" t="s">
        <v>178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54">
        <v>10</v>
      </c>
      <c r="B18" s="255" t="s">
        <v>198</v>
      </c>
      <c r="C18" s="264" t="s">
        <v>199</v>
      </c>
      <c r="D18" s="256" t="s">
        <v>191</v>
      </c>
      <c r="E18" s="257">
        <v>1</v>
      </c>
      <c r="F18" s="258"/>
      <c r="G18" s="259">
        <f>ROUND(E18*F18,2)</f>
        <v>0</v>
      </c>
      <c r="H18" s="233"/>
      <c r="I18" s="232">
        <f>ROUND(E18*H18,2)</f>
        <v>0</v>
      </c>
      <c r="J18" s="233"/>
      <c r="K18" s="232">
        <f>ROUND(E18*J18,2)</f>
        <v>0</v>
      </c>
      <c r="L18" s="232">
        <v>21</v>
      </c>
      <c r="M18" s="232">
        <f>G18*(1+L18/100)</f>
        <v>0</v>
      </c>
      <c r="N18" s="231">
        <v>0</v>
      </c>
      <c r="O18" s="231">
        <f>ROUND(E18*N18,2)</f>
        <v>0</v>
      </c>
      <c r="P18" s="231">
        <v>0</v>
      </c>
      <c r="Q18" s="231">
        <f>ROUND(E18*P18,2)</f>
        <v>0</v>
      </c>
      <c r="R18" s="232"/>
      <c r="S18" s="232" t="s">
        <v>174</v>
      </c>
      <c r="T18" s="232" t="s">
        <v>175</v>
      </c>
      <c r="U18" s="232">
        <v>0</v>
      </c>
      <c r="V18" s="232">
        <f>ROUND(E18*U18,2)</f>
        <v>0</v>
      </c>
      <c r="W18" s="232"/>
      <c r="X18" s="232" t="s">
        <v>176</v>
      </c>
      <c r="Y18" s="232" t="s">
        <v>177</v>
      </c>
      <c r="Z18" s="212"/>
      <c r="AA18" s="212"/>
      <c r="AB18" s="212"/>
      <c r="AC18" s="212"/>
      <c r="AD18" s="212"/>
      <c r="AE18" s="212"/>
      <c r="AF18" s="212"/>
      <c r="AG18" s="212" t="s">
        <v>178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x14ac:dyDescent="0.2">
      <c r="A19" s="241" t="s">
        <v>169</v>
      </c>
      <c r="B19" s="242" t="s">
        <v>86</v>
      </c>
      <c r="C19" s="263" t="s">
        <v>87</v>
      </c>
      <c r="D19" s="243"/>
      <c r="E19" s="244"/>
      <c r="F19" s="245"/>
      <c r="G19" s="246">
        <f>SUMIF(AG20:AG35,"&lt;&gt;NOR",G20:G35)</f>
        <v>0</v>
      </c>
      <c r="H19" s="240"/>
      <c r="I19" s="240">
        <f>SUM(I20:I35)</f>
        <v>0</v>
      </c>
      <c r="J19" s="240"/>
      <c r="K19" s="240">
        <f>SUM(K20:K35)</f>
        <v>0</v>
      </c>
      <c r="L19" s="240"/>
      <c r="M19" s="240">
        <f>SUM(M20:M35)</f>
        <v>0</v>
      </c>
      <c r="N19" s="239"/>
      <c r="O19" s="239">
        <f>SUM(O20:O35)</f>
        <v>0</v>
      </c>
      <c r="P19" s="239"/>
      <c r="Q19" s="239">
        <f>SUM(Q20:Q35)</f>
        <v>0</v>
      </c>
      <c r="R19" s="240"/>
      <c r="S19" s="240"/>
      <c r="T19" s="240"/>
      <c r="U19" s="240"/>
      <c r="V19" s="240">
        <f>SUM(V20:V35)</f>
        <v>453.39</v>
      </c>
      <c r="W19" s="240"/>
      <c r="X19" s="240"/>
      <c r="Y19" s="240"/>
      <c r="AG19" t="s">
        <v>170</v>
      </c>
    </row>
    <row r="20" spans="1:60" outlineLevel="1" x14ac:dyDescent="0.2">
      <c r="A20" s="248">
        <v>11</v>
      </c>
      <c r="B20" s="249" t="s">
        <v>200</v>
      </c>
      <c r="C20" s="265" t="s">
        <v>201</v>
      </c>
      <c r="D20" s="250" t="s">
        <v>173</v>
      </c>
      <c r="E20" s="251">
        <v>1500.8327999999999</v>
      </c>
      <c r="F20" s="252"/>
      <c r="G20" s="253">
        <f>ROUND(E20*F20,2)</f>
        <v>0</v>
      </c>
      <c r="H20" s="233"/>
      <c r="I20" s="232">
        <f>ROUND(E20*H20,2)</f>
        <v>0</v>
      </c>
      <c r="J20" s="233"/>
      <c r="K20" s="232">
        <f>ROUND(E20*J20,2)</f>
        <v>0</v>
      </c>
      <c r="L20" s="232">
        <v>21</v>
      </c>
      <c r="M20" s="232">
        <f>G20*(1+L20/100)</f>
        <v>0</v>
      </c>
      <c r="N20" s="231">
        <v>0</v>
      </c>
      <c r="O20" s="231">
        <f>ROUND(E20*N20,2)</f>
        <v>0</v>
      </c>
      <c r="P20" s="231">
        <v>0</v>
      </c>
      <c r="Q20" s="231">
        <f>ROUND(E20*P20,2)</f>
        <v>0</v>
      </c>
      <c r="R20" s="232"/>
      <c r="S20" s="232" t="s">
        <v>202</v>
      </c>
      <c r="T20" s="232" t="s">
        <v>175</v>
      </c>
      <c r="U20" s="232">
        <v>0.187</v>
      </c>
      <c r="V20" s="232">
        <f>ROUND(E20*U20,2)</f>
        <v>280.66000000000003</v>
      </c>
      <c r="W20" s="232"/>
      <c r="X20" s="232" t="s">
        <v>176</v>
      </c>
      <c r="Y20" s="232" t="s">
        <v>177</v>
      </c>
      <c r="Z20" s="212"/>
      <c r="AA20" s="212"/>
      <c r="AB20" s="212"/>
      <c r="AC20" s="212"/>
      <c r="AD20" s="212"/>
      <c r="AE20" s="212"/>
      <c r="AF20" s="212"/>
      <c r="AG20" s="212" t="s">
        <v>178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2" x14ac:dyDescent="0.2">
      <c r="A21" s="229"/>
      <c r="B21" s="230"/>
      <c r="C21" s="266" t="s">
        <v>203</v>
      </c>
      <c r="D21" s="234"/>
      <c r="E21" s="235">
        <v>750.41639999999995</v>
      </c>
      <c r="F21" s="232"/>
      <c r="G21" s="232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204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3" x14ac:dyDescent="0.2">
      <c r="A22" s="229"/>
      <c r="B22" s="230"/>
      <c r="C22" s="266" t="s">
        <v>205</v>
      </c>
      <c r="D22" s="234"/>
      <c r="E22" s="235">
        <v>750.41639999999995</v>
      </c>
      <c r="F22" s="232"/>
      <c r="G22" s="232"/>
      <c r="H22" s="232"/>
      <c r="I22" s="232"/>
      <c r="J22" s="232"/>
      <c r="K22" s="232"/>
      <c r="L22" s="232"/>
      <c r="M22" s="232"/>
      <c r="N22" s="231"/>
      <c r="O22" s="231"/>
      <c r="P22" s="231"/>
      <c r="Q22" s="231"/>
      <c r="R22" s="232"/>
      <c r="S22" s="232"/>
      <c r="T22" s="232"/>
      <c r="U22" s="232"/>
      <c r="V22" s="232"/>
      <c r="W22" s="232"/>
      <c r="X22" s="232"/>
      <c r="Y22" s="232"/>
      <c r="Z22" s="212"/>
      <c r="AA22" s="212"/>
      <c r="AB22" s="212"/>
      <c r="AC22" s="212"/>
      <c r="AD22" s="212"/>
      <c r="AE22" s="212"/>
      <c r="AF22" s="212"/>
      <c r="AG22" s="212" t="s">
        <v>204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48">
        <v>12</v>
      </c>
      <c r="B23" s="249" t="s">
        <v>206</v>
      </c>
      <c r="C23" s="265" t="s">
        <v>207</v>
      </c>
      <c r="D23" s="250" t="s">
        <v>173</v>
      </c>
      <c r="E23" s="251">
        <v>4.5239000000000003</v>
      </c>
      <c r="F23" s="252"/>
      <c r="G23" s="253">
        <f>ROUND(E23*F23,2)</f>
        <v>0</v>
      </c>
      <c r="H23" s="233"/>
      <c r="I23" s="232">
        <f>ROUND(E23*H23,2)</f>
        <v>0</v>
      </c>
      <c r="J23" s="233"/>
      <c r="K23" s="232">
        <f>ROUND(E23*J23,2)</f>
        <v>0</v>
      </c>
      <c r="L23" s="232">
        <v>21</v>
      </c>
      <c r="M23" s="232">
        <f>G23*(1+L23/100)</f>
        <v>0</v>
      </c>
      <c r="N23" s="231">
        <v>0</v>
      </c>
      <c r="O23" s="231">
        <f>ROUND(E23*N23,2)</f>
        <v>0</v>
      </c>
      <c r="P23" s="231">
        <v>0</v>
      </c>
      <c r="Q23" s="231">
        <f>ROUND(E23*P23,2)</f>
        <v>0</v>
      </c>
      <c r="R23" s="232"/>
      <c r="S23" s="232" t="s">
        <v>202</v>
      </c>
      <c r="T23" s="232" t="s">
        <v>175</v>
      </c>
      <c r="U23" s="232">
        <v>0.19866</v>
      </c>
      <c r="V23" s="232">
        <f>ROUND(E23*U23,2)</f>
        <v>0.9</v>
      </c>
      <c r="W23" s="232"/>
      <c r="X23" s="232" t="s">
        <v>176</v>
      </c>
      <c r="Y23" s="232" t="s">
        <v>177</v>
      </c>
      <c r="Z23" s="212"/>
      <c r="AA23" s="212"/>
      <c r="AB23" s="212"/>
      <c r="AC23" s="212"/>
      <c r="AD23" s="212"/>
      <c r="AE23" s="212"/>
      <c r="AF23" s="212"/>
      <c r="AG23" s="212" t="s">
        <v>178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2" x14ac:dyDescent="0.2">
      <c r="A24" s="229"/>
      <c r="B24" s="230"/>
      <c r="C24" s="266" t="s">
        <v>208</v>
      </c>
      <c r="D24" s="234"/>
      <c r="E24" s="235">
        <v>4.5239000000000003</v>
      </c>
      <c r="F24" s="232"/>
      <c r="G24" s="232"/>
      <c r="H24" s="232"/>
      <c r="I24" s="232"/>
      <c r="J24" s="232"/>
      <c r="K24" s="232"/>
      <c r="L24" s="232"/>
      <c r="M24" s="232"/>
      <c r="N24" s="231"/>
      <c r="O24" s="231"/>
      <c r="P24" s="231"/>
      <c r="Q24" s="231"/>
      <c r="R24" s="232"/>
      <c r="S24" s="232"/>
      <c r="T24" s="232"/>
      <c r="U24" s="232"/>
      <c r="V24" s="232"/>
      <c r="W24" s="232"/>
      <c r="X24" s="232"/>
      <c r="Y24" s="232"/>
      <c r="Z24" s="212"/>
      <c r="AA24" s="212"/>
      <c r="AB24" s="212"/>
      <c r="AC24" s="212"/>
      <c r="AD24" s="212"/>
      <c r="AE24" s="212"/>
      <c r="AF24" s="212"/>
      <c r="AG24" s="212" t="s">
        <v>204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48">
        <v>13</v>
      </c>
      <c r="B25" s="249" t="s">
        <v>209</v>
      </c>
      <c r="C25" s="265" t="s">
        <v>210</v>
      </c>
      <c r="D25" s="250" t="s">
        <v>211</v>
      </c>
      <c r="E25" s="251">
        <v>1497.7</v>
      </c>
      <c r="F25" s="252"/>
      <c r="G25" s="253">
        <f>ROUND(E25*F25,2)</f>
        <v>0</v>
      </c>
      <c r="H25" s="233"/>
      <c r="I25" s="232">
        <f>ROUND(E25*H25,2)</f>
        <v>0</v>
      </c>
      <c r="J25" s="233"/>
      <c r="K25" s="232">
        <f>ROUND(E25*J25,2)</f>
        <v>0</v>
      </c>
      <c r="L25" s="232">
        <v>21</v>
      </c>
      <c r="M25" s="232">
        <f>G25*(1+L25/100)</f>
        <v>0</v>
      </c>
      <c r="N25" s="231">
        <v>0</v>
      </c>
      <c r="O25" s="231">
        <f>ROUND(E25*N25,2)</f>
        <v>0</v>
      </c>
      <c r="P25" s="231">
        <v>0</v>
      </c>
      <c r="Q25" s="231">
        <f>ROUND(E25*P25,2)</f>
        <v>0</v>
      </c>
      <c r="R25" s="232"/>
      <c r="S25" s="232" t="s">
        <v>202</v>
      </c>
      <c r="T25" s="232" t="s">
        <v>175</v>
      </c>
      <c r="U25" s="232">
        <v>8.5000000000000006E-2</v>
      </c>
      <c r="V25" s="232">
        <f>ROUND(E25*U25,2)</f>
        <v>127.3</v>
      </c>
      <c r="W25" s="232"/>
      <c r="X25" s="232" t="s">
        <v>176</v>
      </c>
      <c r="Y25" s="232" t="s">
        <v>177</v>
      </c>
      <c r="Z25" s="212"/>
      <c r="AA25" s="212"/>
      <c r="AB25" s="212"/>
      <c r="AC25" s="212"/>
      <c r="AD25" s="212"/>
      <c r="AE25" s="212"/>
      <c r="AF25" s="212"/>
      <c r="AG25" s="212" t="s">
        <v>178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2" x14ac:dyDescent="0.2">
      <c r="A26" s="229"/>
      <c r="B26" s="230"/>
      <c r="C26" s="266" t="s">
        <v>212</v>
      </c>
      <c r="D26" s="234"/>
      <c r="E26" s="235">
        <v>664</v>
      </c>
      <c r="F26" s="232"/>
      <c r="G26" s="232"/>
      <c r="H26" s="232"/>
      <c r="I26" s="232"/>
      <c r="J26" s="232"/>
      <c r="K26" s="232"/>
      <c r="L26" s="232"/>
      <c r="M26" s="232"/>
      <c r="N26" s="231"/>
      <c r="O26" s="231"/>
      <c r="P26" s="231"/>
      <c r="Q26" s="231"/>
      <c r="R26" s="232"/>
      <c r="S26" s="232"/>
      <c r="T26" s="232"/>
      <c r="U26" s="232"/>
      <c r="V26" s="232"/>
      <c r="W26" s="232"/>
      <c r="X26" s="232"/>
      <c r="Y26" s="232"/>
      <c r="Z26" s="212"/>
      <c r="AA26" s="212"/>
      <c r="AB26" s="212"/>
      <c r="AC26" s="212"/>
      <c r="AD26" s="212"/>
      <c r="AE26" s="212"/>
      <c r="AF26" s="212"/>
      <c r="AG26" s="212" t="s">
        <v>204</v>
      </c>
      <c r="AH26" s="212">
        <v>0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3" x14ac:dyDescent="0.2">
      <c r="A27" s="229"/>
      <c r="B27" s="230"/>
      <c r="C27" s="266" t="s">
        <v>213</v>
      </c>
      <c r="D27" s="234"/>
      <c r="E27" s="235">
        <v>664</v>
      </c>
      <c r="F27" s="232"/>
      <c r="G27" s="232"/>
      <c r="H27" s="232"/>
      <c r="I27" s="232"/>
      <c r="J27" s="232"/>
      <c r="K27" s="232"/>
      <c r="L27" s="232"/>
      <c r="M27" s="232"/>
      <c r="N27" s="231"/>
      <c r="O27" s="231"/>
      <c r="P27" s="231"/>
      <c r="Q27" s="231"/>
      <c r="R27" s="232"/>
      <c r="S27" s="232"/>
      <c r="T27" s="232"/>
      <c r="U27" s="232"/>
      <c r="V27" s="232"/>
      <c r="W27" s="232"/>
      <c r="X27" s="232"/>
      <c r="Y27" s="232"/>
      <c r="Z27" s="212"/>
      <c r="AA27" s="212"/>
      <c r="AB27" s="212"/>
      <c r="AC27" s="212"/>
      <c r="AD27" s="212"/>
      <c r="AE27" s="212"/>
      <c r="AF27" s="212"/>
      <c r="AG27" s="212" t="s">
        <v>204</v>
      </c>
      <c r="AH27" s="212">
        <v>0</v>
      </c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3" x14ac:dyDescent="0.2">
      <c r="A28" s="229"/>
      <c r="B28" s="230"/>
      <c r="C28" s="266" t="s">
        <v>214</v>
      </c>
      <c r="D28" s="234"/>
      <c r="E28" s="235">
        <v>97.8</v>
      </c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204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">
      <c r="A29" s="229"/>
      <c r="B29" s="230"/>
      <c r="C29" s="266" t="s">
        <v>215</v>
      </c>
      <c r="D29" s="234"/>
      <c r="E29" s="235">
        <v>71.900000000000006</v>
      </c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204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ht="22.5" outlineLevel="1" x14ac:dyDescent="0.2">
      <c r="A30" s="248">
        <v>14</v>
      </c>
      <c r="B30" s="249" t="s">
        <v>216</v>
      </c>
      <c r="C30" s="265" t="s">
        <v>217</v>
      </c>
      <c r="D30" s="250" t="s">
        <v>173</v>
      </c>
      <c r="E30" s="251">
        <v>1774.9427000000001</v>
      </c>
      <c r="F30" s="252"/>
      <c r="G30" s="253">
        <f>ROUND(E30*F30,2)</f>
        <v>0</v>
      </c>
      <c r="H30" s="233"/>
      <c r="I30" s="232">
        <f>ROUND(E30*H30,2)</f>
        <v>0</v>
      </c>
      <c r="J30" s="233"/>
      <c r="K30" s="232">
        <f>ROUND(E30*J30,2)</f>
        <v>0</v>
      </c>
      <c r="L30" s="232">
        <v>21</v>
      </c>
      <c r="M30" s="232">
        <f>G30*(1+L30/100)</f>
        <v>0</v>
      </c>
      <c r="N30" s="231">
        <v>0</v>
      </c>
      <c r="O30" s="231">
        <f>ROUND(E30*N30,2)</f>
        <v>0</v>
      </c>
      <c r="P30" s="231">
        <v>0</v>
      </c>
      <c r="Q30" s="231">
        <f>ROUND(E30*P30,2)</f>
        <v>0</v>
      </c>
      <c r="R30" s="232"/>
      <c r="S30" s="232" t="s">
        <v>202</v>
      </c>
      <c r="T30" s="232" t="s">
        <v>175</v>
      </c>
      <c r="U30" s="232">
        <v>1.0999999999999999E-2</v>
      </c>
      <c r="V30" s="232">
        <f>ROUND(E30*U30,2)</f>
        <v>19.52</v>
      </c>
      <c r="W30" s="232"/>
      <c r="X30" s="232" t="s">
        <v>176</v>
      </c>
      <c r="Y30" s="232" t="s">
        <v>177</v>
      </c>
      <c r="Z30" s="212"/>
      <c r="AA30" s="212"/>
      <c r="AB30" s="212"/>
      <c r="AC30" s="212"/>
      <c r="AD30" s="212"/>
      <c r="AE30" s="212"/>
      <c r="AF30" s="212"/>
      <c r="AG30" s="212" t="s">
        <v>178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2" x14ac:dyDescent="0.2">
      <c r="A31" s="229"/>
      <c r="B31" s="230"/>
      <c r="C31" s="266" t="s">
        <v>218</v>
      </c>
      <c r="D31" s="234"/>
      <c r="E31" s="235">
        <v>1774.9427000000001</v>
      </c>
      <c r="F31" s="232"/>
      <c r="G31" s="232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204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54">
        <v>15</v>
      </c>
      <c r="B32" s="255" t="s">
        <v>219</v>
      </c>
      <c r="C32" s="264" t="s">
        <v>220</v>
      </c>
      <c r="D32" s="256" t="s">
        <v>173</v>
      </c>
      <c r="E32" s="257">
        <v>1774.9427000000001</v>
      </c>
      <c r="F32" s="258"/>
      <c r="G32" s="259">
        <f>ROUND(E32*F32,2)</f>
        <v>0</v>
      </c>
      <c r="H32" s="233"/>
      <c r="I32" s="232">
        <f>ROUND(E32*H32,2)</f>
        <v>0</v>
      </c>
      <c r="J32" s="233"/>
      <c r="K32" s="232">
        <f>ROUND(E32*J32,2)</f>
        <v>0</v>
      </c>
      <c r="L32" s="232">
        <v>21</v>
      </c>
      <c r="M32" s="232">
        <f>G32*(1+L32/100)</f>
        <v>0</v>
      </c>
      <c r="N32" s="231">
        <v>0</v>
      </c>
      <c r="O32" s="231">
        <f>ROUND(E32*N32,2)</f>
        <v>0</v>
      </c>
      <c r="P32" s="231">
        <v>0</v>
      </c>
      <c r="Q32" s="231">
        <f>ROUND(E32*P32,2)</f>
        <v>0</v>
      </c>
      <c r="R32" s="232"/>
      <c r="S32" s="232" t="s">
        <v>202</v>
      </c>
      <c r="T32" s="232" t="s">
        <v>175</v>
      </c>
      <c r="U32" s="232">
        <v>0</v>
      </c>
      <c r="V32" s="232">
        <f>ROUND(E32*U32,2)</f>
        <v>0</v>
      </c>
      <c r="W32" s="232"/>
      <c r="X32" s="232" t="s">
        <v>176</v>
      </c>
      <c r="Y32" s="232" t="s">
        <v>177</v>
      </c>
      <c r="Z32" s="212"/>
      <c r="AA32" s="212"/>
      <c r="AB32" s="212"/>
      <c r="AC32" s="212"/>
      <c r="AD32" s="212"/>
      <c r="AE32" s="212"/>
      <c r="AF32" s="212"/>
      <c r="AG32" s="212" t="s">
        <v>178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48">
        <v>16</v>
      </c>
      <c r="B33" s="249" t="s">
        <v>221</v>
      </c>
      <c r="C33" s="265" t="s">
        <v>222</v>
      </c>
      <c r="D33" s="250" t="s">
        <v>223</v>
      </c>
      <c r="E33" s="251">
        <v>5002.7759999999998</v>
      </c>
      <c r="F33" s="252"/>
      <c r="G33" s="253">
        <f>ROUND(E33*F33,2)</f>
        <v>0</v>
      </c>
      <c r="H33" s="233"/>
      <c r="I33" s="232">
        <f>ROUND(E33*H33,2)</f>
        <v>0</v>
      </c>
      <c r="J33" s="233"/>
      <c r="K33" s="232">
        <f>ROUND(E33*J33,2)</f>
        <v>0</v>
      </c>
      <c r="L33" s="232">
        <v>21</v>
      </c>
      <c r="M33" s="232">
        <f>G33*(1+L33/100)</f>
        <v>0</v>
      </c>
      <c r="N33" s="231">
        <v>0</v>
      </c>
      <c r="O33" s="231">
        <f>ROUND(E33*N33,2)</f>
        <v>0</v>
      </c>
      <c r="P33" s="231">
        <v>0</v>
      </c>
      <c r="Q33" s="231">
        <f>ROUND(E33*P33,2)</f>
        <v>0</v>
      </c>
      <c r="R33" s="232"/>
      <c r="S33" s="232" t="s">
        <v>202</v>
      </c>
      <c r="T33" s="232" t="s">
        <v>175</v>
      </c>
      <c r="U33" s="232">
        <v>5.0000000000000001E-3</v>
      </c>
      <c r="V33" s="232">
        <f>ROUND(E33*U33,2)</f>
        <v>25.01</v>
      </c>
      <c r="W33" s="232"/>
      <c r="X33" s="232" t="s">
        <v>176</v>
      </c>
      <c r="Y33" s="232" t="s">
        <v>177</v>
      </c>
      <c r="Z33" s="212"/>
      <c r="AA33" s="212"/>
      <c r="AB33" s="212"/>
      <c r="AC33" s="212"/>
      <c r="AD33" s="212"/>
      <c r="AE33" s="212"/>
      <c r="AF33" s="212"/>
      <c r="AG33" s="212" t="s">
        <v>178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2" x14ac:dyDescent="0.2">
      <c r="A34" s="229"/>
      <c r="B34" s="230"/>
      <c r="C34" s="266" t="s">
        <v>224</v>
      </c>
      <c r="D34" s="234"/>
      <c r="E34" s="235">
        <v>2501.3879999999999</v>
      </c>
      <c r="F34" s="232"/>
      <c r="G34" s="232"/>
      <c r="H34" s="232"/>
      <c r="I34" s="232"/>
      <c r="J34" s="232"/>
      <c r="K34" s="232"/>
      <c r="L34" s="232"/>
      <c r="M34" s="232"/>
      <c r="N34" s="231"/>
      <c r="O34" s="231"/>
      <c r="P34" s="231"/>
      <c r="Q34" s="231"/>
      <c r="R34" s="232"/>
      <c r="S34" s="232"/>
      <c r="T34" s="232"/>
      <c r="U34" s="232"/>
      <c r="V34" s="232"/>
      <c r="W34" s="232"/>
      <c r="X34" s="232"/>
      <c r="Y34" s="232"/>
      <c r="Z34" s="212"/>
      <c r="AA34" s="212"/>
      <c r="AB34" s="212"/>
      <c r="AC34" s="212"/>
      <c r="AD34" s="212"/>
      <c r="AE34" s="212"/>
      <c r="AF34" s="212"/>
      <c r="AG34" s="212" t="s">
        <v>204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3" x14ac:dyDescent="0.2">
      <c r="A35" s="229"/>
      <c r="B35" s="230"/>
      <c r="C35" s="266" t="s">
        <v>225</v>
      </c>
      <c r="D35" s="234"/>
      <c r="E35" s="235">
        <v>2501.3879999999999</v>
      </c>
      <c r="F35" s="232"/>
      <c r="G35" s="232"/>
      <c r="H35" s="232"/>
      <c r="I35" s="232"/>
      <c r="J35" s="232"/>
      <c r="K35" s="232"/>
      <c r="L35" s="232"/>
      <c r="M35" s="232"/>
      <c r="N35" s="231"/>
      <c r="O35" s="231"/>
      <c r="P35" s="231"/>
      <c r="Q35" s="231"/>
      <c r="R35" s="232"/>
      <c r="S35" s="232"/>
      <c r="T35" s="232"/>
      <c r="U35" s="232"/>
      <c r="V35" s="232"/>
      <c r="W35" s="232"/>
      <c r="X35" s="232"/>
      <c r="Y35" s="232"/>
      <c r="Z35" s="212"/>
      <c r="AA35" s="212"/>
      <c r="AB35" s="212"/>
      <c r="AC35" s="212"/>
      <c r="AD35" s="212"/>
      <c r="AE35" s="212"/>
      <c r="AF35" s="212"/>
      <c r="AG35" s="212" t="s">
        <v>204</v>
      </c>
      <c r="AH35" s="212">
        <v>0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x14ac:dyDescent="0.2">
      <c r="A36" s="241" t="s">
        <v>169</v>
      </c>
      <c r="B36" s="242" t="s">
        <v>88</v>
      </c>
      <c r="C36" s="263" t="s">
        <v>89</v>
      </c>
      <c r="D36" s="243"/>
      <c r="E36" s="244"/>
      <c r="F36" s="245"/>
      <c r="G36" s="246">
        <f>SUMIF(AG37:AG44,"&lt;&gt;NOR",G37:G44)</f>
        <v>0</v>
      </c>
      <c r="H36" s="240"/>
      <c r="I36" s="240">
        <f>SUM(I37:I44)</f>
        <v>0</v>
      </c>
      <c r="J36" s="240"/>
      <c r="K36" s="240">
        <f>SUM(K37:K44)</f>
        <v>0</v>
      </c>
      <c r="L36" s="240"/>
      <c r="M36" s="240">
        <f>SUM(M37:M44)</f>
        <v>0</v>
      </c>
      <c r="N36" s="239"/>
      <c r="O36" s="239">
        <f>SUM(O37:O44)</f>
        <v>0</v>
      </c>
      <c r="P36" s="239"/>
      <c r="Q36" s="239">
        <f>SUM(Q37:Q44)</f>
        <v>0</v>
      </c>
      <c r="R36" s="240"/>
      <c r="S36" s="240"/>
      <c r="T36" s="240"/>
      <c r="U36" s="240"/>
      <c r="V36" s="240">
        <f>SUM(V37:V44)</f>
        <v>171.23999999999998</v>
      </c>
      <c r="W36" s="240"/>
      <c r="X36" s="240"/>
      <c r="Y36" s="240"/>
      <c r="AG36" t="s">
        <v>170</v>
      </c>
    </row>
    <row r="37" spans="1:60" ht="22.5" outlineLevel="1" x14ac:dyDescent="0.2">
      <c r="A37" s="248">
        <v>17</v>
      </c>
      <c r="B37" s="249" t="s">
        <v>226</v>
      </c>
      <c r="C37" s="265" t="s">
        <v>227</v>
      </c>
      <c r="D37" s="250" t="s">
        <v>223</v>
      </c>
      <c r="E37" s="251">
        <v>14</v>
      </c>
      <c r="F37" s="252"/>
      <c r="G37" s="253">
        <f>ROUND(E37*F37,2)</f>
        <v>0</v>
      </c>
      <c r="H37" s="233"/>
      <c r="I37" s="232">
        <f>ROUND(E37*H37,2)</f>
        <v>0</v>
      </c>
      <c r="J37" s="233"/>
      <c r="K37" s="232">
        <f>ROUND(E37*J37,2)</f>
        <v>0</v>
      </c>
      <c r="L37" s="232">
        <v>21</v>
      </c>
      <c r="M37" s="232">
        <f>G37*(1+L37/100)</f>
        <v>0</v>
      </c>
      <c r="N37" s="231">
        <v>0</v>
      </c>
      <c r="O37" s="231">
        <f>ROUND(E37*N37,2)</f>
        <v>0</v>
      </c>
      <c r="P37" s="231">
        <v>0</v>
      </c>
      <c r="Q37" s="231">
        <f>ROUND(E37*P37,2)</f>
        <v>0</v>
      </c>
      <c r="R37" s="232"/>
      <c r="S37" s="232" t="s">
        <v>202</v>
      </c>
      <c r="T37" s="232" t="s">
        <v>175</v>
      </c>
      <c r="U37" s="232">
        <v>2.9129999999999998</v>
      </c>
      <c r="V37" s="232">
        <f>ROUND(E37*U37,2)</f>
        <v>40.78</v>
      </c>
      <c r="W37" s="232"/>
      <c r="X37" s="232" t="s">
        <v>176</v>
      </c>
      <c r="Y37" s="232" t="s">
        <v>177</v>
      </c>
      <c r="Z37" s="212"/>
      <c r="AA37" s="212"/>
      <c r="AB37" s="212"/>
      <c r="AC37" s="212"/>
      <c r="AD37" s="212"/>
      <c r="AE37" s="212"/>
      <c r="AF37" s="212"/>
      <c r="AG37" s="212" t="s">
        <v>228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2" x14ac:dyDescent="0.2">
      <c r="A38" s="229"/>
      <c r="B38" s="230"/>
      <c r="C38" s="266" t="s">
        <v>229</v>
      </c>
      <c r="D38" s="234"/>
      <c r="E38" s="235">
        <v>14</v>
      </c>
      <c r="F38" s="232"/>
      <c r="G38" s="232"/>
      <c r="H38" s="232"/>
      <c r="I38" s="232"/>
      <c r="J38" s="232"/>
      <c r="K38" s="232"/>
      <c r="L38" s="232"/>
      <c r="M38" s="232"/>
      <c r="N38" s="231"/>
      <c r="O38" s="231"/>
      <c r="P38" s="231"/>
      <c r="Q38" s="231"/>
      <c r="R38" s="232"/>
      <c r="S38" s="232"/>
      <c r="T38" s="232"/>
      <c r="U38" s="232"/>
      <c r="V38" s="232"/>
      <c r="W38" s="232"/>
      <c r="X38" s="232"/>
      <c r="Y38" s="232"/>
      <c r="Z38" s="212"/>
      <c r="AA38" s="212"/>
      <c r="AB38" s="212"/>
      <c r="AC38" s="212"/>
      <c r="AD38" s="212"/>
      <c r="AE38" s="212"/>
      <c r="AF38" s="212"/>
      <c r="AG38" s="212" t="s">
        <v>204</v>
      </c>
      <c r="AH38" s="212">
        <v>0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">
      <c r="A39" s="248">
        <v>18</v>
      </c>
      <c r="B39" s="249" t="s">
        <v>230</v>
      </c>
      <c r="C39" s="265" t="s">
        <v>231</v>
      </c>
      <c r="D39" s="250" t="s">
        <v>173</v>
      </c>
      <c r="E39" s="251">
        <v>18.84</v>
      </c>
      <c r="F39" s="252"/>
      <c r="G39" s="253">
        <f>ROUND(E39*F39,2)</f>
        <v>0</v>
      </c>
      <c r="H39" s="233"/>
      <c r="I39" s="232">
        <f>ROUND(E39*H39,2)</f>
        <v>0</v>
      </c>
      <c r="J39" s="233"/>
      <c r="K39" s="232">
        <f>ROUND(E39*J39,2)</f>
        <v>0</v>
      </c>
      <c r="L39" s="232">
        <v>21</v>
      </c>
      <c r="M39" s="232">
        <f>G39*(1+L39/100)</f>
        <v>0</v>
      </c>
      <c r="N39" s="231">
        <v>0</v>
      </c>
      <c r="O39" s="231">
        <f>ROUND(E39*N39,2)</f>
        <v>0</v>
      </c>
      <c r="P39" s="231">
        <v>0</v>
      </c>
      <c r="Q39" s="231">
        <f>ROUND(E39*P39,2)</f>
        <v>0</v>
      </c>
      <c r="R39" s="232"/>
      <c r="S39" s="232" t="s">
        <v>202</v>
      </c>
      <c r="T39" s="232" t="s">
        <v>175</v>
      </c>
      <c r="U39" s="232">
        <v>4.9480000000000004</v>
      </c>
      <c r="V39" s="232">
        <f>ROUND(E39*U39,2)</f>
        <v>93.22</v>
      </c>
      <c r="W39" s="232"/>
      <c r="X39" s="232" t="s">
        <v>176</v>
      </c>
      <c r="Y39" s="232" t="s">
        <v>177</v>
      </c>
      <c r="Z39" s="212"/>
      <c r="AA39" s="212"/>
      <c r="AB39" s="212"/>
      <c r="AC39" s="212"/>
      <c r="AD39" s="212"/>
      <c r="AE39" s="212"/>
      <c r="AF39" s="212"/>
      <c r="AG39" s="212" t="s">
        <v>228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2" x14ac:dyDescent="0.2">
      <c r="A40" s="229"/>
      <c r="B40" s="230"/>
      <c r="C40" s="266" t="s">
        <v>232</v>
      </c>
      <c r="D40" s="234"/>
      <c r="E40" s="235">
        <v>18.84</v>
      </c>
      <c r="F40" s="232"/>
      <c r="G40" s="232"/>
      <c r="H40" s="232"/>
      <c r="I40" s="232"/>
      <c r="J40" s="232"/>
      <c r="K40" s="232"/>
      <c r="L40" s="232"/>
      <c r="M40" s="232"/>
      <c r="N40" s="231"/>
      <c r="O40" s="231"/>
      <c r="P40" s="231"/>
      <c r="Q40" s="231"/>
      <c r="R40" s="232"/>
      <c r="S40" s="232"/>
      <c r="T40" s="232"/>
      <c r="U40" s="232"/>
      <c r="V40" s="232"/>
      <c r="W40" s="232"/>
      <c r="X40" s="232"/>
      <c r="Y40" s="232"/>
      <c r="Z40" s="212"/>
      <c r="AA40" s="212"/>
      <c r="AB40" s="212"/>
      <c r="AC40" s="212"/>
      <c r="AD40" s="212"/>
      <c r="AE40" s="212"/>
      <c r="AF40" s="212"/>
      <c r="AG40" s="212" t="s">
        <v>204</v>
      </c>
      <c r="AH40" s="212">
        <v>0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48">
        <v>19</v>
      </c>
      <c r="B41" s="249" t="s">
        <v>233</v>
      </c>
      <c r="C41" s="265" t="s">
        <v>234</v>
      </c>
      <c r="D41" s="250" t="s">
        <v>235</v>
      </c>
      <c r="E41" s="251">
        <v>28</v>
      </c>
      <c r="F41" s="252"/>
      <c r="G41" s="253">
        <f>ROUND(E41*F41,2)</f>
        <v>0</v>
      </c>
      <c r="H41" s="233"/>
      <c r="I41" s="232">
        <f>ROUND(E41*H41,2)</f>
        <v>0</v>
      </c>
      <c r="J41" s="233"/>
      <c r="K41" s="232">
        <f>ROUND(E41*J41,2)</f>
        <v>0</v>
      </c>
      <c r="L41" s="232">
        <v>21</v>
      </c>
      <c r="M41" s="232">
        <f>G41*(1+L41/100)</f>
        <v>0</v>
      </c>
      <c r="N41" s="231">
        <v>0</v>
      </c>
      <c r="O41" s="231">
        <f>ROUND(E41*N41,2)</f>
        <v>0</v>
      </c>
      <c r="P41" s="231">
        <v>0</v>
      </c>
      <c r="Q41" s="231">
        <f>ROUND(E41*P41,2)</f>
        <v>0</v>
      </c>
      <c r="R41" s="232"/>
      <c r="S41" s="232" t="s">
        <v>202</v>
      </c>
      <c r="T41" s="232" t="s">
        <v>175</v>
      </c>
      <c r="U41" s="232">
        <v>0.88</v>
      </c>
      <c r="V41" s="232">
        <f>ROUND(E41*U41,2)</f>
        <v>24.64</v>
      </c>
      <c r="W41" s="232"/>
      <c r="X41" s="232" t="s">
        <v>176</v>
      </c>
      <c r="Y41" s="232" t="s">
        <v>177</v>
      </c>
      <c r="Z41" s="212"/>
      <c r="AA41" s="212"/>
      <c r="AB41" s="212"/>
      <c r="AC41" s="212"/>
      <c r="AD41" s="212"/>
      <c r="AE41" s="212"/>
      <c r="AF41" s="212"/>
      <c r="AG41" s="212" t="s">
        <v>228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2" x14ac:dyDescent="0.2">
      <c r="A42" s="229"/>
      <c r="B42" s="230"/>
      <c r="C42" s="266" t="s">
        <v>236</v>
      </c>
      <c r="D42" s="234"/>
      <c r="E42" s="235">
        <v>28</v>
      </c>
      <c r="F42" s="232"/>
      <c r="G42" s="232"/>
      <c r="H42" s="232"/>
      <c r="I42" s="232"/>
      <c r="J42" s="232"/>
      <c r="K42" s="232"/>
      <c r="L42" s="232"/>
      <c r="M42" s="232"/>
      <c r="N42" s="231"/>
      <c r="O42" s="231"/>
      <c r="P42" s="231"/>
      <c r="Q42" s="231"/>
      <c r="R42" s="232"/>
      <c r="S42" s="232"/>
      <c r="T42" s="232"/>
      <c r="U42" s="232"/>
      <c r="V42" s="232"/>
      <c r="W42" s="232"/>
      <c r="X42" s="232"/>
      <c r="Y42" s="232"/>
      <c r="Z42" s="212"/>
      <c r="AA42" s="212"/>
      <c r="AB42" s="212"/>
      <c r="AC42" s="212"/>
      <c r="AD42" s="212"/>
      <c r="AE42" s="212"/>
      <c r="AF42" s="212"/>
      <c r="AG42" s="212" t="s">
        <v>204</v>
      </c>
      <c r="AH42" s="212">
        <v>0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">
      <c r="A43" s="248">
        <v>20</v>
      </c>
      <c r="B43" s="249" t="s">
        <v>237</v>
      </c>
      <c r="C43" s="265" t="s">
        <v>238</v>
      </c>
      <c r="D43" s="250" t="s">
        <v>235</v>
      </c>
      <c r="E43" s="251">
        <v>280</v>
      </c>
      <c r="F43" s="252"/>
      <c r="G43" s="253">
        <f>ROUND(E43*F43,2)</f>
        <v>0</v>
      </c>
      <c r="H43" s="233"/>
      <c r="I43" s="232">
        <f>ROUND(E43*H43,2)</f>
        <v>0</v>
      </c>
      <c r="J43" s="233"/>
      <c r="K43" s="232">
        <f>ROUND(E43*J43,2)</f>
        <v>0</v>
      </c>
      <c r="L43" s="232">
        <v>21</v>
      </c>
      <c r="M43" s="232">
        <f>G43*(1+L43/100)</f>
        <v>0</v>
      </c>
      <c r="N43" s="231">
        <v>0</v>
      </c>
      <c r="O43" s="231">
        <f>ROUND(E43*N43,2)</f>
        <v>0</v>
      </c>
      <c r="P43" s="231">
        <v>0</v>
      </c>
      <c r="Q43" s="231">
        <f>ROUND(E43*P43,2)</f>
        <v>0</v>
      </c>
      <c r="R43" s="232"/>
      <c r="S43" s="232" t="s">
        <v>202</v>
      </c>
      <c r="T43" s="232" t="s">
        <v>175</v>
      </c>
      <c r="U43" s="232">
        <v>4.4999999999999998E-2</v>
      </c>
      <c r="V43" s="232">
        <f>ROUND(E43*U43,2)</f>
        <v>12.6</v>
      </c>
      <c r="W43" s="232"/>
      <c r="X43" s="232" t="s">
        <v>176</v>
      </c>
      <c r="Y43" s="232" t="s">
        <v>177</v>
      </c>
      <c r="Z43" s="212"/>
      <c r="AA43" s="212"/>
      <c r="AB43" s="212"/>
      <c r="AC43" s="212"/>
      <c r="AD43" s="212"/>
      <c r="AE43" s="212"/>
      <c r="AF43" s="212"/>
      <c r="AG43" s="212" t="s">
        <v>228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2" x14ac:dyDescent="0.2">
      <c r="A44" s="229"/>
      <c r="B44" s="230"/>
      <c r="C44" s="266" t="s">
        <v>239</v>
      </c>
      <c r="D44" s="234"/>
      <c r="E44" s="235">
        <v>280</v>
      </c>
      <c r="F44" s="232"/>
      <c r="G44" s="232"/>
      <c r="H44" s="232"/>
      <c r="I44" s="232"/>
      <c r="J44" s="232"/>
      <c r="K44" s="232"/>
      <c r="L44" s="232"/>
      <c r="M44" s="232"/>
      <c r="N44" s="231"/>
      <c r="O44" s="231"/>
      <c r="P44" s="231"/>
      <c r="Q44" s="231"/>
      <c r="R44" s="232"/>
      <c r="S44" s="232"/>
      <c r="T44" s="232"/>
      <c r="U44" s="232"/>
      <c r="V44" s="232"/>
      <c r="W44" s="232"/>
      <c r="X44" s="232"/>
      <c r="Y44" s="232"/>
      <c r="Z44" s="212"/>
      <c r="AA44" s="212"/>
      <c r="AB44" s="212"/>
      <c r="AC44" s="212"/>
      <c r="AD44" s="212"/>
      <c r="AE44" s="212"/>
      <c r="AF44" s="212"/>
      <c r="AG44" s="212" t="s">
        <v>204</v>
      </c>
      <c r="AH44" s="212">
        <v>0</v>
      </c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x14ac:dyDescent="0.2">
      <c r="A45" s="241" t="s">
        <v>169</v>
      </c>
      <c r="B45" s="242" t="s">
        <v>98</v>
      </c>
      <c r="C45" s="263" t="s">
        <v>99</v>
      </c>
      <c r="D45" s="243"/>
      <c r="E45" s="244"/>
      <c r="F45" s="245"/>
      <c r="G45" s="246">
        <f>SUMIF(AG46:AG49,"&lt;&gt;NOR",G46:G49)</f>
        <v>0</v>
      </c>
      <c r="H45" s="240"/>
      <c r="I45" s="240">
        <f>SUM(I46:I49)</f>
        <v>0</v>
      </c>
      <c r="J45" s="240"/>
      <c r="K45" s="240">
        <f>SUM(K46:K49)</f>
        <v>0</v>
      </c>
      <c r="L45" s="240"/>
      <c r="M45" s="240">
        <f>SUM(M46:M49)</f>
        <v>0</v>
      </c>
      <c r="N45" s="239"/>
      <c r="O45" s="239">
        <f>SUM(O46:O49)</f>
        <v>11.92</v>
      </c>
      <c r="P45" s="239"/>
      <c r="Q45" s="239">
        <f>SUM(Q46:Q49)</f>
        <v>0</v>
      </c>
      <c r="R45" s="240"/>
      <c r="S45" s="240"/>
      <c r="T45" s="240"/>
      <c r="U45" s="240"/>
      <c r="V45" s="240">
        <f>SUM(V46:V49)</f>
        <v>13.950000000000001</v>
      </c>
      <c r="W45" s="240"/>
      <c r="X45" s="240"/>
      <c r="Y45" s="240"/>
      <c r="AG45" t="s">
        <v>170</v>
      </c>
    </row>
    <row r="46" spans="1:60" outlineLevel="1" x14ac:dyDescent="0.2">
      <c r="A46" s="248">
        <v>21</v>
      </c>
      <c r="B46" s="249" t="s">
        <v>240</v>
      </c>
      <c r="C46" s="265" t="s">
        <v>241</v>
      </c>
      <c r="D46" s="250" t="s">
        <v>173</v>
      </c>
      <c r="E46" s="251">
        <v>4.5239000000000003</v>
      </c>
      <c r="F46" s="252"/>
      <c r="G46" s="253">
        <f>ROUND(E46*F46,2)</f>
        <v>0</v>
      </c>
      <c r="H46" s="233"/>
      <c r="I46" s="232">
        <f>ROUND(E46*H46,2)</f>
        <v>0</v>
      </c>
      <c r="J46" s="233"/>
      <c r="K46" s="232">
        <f>ROUND(E46*J46,2)</f>
        <v>0</v>
      </c>
      <c r="L46" s="232">
        <v>21</v>
      </c>
      <c r="M46" s="232">
        <f>G46*(1+L46/100)</f>
        <v>0</v>
      </c>
      <c r="N46" s="231">
        <v>2.5855999999999999</v>
      </c>
      <c r="O46" s="231">
        <f>ROUND(E46*N46,2)</f>
        <v>11.7</v>
      </c>
      <c r="P46" s="231">
        <v>0</v>
      </c>
      <c r="Q46" s="231">
        <f>ROUND(E46*P46,2)</f>
        <v>0</v>
      </c>
      <c r="R46" s="232"/>
      <c r="S46" s="232" t="s">
        <v>202</v>
      </c>
      <c r="T46" s="232" t="s">
        <v>175</v>
      </c>
      <c r="U46" s="232">
        <v>0.52900000000000003</v>
      </c>
      <c r="V46" s="232">
        <f>ROUND(E46*U46,2)</f>
        <v>2.39</v>
      </c>
      <c r="W46" s="232"/>
      <c r="X46" s="232" t="s">
        <v>176</v>
      </c>
      <c r="Y46" s="232" t="s">
        <v>177</v>
      </c>
      <c r="Z46" s="212"/>
      <c r="AA46" s="212"/>
      <c r="AB46" s="212"/>
      <c r="AC46" s="212"/>
      <c r="AD46" s="212"/>
      <c r="AE46" s="212"/>
      <c r="AF46" s="212"/>
      <c r="AG46" s="212" t="s">
        <v>178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2" x14ac:dyDescent="0.2">
      <c r="A47" s="229"/>
      <c r="B47" s="230"/>
      <c r="C47" s="266" t="s">
        <v>242</v>
      </c>
      <c r="D47" s="234"/>
      <c r="E47" s="235">
        <v>4.5239000000000003</v>
      </c>
      <c r="F47" s="232"/>
      <c r="G47" s="232"/>
      <c r="H47" s="232"/>
      <c r="I47" s="232"/>
      <c r="J47" s="232"/>
      <c r="K47" s="232"/>
      <c r="L47" s="232"/>
      <c r="M47" s="232"/>
      <c r="N47" s="231"/>
      <c r="O47" s="231"/>
      <c r="P47" s="231"/>
      <c r="Q47" s="231"/>
      <c r="R47" s="232"/>
      <c r="S47" s="232"/>
      <c r="T47" s="232"/>
      <c r="U47" s="232"/>
      <c r="V47" s="232"/>
      <c r="W47" s="232"/>
      <c r="X47" s="232"/>
      <c r="Y47" s="232"/>
      <c r="Z47" s="212"/>
      <c r="AA47" s="212"/>
      <c r="AB47" s="212"/>
      <c r="AC47" s="212"/>
      <c r="AD47" s="212"/>
      <c r="AE47" s="212"/>
      <c r="AF47" s="212"/>
      <c r="AG47" s="212" t="s">
        <v>204</v>
      </c>
      <c r="AH47" s="212">
        <v>0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">
      <c r="A48" s="248">
        <v>22</v>
      </c>
      <c r="B48" s="249" t="s">
        <v>243</v>
      </c>
      <c r="C48" s="265" t="s">
        <v>244</v>
      </c>
      <c r="D48" s="250" t="s">
        <v>223</v>
      </c>
      <c r="E48" s="251">
        <v>20.10624</v>
      </c>
      <c r="F48" s="252"/>
      <c r="G48" s="253">
        <f>ROUND(E48*F48,2)</f>
        <v>0</v>
      </c>
      <c r="H48" s="233"/>
      <c r="I48" s="232">
        <f>ROUND(E48*H48,2)</f>
        <v>0</v>
      </c>
      <c r="J48" s="233"/>
      <c r="K48" s="232">
        <f>ROUND(E48*J48,2)</f>
        <v>0</v>
      </c>
      <c r="L48" s="232">
        <v>21</v>
      </c>
      <c r="M48" s="232">
        <f>G48*(1+L48/100)</f>
        <v>0</v>
      </c>
      <c r="N48" s="231">
        <v>1.106E-2</v>
      </c>
      <c r="O48" s="231">
        <f>ROUND(E48*N48,2)</f>
        <v>0.22</v>
      </c>
      <c r="P48" s="231">
        <v>0</v>
      </c>
      <c r="Q48" s="231">
        <f>ROUND(E48*P48,2)</f>
        <v>0</v>
      </c>
      <c r="R48" s="232"/>
      <c r="S48" s="232" t="s">
        <v>202</v>
      </c>
      <c r="T48" s="232" t="s">
        <v>175</v>
      </c>
      <c r="U48" s="232">
        <v>0.57499999999999996</v>
      </c>
      <c r="V48" s="232">
        <f>ROUND(E48*U48,2)</f>
        <v>11.56</v>
      </c>
      <c r="W48" s="232"/>
      <c r="X48" s="232" t="s">
        <v>176</v>
      </c>
      <c r="Y48" s="232" t="s">
        <v>177</v>
      </c>
      <c r="Z48" s="212"/>
      <c r="AA48" s="212"/>
      <c r="AB48" s="212"/>
      <c r="AC48" s="212"/>
      <c r="AD48" s="212"/>
      <c r="AE48" s="212"/>
      <c r="AF48" s="212"/>
      <c r="AG48" s="212" t="s">
        <v>245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2" x14ac:dyDescent="0.2">
      <c r="A49" s="229"/>
      <c r="B49" s="230"/>
      <c r="C49" s="266" t="s">
        <v>246</v>
      </c>
      <c r="D49" s="234"/>
      <c r="E49" s="235">
        <v>20.10624</v>
      </c>
      <c r="F49" s="232"/>
      <c r="G49" s="232"/>
      <c r="H49" s="232"/>
      <c r="I49" s="232"/>
      <c r="J49" s="232"/>
      <c r="K49" s="232"/>
      <c r="L49" s="232"/>
      <c r="M49" s="232"/>
      <c r="N49" s="231"/>
      <c r="O49" s="231"/>
      <c r="P49" s="231"/>
      <c r="Q49" s="231"/>
      <c r="R49" s="232"/>
      <c r="S49" s="232"/>
      <c r="T49" s="232"/>
      <c r="U49" s="232"/>
      <c r="V49" s="232"/>
      <c r="W49" s="232"/>
      <c r="X49" s="232"/>
      <c r="Y49" s="232"/>
      <c r="Z49" s="212"/>
      <c r="AA49" s="212"/>
      <c r="AB49" s="212"/>
      <c r="AC49" s="212"/>
      <c r="AD49" s="212"/>
      <c r="AE49" s="212"/>
      <c r="AF49" s="212"/>
      <c r="AG49" s="212" t="s">
        <v>204</v>
      </c>
      <c r="AH49" s="212">
        <v>0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x14ac:dyDescent="0.2">
      <c r="A50" s="241" t="s">
        <v>169</v>
      </c>
      <c r="B50" s="242" t="s">
        <v>100</v>
      </c>
      <c r="C50" s="263" t="s">
        <v>101</v>
      </c>
      <c r="D50" s="243"/>
      <c r="E50" s="244"/>
      <c r="F50" s="245"/>
      <c r="G50" s="246">
        <f>SUMIF(AG51:AG51,"&lt;&gt;NOR",G51:G51)</f>
        <v>0</v>
      </c>
      <c r="H50" s="240"/>
      <c r="I50" s="240">
        <f>SUM(I51:I51)</f>
        <v>0</v>
      </c>
      <c r="J50" s="240"/>
      <c r="K50" s="240">
        <f>SUM(K51:K51)</f>
        <v>0</v>
      </c>
      <c r="L50" s="240"/>
      <c r="M50" s="240">
        <f>SUM(M51:M51)</f>
        <v>0</v>
      </c>
      <c r="N50" s="239"/>
      <c r="O50" s="239">
        <f>SUM(O51:O51)</f>
        <v>698.28</v>
      </c>
      <c r="P50" s="239"/>
      <c r="Q50" s="239">
        <f>SUM(Q51:Q51)</f>
        <v>0</v>
      </c>
      <c r="R50" s="240"/>
      <c r="S50" s="240"/>
      <c r="T50" s="240"/>
      <c r="U50" s="240"/>
      <c r="V50" s="240">
        <f>SUM(V51:V51)</f>
        <v>3825.21</v>
      </c>
      <c r="W50" s="240"/>
      <c r="X50" s="240"/>
      <c r="Y50" s="240"/>
      <c r="AG50" t="s">
        <v>170</v>
      </c>
    </row>
    <row r="51" spans="1:60" ht="22.5" outlineLevel="1" x14ac:dyDescent="0.2">
      <c r="A51" s="254">
        <v>23</v>
      </c>
      <c r="B51" s="255" t="s">
        <v>247</v>
      </c>
      <c r="C51" s="264" t="s">
        <v>248</v>
      </c>
      <c r="D51" s="256" t="s">
        <v>211</v>
      </c>
      <c r="E51" s="257">
        <v>82</v>
      </c>
      <c r="F51" s="258"/>
      <c r="G51" s="259">
        <f>ROUND(E51*F51,2)</f>
        <v>0</v>
      </c>
      <c r="H51" s="233"/>
      <c r="I51" s="232">
        <f>ROUND(E51*H51,2)</f>
        <v>0</v>
      </c>
      <c r="J51" s="233"/>
      <c r="K51" s="232">
        <f>ROUND(E51*J51,2)</f>
        <v>0</v>
      </c>
      <c r="L51" s="232">
        <v>21</v>
      </c>
      <c r="M51" s="232">
        <f>G51*(1+L51/100)</f>
        <v>0</v>
      </c>
      <c r="N51" s="231">
        <v>8.5155899999999995</v>
      </c>
      <c r="O51" s="231">
        <f>ROUND(E51*N51,2)</f>
        <v>698.28</v>
      </c>
      <c r="P51" s="231">
        <v>0</v>
      </c>
      <c r="Q51" s="231">
        <f>ROUND(E51*P51,2)</f>
        <v>0</v>
      </c>
      <c r="R51" s="232"/>
      <c r="S51" s="232" t="s">
        <v>174</v>
      </c>
      <c r="T51" s="232" t="s">
        <v>175</v>
      </c>
      <c r="U51" s="232">
        <v>46.648940000000003</v>
      </c>
      <c r="V51" s="232">
        <f>ROUND(E51*U51,2)</f>
        <v>3825.21</v>
      </c>
      <c r="W51" s="232"/>
      <c r="X51" s="232" t="s">
        <v>249</v>
      </c>
      <c r="Y51" s="232" t="s">
        <v>177</v>
      </c>
      <c r="Z51" s="212"/>
      <c r="AA51" s="212"/>
      <c r="AB51" s="212"/>
      <c r="AC51" s="212"/>
      <c r="AD51" s="212"/>
      <c r="AE51" s="212"/>
      <c r="AF51" s="212"/>
      <c r="AG51" s="212" t="s">
        <v>250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ht="25.5" x14ac:dyDescent="0.2">
      <c r="A52" s="241" t="s">
        <v>169</v>
      </c>
      <c r="B52" s="242" t="s">
        <v>108</v>
      </c>
      <c r="C52" s="263" t="s">
        <v>109</v>
      </c>
      <c r="D52" s="243"/>
      <c r="E52" s="244"/>
      <c r="F52" s="245"/>
      <c r="G52" s="246">
        <f>SUMIF(AG53:AG54,"&lt;&gt;NOR",G53:G54)</f>
        <v>0</v>
      </c>
      <c r="H52" s="240"/>
      <c r="I52" s="240">
        <f>SUM(I53:I54)</f>
        <v>0</v>
      </c>
      <c r="J52" s="240"/>
      <c r="K52" s="240">
        <f>SUM(K53:K54)</f>
        <v>0</v>
      </c>
      <c r="L52" s="240"/>
      <c r="M52" s="240">
        <f>SUM(M53:M54)</f>
        <v>0</v>
      </c>
      <c r="N52" s="239"/>
      <c r="O52" s="239">
        <f>SUM(O53:O54)</f>
        <v>1849.08</v>
      </c>
      <c r="P52" s="239"/>
      <c r="Q52" s="239">
        <f>SUM(Q53:Q54)</f>
        <v>0</v>
      </c>
      <c r="R52" s="240"/>
      <c r="S52" s="240"/>
      <c r="T52" s="240"/>
      <c r="U52" s="240"/>
      <c r="V52" s="240">
        <f>SUM(V53:V54)</f>
        <v>505.28</v>
      </c>
      <c r="W52" s="240"/>
      <c r="X52" s="240"/>
      <c r="Y52" s="240"/>
      <c r="AG52" t="s">
        <v>170</v>
      </c>
    </row>
    <row r="53" spans="1:60" ht="22.5" outlineLevel="1" x14ac:dyDescent="0.2">
      <c r="A53" s="254">
        <v>24</v>
      </c>
      <c r="B53" s="255" t="s">
        <v>251</v>
      </c>
      <c r="C53" s="264" t="s">
        <v>252</v>
      </c>
      <c r="D53" s="256" t="s">
        <v>223</v>
      </c>
      <c r="E53" s="257">
        <v>5002.7759999999998</v>
      </c>
      <c r="F53" s="258"/>
      <c r="G53" s="259">
        <f>ROUND(E53*F53,2)</f>
        <v>0</v>
      </c>
      <c r="H53" s="233"/>
      <c r="I53" s="232">
        <f>ROUND(E53*H53,2)</f>
        <v>0</v>
      </c>
      <c r="J53" s="233"/>
      <c r="K53" s="232">
        <f>ROUND(E53*J53,2)</f>
        <v>0</v>
      </c>
      <c r="L53" s="232">
        <v>21</v>
      </c>
      <c r="M53" s="232">
        <f>G53*(1+L53/100)</f>
        <v>0</v>
      </c>
      <c r="N53" s="231">
        <v>0.28477999999999998</v>
      </c>
      <c r="O53" s="231">
        <f>ROUND(E53*N53,2)</f>
        <v>1424.69</v>
      </c>
      <c r="P53" s="231">
        <v>0</v>
      </c>
      <c r="Q53" s="231">
        <f>ROUND(E53*P53,2)</f>
        <v>0</v>
      </c>
      <c r="R53" s="232"/>
      <c r="S53" s="232" t="s">
        <v>253</v>
      </c>
      <c r="T53" s="232" t="s">
        <v>175</v>
      </c>
      <c r="U53" s="232">
        <v>0</v>
      </c>
      <c r="V53" s="232">
        <f>ROUND(E53*U53,2)</f>
        <v>0</v>
      </c>
      <c r="W53" s="232"/>
      <c r="X53" s="232" t="s">
        <v>176</v>
      </c>
      <c r="Y53" s="232" t="s">
        <v>177</v>
      </c>
      <c r="Z53" s="212"/>
      <c r="AA53" s="212"/>
      <c r="AB53" s="212"/>
      <c r="AC53" s="212"/>
      <c r="AD53" s="212"/>
      <c r="AE53" s="212"/>
      <c r="AF53" s="212"/>
      <c r="AG53" s="212" t="s">
        <v>178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ht="22.5" outlineLevel="1" x14ac:dyDescent="0.2">
      <c r="A54" s="254">
        <v>25</v>
      </c>
      <c r="B54" s="255" t="s">
        <v>254</v>
      </c>
      <c r="C54" s="264" t="s">
        <v>255</v>
      </c>
      <c r="D54" s="256" t="s">
        <v>223</v>
      </c>
      <c r="E54" s="257">
        <v>5002.7759999999998</v>
      </c>
      <c r="F54" s="258"/>
      <c r="G54" s="259">
        <f>ROUND(E54*F54,2)</f>
        <v>0</v>
      </c>
      <c r="H54" s="233"/>
      <c r="I54" s="232">
        <f>ROUND(E54*H54,2)</f>
        <v>0</v>
      </c>
      <c r="J54" s="233"/>
      <c r="K54" s="232">
        <f>ROUND(E54*J54,2)</f>
        <v>0</v>
      </c>
      <c r="L54" s="232">
        <v>21</v>
      </c>
      <c r="M54" s="232">
        <f>G54*(1+L54/100)</f>
        <v>0</v>
      </c>
      <c r="N54" s="231">
        <v>8.4830000000000003E-2</v>
      </c>
      <c r="O54" s="231">
        <f>ROUND(E54*N54,2)</f>
        <v>424.39</v>
      </c>
      <c r="P54" s="231">
        <v>0</v>
      </c>
      <c r="Q54" s="231">
        <f>ROUND(E54*P54,2)</f>
        <v>0</v>
      </c>
      <c r="R54" s="232"/>
      <c r="S54" s="232" t="s">
        <v>253</v>
      </c>
      <c r="T54" s="232" t="s">
        <v>175</v>
      </c>
      <c r="U54" s="232">
        <v>0.10100000000000001</v>
      </c>
      <c r="V54" s="232">
        <f>ROUND(E54*U54,2)</f>
        <v>505.28</v>
      </c>
      <c r="W54" s="232"/>
      <c r="X54" s="232" t="s">
        <v>176</v>
      </c>
      <c r="Y54" s="232" t="s">
        <v>177</v>
      </c>
      <c r="Z54" s="212"/>
      <c r="AA54" s="212"/>
      <c r="AB54" s="212"/>
      <c r="AC54" s="212"/>
      <c r="AD54" s="212"/>
      <c r="AE54" s="212"/>
      <c r="AF54" s="212"/>
      <c r="AG54" s="212" t="s">
        <v>245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x14ac:dyDescent="0.2">
      <c r="A55" s="241" t="s">
        <v>169</v>
      </c>
      <c r="B55" s="242" t="s">
        <v>112</v>
      </c>
      <c r="C55" s="263" t="s">
        <v>113</v>
      </c>
      <c r="D55" s="243"/>
      <c r="E55" s="244"/>
      <c r="F55" s="245"/>
      <c r="G55" s="246">
        <f>SUMIF(AG56:AG58,"&lt;&gt;NOR",G56:G58)</f>
        <v>0</v>
      </c>
      <c r="H55" s="240"/>
      <c r="I55" s="240">
        <f>SUM(I56:I58)</f>
        <v>0</v>
      </c>
      <c r="J55" s="240"/>
      <c r="K55" s="240">
        <f>SUM(K56:K58)</f>
        <v>0</v>
      </c>
      <c r="L55" s="240"/>
      <c r="M55" s="240">
        <f>SUM(M56:M58)</f>
        <v>0</v>
      </c>
      <c r="N55" s="239"/>
      <c r="O55" s="239">
        <f>SUM(O56:O58)</f>
        <v>681.38</v>
      </c>
      <c r="P55" s="239"/>
      <c r="Q55" s="239">
        <f>SUM(Q56:Q58)</f>
        <v>0</v>
      </c>
      <c r="R55" s="240"/>
      <c r="S55" s="240"/>
      <c r="T55" s="240"/>
      <c r="U55" s="240"/>
      <c r="V55" s="240">
        <f>SUM(V56:V58)</f>
        <v>505.28</v>
      </c>
      <c r="W55" s="240"/>
      <c r="X55" s="240"/>
      <c r="Y55" s="240"/>
      <c r="AG55" t="s">
        <v>170</v>
      </c>
    </row>
    <row r="56" spans="1:60" outlineLevel="1" x14ac:dyDescent="0.2">
      <c r="A56" s="248">
        <v>26</v>
      </c>
      <c r="B56" s="249" t="s">
        <v>256</v>
      </c>
      <c r="C56" s="265" t="s">
        <v>257</v>
      </c>
      <c r="D56" s="250" t="s">
        <v>223</v>
      </c>
      <c r="E56" s="251">
        <v>5002.7759999999998</v>
      </c>
      <c r="F56" s="252"/>
      <c r="G56" s="253">
        <f>ROUND(E56*F56,2)</f>
        <v>0</v>
      </c>
      <c r="H56" s="233"/>
      <c r="I56" s="232">
        <f>ROUND(E56*H56,2)</f>
        <v>0</v>
      </c>
      <c r="J56" s="233"/>
      <c r="K56" s="232">
        <f>ROUND(E56*J56,2)</f>
        <v>0</v>
      </c>
      <c r="L56" s="232">
        <v>21</v>
      </c>
      <c r="M56" s="232">
        <f>G56*(1+L56/100)</f>
        <v>0</v>
      </c>
      <c r="N56" s="231">
        <v>0.13619999999999999</v>
      </c>
      <c r="O56" s="231">
        <f>ROUND(E56*N56,2)</f>
        <v>681.38</v>
      </c>
      <c r="P56" s="231">
        <v>0</v>
      </c>
      <c r="Q56" s="231">
        <f>ROUND(E56*P56,2)</f>
        <v>0</v>
      </c>
      <c r="R56" s="232"/>
      <c r="S56" s="232" t="s">
        <v>202</v>
      </c>
      <c r="T56" s="232" t="s">
        <v>175</v>
      </c>
      <c r="U56" s="232">
        <v>0.10100000000000001</v>
      </c>
      <c r="V56" s="232">
        <f>ROUND(E56*U56,2)</f>
        <v>505.28</v>
      </c>
      <c r="W56" s="232"/>
      <c r="X56" s="232" t="s">
        <v>176</v>
      </c>
      <c r="Y56" s="232" t="s">
        <v>177</v>
      </c>
      <c r="Z56" s="212"/>
      <c r="AA56" s="212"/>
      <c r="AB56" s="212"/>
      <c r="AC56" s="212"/>
      <c r="AD56" s="212"/>
      <c r="AE56" s="212"/>
      <c r="AF56" s="212"/>
      <c r="AG56" s="212" t="s">
        <v>178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2" x14ac:dyDescent="0.2">
      <c r="A57" s="229"/>
      <c r="B57" s="230"/>
      <c r="C57" s="266" t="s">
        <v>258</v>
      </c>
      <c r="D57" s="234"/>
      <c r="E57" s="235">
        <v>2501.3879999999999</v>
      </c>
      <c r="F57" s="232"/>
      <c r="G57" s="232"/>
      <c r="H57" s="232"/>
      <c r="I57" s="232"/>
      <c r="J57" s="232"/>
      <c r="K57" s="232"/>
      <c r="L57" s="232"/>
      <c r="M57" s="232"/>
      <c r="N57" s="231"/>
      <c r="O57" s="231"/>
      <c r="P57" s="231"/>
      <c r="Q57" s="231"/>
      <c r="R57" s="232"/>
      <c r="S57" s="232"/>
      <c r="T57" s="232"/>
      <c r="U57" s="232"/>
      <c r="V57" s="232"/>
      <c r="W57" s="232"/>
      <c r="X57" s="232"/>
      <c r="Y57" s="232"/>
      <c r="Z57" s="212"/>
      <c r="AA57" s="212"/>
      <c r="AB57" s="212"/>
      <c r="AC57" s="212"/>
      <c r="AD57" s="212"/>
      <c r="AE57" s="212"/>
      <c r="AF57" s="212"/>
      <c r="AG57" s="212" t="s">
        <v>204</v>
      </c>
      <c r="AH57" s="212">
        <v>0</v>
      </c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3" x14ac:dyDescent="0.2">
      <c r="A58" s="229"/>
      <c r="B58" s="230"/>
      <c r="C58" s="266" t="s">
        <v>259</v>
      </c>
      <c r="D58" s="234"/>
      <c r="E58" s="235">
        <v>2501.3879999999999</v>
      </c>
      <c r="F58" s="232"/>
      <c r="G58" s="232"/>
      <c r="H58" s="232"/>
      <c r="I58" s="232"/>
      <c r="J58" s="232"/>
      <c r="K58" s="232"/>
      <c r="L58" s="232"/>
      <c r="M58" s="232"/>
      <c r="N58" s="231"/>
      <c r="O58" s="231"/>
      <c r="P58" s="231"/>
      <c r="Q58" s="231"/>
      <c r="R58" s="232"/>
      <c r="S58" s="232"/>
      <c r="T58" s="232"/>
      <c r="U58" s="232"/>
      <c r="V58" s="232"/>
      <c r="W58" s="232"/>
      <c r="X58" s="232"/>
      <c r="Y58" s="232"/>
      <c r="Z58" s="212"/>
      <c r="AA58" s="212"/>
      <c r="AB58" s="212"/>
      <c r="AC58" s="212"/>
      <c r="AD58" s="212"/>
      <c r="AE58" s="212"/>
      <c r="AF58" s="212"/>
      <c r="AG58" s="212" t="s">
        <v>204</v>
      </c>
      <c r="AH58" s="212">
        <v>0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x14ac:dyDescent="0.2">
      <c r="A59" s="241" t="s">
        <v>169</v>
      </c>
      <c r="B59" s="242" t="s">
        <v>120</v>
      </c>
      <c r="C59" s="263" t="s">
        <v>121</v>
      </c>
      <c r="D59" s="243"/>
      <c r="E59" s="244"/>
      <c r="F59" s="245"/>
      <c r="G59" s="246">
        <f>SUMIF(AG60:AG62,"&lt;&gt;NOR",G60:G62)</f>
        <v>0</v>
      </c>
      <c r="H59" s="240"/>
      <c r="I59" s="240">
        <f>SUM(I60:I62)</f>
        <v>0</v>
      </c>
      <c r="J59" s="240"/>
      <c r="K59" s="240">
        <f>SUM(K60:K62)</f>
        <v>0</v>
      </c>
      <c r="L59" s="240"/>
      <c r="M59" s="240">
        <f>SUM(M60:M62)</f>
        <v>0</v>
      </c>
      <c r="N59" s="239"/>
      <c r="O59" s="239">
        <f>SUM(O60:O62)</f>
        <v>2.4</v>
      </c>
      <c r="P59" s="239"/>
      <c r="Q59" s="239">
        <f>SUM(Q60:Q62)</f>
        <v>0</v>
      </c>
      <c r="R59" s="240"/>
      <c r="S59" s="240"/>
      <c r="T59" s="240"/>
      <c r="U59" s="240"/>
      <c r="V59" s="240">
        <f>SUM(V60:V62)</f>
        <v>0</v>
      </c>
      <c r="W59" s="240"/>
      <c r="X59" s="240"/>
      <c r="Y59" s="240"/>
      <c r="AG59" t="s">
        <v>170</v>
      </c>
    </row>
    <row r="60" spans="1:60" outlineLevel="1" x14ac:dyDescent="0.2">
      <c r="A60" s="248">
        <v>27</v>
      </c>
      <c r="B60" s="249" t="s">
        <v>260</v>
      </c>
      <c r="C60" s="265" t="s">
        <v>261</v>
      </c>
      <c r="D60" s="250" t="s">
        <v>262</v>
      </c>
      <c r="E60" s="251">
        <v>8</v>
      </c>
      <c r="F60" s="252"/>
      <c r="G60" s="253">
        <f>ROUND(E60*F60,2)</f>
        <v>0</v>
      </c>
      <c r="H60" s="233"/>
      <c r="I60" s="232">
        <f>ROUND(E60*H60,2)</f>
        <v>0</v>
      </c>
      <c r="J60" s="233"/>
      <c r="K60" s="232">
        <f>ROUND(E60*J60,2)</f>
        <v>0</v>
      </c>
      <c r="L60" s="232">
        <v>21</v>
      </c>
      <c r="M60" s="232">
        <f>G60*(1+L60/100)</f>
        <v>0</v>
      </c>
      <c r="N60" s="231">
        <v>0</v>
      </c>
      <c r="O60" s="231">
        <f>ROUND(E60*N60,2)</f>
        <v>0</v>
      </c>
      <c r="P60" s="231">
        <v>0</v>
      </c>
      <c r="Q60" s="231">
        <f>ROUND(E60*P60,2)</f>
        <v>0</v>
      </c>
      <c r="R60" s="232"/>
      <c r="S60" s="232" t="s">
        <v>174</v>
      </c>
      <c r="T60" s="232" t="s">
        <v>175</v>
      </c>
      <c r="U60" s="232">
        <v>0</v>
      </c>
      <c r="V60" s="232">
        <f>ROUND(E60*U60,2)</f>
        <v>0</v>
      </c>
      <c r="W60" s="232"/>
      <c r="X60" s="232" t="s">
        <v>263</v>
      </c>
      <c r="Y60" s="232" t="s">
        <v>177</v>
      </c>
      <c r="Z60" s="212"/>
      <c r="AA60" s="212"/>
      <c r="AB60" s="212"/>
      <c r="AC60" s="212"/>
      <c r="AD60" s="212"/>
      <c r="AE60" s="212"/>
      <c r="AF60" s="212"/>
      <c r="AG60" s="212" t="s">
        <v>264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ht="22.5" outlineLevel="2" x14ac:dyDescent="0.2">
      <c r="A61" s="229"/>
      <c r="B61" s="230"/>
      <c r="C61" s="267" t="s">
        <v>265</v>
      </c>
      <c r="D61" s="261"/>
      <c r="E61" s="261"/>
      <c r="F61" s="261"/>
      <c r="G61" s="261"/>
      <c r="H61" s="232"/>
      <c r="I61" s="232"/>
      <c r="J61" s="232"/>
      <c r="K61" s="232"/>
      <c r="L61" s="232"/>
      <c r="M61" s="232"/>
      <c r="N61" s="231"/>
      <c r="O61" s="231"/>
      <c r="P61" s="231"/>
      <c r="Q61" s="231"/>
      <c r="R61" s="232"/>
      <c r="S61" s="232"/>
      <c r="T61" s="232"/>
      <c r="U61" s="232"/>
      <c r="V61" s="232"/>
      <c r="W61" s="232"/>
      <c r="X61" s="232"/>
      <c r="Y61" s="232"/>
      <c r="Z61" s="212"/>
      <c r="AA61" s="212"/>
      <c r="AB61" s="212"/>
      <c r="AC61" s="212"/>
      <c r="AD61" s="212"/>
      <c r="AE61" s="212"/>
      <c r="AF61" s="212"/>
      <c r="AG61" s="212" t="s">
        <v>266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60" t="str">
        <f>C61</f>
        <v>/cena za kompletní dodávku a montáž automatického zavlažovacího systému, tj. rozvodného PE-HD potrubí D32x2,8, 6ks postřikovačů, rozdělovací šachty,zemních prací - BEZ ZDROJE VODY/</v>
      </c>
      <c r="BB61" s="212"/>
      <c r="BC61" s="212"/>
      <c r="BD61" s="212"/>
      <c r="BE61" s="212"/>
      <c r="BF61" s="212"/>
      <c r="BG61" s="212"/>
      <c r="BH61" s="212"/>
    </row>
    <row r="62" spans="1:60" outlineLevel="1" x14ac:dyDescent="0.2">
      <c r="A62" s="254">
        <v>28</v>
      </c>
      <c r="B62" s="255" t="s">
        <v>267</v>
      </c>
      <c r="C62" s="264" t="s">
        <v>268</v>
      </c>
      <c r="D62" s="256" t="s">
        <v>262</v>
      </c>
      <c r="E62" s="257">
        <v>4</v>
      </c>
      <c r="F62" s="258"/>
      <c r="G62" s="259">
        <f>ROUND(E62*F62,2)</f>
        <v>0</v>
      </c>
      <c r="H62" s="233"/>
      <c r="I62" s="232">
        <f>ROUND(E62*H62,2)</f>
        <v>0</v>
      </c>
      <c r="J62" s="233"/>
      <c r="K62" s="232">
        <f>ROUND(E62*J62,2)</f>
        <v>0</v>
      </c>
      <c r="L62" s="232">
        <v>21</v>
      </c>
      <c r="M62" s="232">
        <f>G62*(1+L62/100)</f>
        <v>0</v>
      </c>
      <c r="N62" s="231">
        <v>0.6</v>
      </c>
      <c r="O62" s="231">
        <f>ROUND(E62*N62,2)</f>
        <v>2.4</v>
      </c>
      <c r="P62" s="231">
        <v>0</v>
      </c>
      <c r="Q62" s="231">
        <f>ROUND(E62*P62,2)</f>
        <v>0</v>
      </c>
      <c r="R62" s="232"/>
      <c r="S62" s="232" t="s">
        <v>174</v>
      </c>
      <c r="T62" s="232" t="s">
        <v>175</v>
      </c>
      <c r="U62" s="232">
        <v>0</v>
      </c>
      <c r="V62" s="232">
        <f>ROUND(E62*U62,2)</f>
        <v>0</v>
      </c>
      <c r="W62" s="232"/>
      <c r="X62" s="232" t="s">
        <v>263</v>
      </c>
      <c r="Y62" s="232" t="s">
        <v>177</v>
      </c>
      <c r="Z62" s="212"/>
      <c r="AA62" s="212"/>
      <c r="AB62" s="212"/>
      <c r="AC62" s="212"/>
      <c r="AD62" s="212"/>
      <c r="AE62" s="212"/>
      <c r="AF62" s="212"/>
      <c r="AG62" s="212" t="s">
        <v>264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x14ac:dyDescent="0.2">
      <c r="A63" s="241" t="s">
        <v>169</v>
      </c>
      <c r="B63" s="242" t="s">
        <v>122</v>
      </c>
      <c r="C63" s="263" t="s">
        <v>123</v>
      </c>
      <c r="D63" s="243"/>
      <c r="E63" s="244"/>
      <c r="F63" s="245"/>
      <c r="G63" s="246">
        <f>SUMIF(AG64:AG75,"&lt;&gt;NOR",G64:G75)</f>
        <v>0</v>
      </c>
      <c r="H63" s="240"/>
      <c r="I63" s="240">
        <f>SUM(I64:I75)</f>
        <v>0</v>
      </c>
      <c r="J63" s="240"/>
      <c r="K63" s="240">
        <f>SUM(K64:K75)</f>
        <v>0</v>
      </c>
      <c r="L63" s="240"/>
      <c r="M63" s="240">
        <f>SUM(M64:M75)</f>
        <v>0</v>
      </c>
      <c r="N63" s="239"/>
      <c r="O63" s="239">
        <f>SUM(O64:O75)</f>
        <v>29</v>
      </c>
      <c r="P63" s="239"/>
      <c r="Q63" s="239">
        <f>SUM(Q64:Q75)</f>
        <v>0</v>
      </c>
      <c r="R63" s="240"/>
      <c r="S63" s="240"/>
      <c r="T63" s="240"/>
      <c r="U63" s="240"/>
      <c r="V63" s="240">
        <f>SUM(V64:V75)</f>
        <v>120.79</v>
      </c>
      <c r="W63" s="240"/>
      <c r="X63" s="240"/>
      <c r="Y63" s="240"/>
      <c r="AG63" t="s">
        <v>170</v>
      </c>
    </row>
    <row r="64" spans="1:60" ht="22.5" outlineLevel="1" x14ac:dyDescent="0.2">
      <c r="A64" s="248">
        <v>29</v>
      </c>
      <c r="B64" s="249" t="s">
        <v>269</v>
      </c>
      <c r="C64" s="265" t="s">
        <v>270</v>
      </c>
      <c r="D64" s="250" t="s">
        <v>211</v>
      </c>
      <c r="E64" s="251">
        <v>273.60000000000002</v>
      </c>
      <c r="F64" s="252"/>
      <c r="G64" s="253">
        <f>ROUND(E64*F64,2)</f>
        <v>0</v>
      </c>
      <c r="H64" s="233"/>
      <c r="I64" s="232">
        <f>ROUND(E64*H64,2)</f>
        <v>0</v>
      </c>
      <c r="J64" s="233"/>
      <c r="K64" s="232">
        <f>ROUND(E64*J64,2)</f>
        <v>0</v>
      </c>
      <c r="L64" s="232">
        <v>21</v>
      </c>
      <c r="M64" s="232">
        <f>G64*(1+L64/100)</f>
        <v>0</v>
      </c>
      <c r="N64" s="231">
        <v>9.01E-2</v>
      </c>
      <c r="O64" s="231">
        <f>ROUND(E64*N64,2)</f>
        <v>24.65</v>
      </c>
      <c r="P64" s="231">
        <v>0</v>
      </c>
      <c r="Q64" s="231">
        <f>ROUND(E64*P64,2)</f>
        <v>0</v>
      </c>
      <c r="R64" s="232"/>
      <c r="S64" s="232" t="s">
        <v>202</v>
      </c>
      <c r="T64" s="232" t="s">
        <v>175</v>
      </c>
      <c r="U64" s="232">
        <v>0.4415</v>
      </c>
      <c r="V64" s="232">
        <f>ROUND(E64*U64,2)</f>
        <v>120.79</v>
      </c>
      <c r="W64" s="232"/>
      <c r="X64" s="232" t="s">
        <v>176</v>
      </c>
      <c r="Y64" s="232" t="s">
        <v>177</v>
      </c>
      <c r="Z64" s="212"/>
      <c r="AA64" s="212"/>
      <c r="AB64" s="212"/>
      <c r="AC64" s="212"/>
      <c r="AD64" s="212"/>
      <c r="AE64" s="212"/>
      <c r="AF64" s="212"/>
      <c r="AG64" s="212" t="s">
        <v>178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2" x14ac:dyDescent="0.2">
      <c r="A65" s="229"/>
      <c r="B65" s="230"/>
      <c r="C65" s="266" t="s">
        <v>271</v>
      </c>
      <c r="D65" s="234"/>
      <c r="E65" s="235">
        <v>136.80000000000001</v>
      </c>
      <c r="F65" s="232"/>
      <c r="G65" s="232"/>
      <c r="H65" s="232"/>
      <c r="I65" s="232"/>
      <c r="J65" s="232"/>
      <c r="K65" s="232"/>
      <c r="L65" s="232"/>
      <c r="M65" s="232"/>
      <c r="N65" s="231"/>
      <c r="O65" s="231"/>
      <c r="P65" s="231"/>
      <c r="Q65" s="231"/>
      <c r="R65" s="232"/>
      <c r="S65" s="232"/>
      <c r="T65" s="232"/>
      <c r="U65" s="232"/>
      <c r="V65" s="232"/>
      <c r="W65" s="232"/>
      <c r="X65" s="232"/>
      <c r="Y65" s="232"/>
      <c r="Z65" s="212"/>
      <c r="AA65" s="212"/>
      <c r="AB65" s="212"/>
      <c r="AC65" s="212"/>
      <c r="AD65" s="212"/>
      <c r="AE65" s="212"/>
      <c r="AF65" s="212"/>
      <c r="AG65" s="212" t="s">
        <v>204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3" x14ac:dyDescent="0.2">
      <c r="A66" s="229"/>
      <c r="B66" s="230"/>
      <c r="C66" s="266" t="s">
        <v>272</v>
      </c>
      <c r="D66" s="234"/>
      <c r="E66" s="235">
        <v>136.80000000000001</v>
      </c>
      <c r="F66" s="232"/>
      <c r="G66" s="232"/>
      <c r="H66" s="232"/>
      <c r="I66" s="232"/>
      <c r="J66" s="232"/>
      <c r="K66" s="232"/>
      <c r="L66" s="232"/>
      <c r="M66" s="232"/>
      <c r="N66" s="231"/>
      <c r="O66" s="231"/>
      <c r="P66" s="231"/>
      <c r="Q66" s="231"/>
      <c r="R66" s="232"/>
      <c r="S66" s="232"/>
      <c r="T66" s="232"/>
      <c r="U66" s="232"/>
      <c r="V66" s="232"/>
      <c r="W66" s="232"/>
      <c r="X66" s="232"/>
      <c r="Y66" s="232"/>
      <c r="Z66" s="212"/>
      <c r="AA66" s="212"/>
      <c r="AB66" s="212"/>
      <c r="AC66" s="212"/>
      <c r="AD66" s="212"/>
      <c r="AE66" s="212"/>
      <c r="AF66" s="212"/>
      <c r="AG66" s="212" t="s">
        <v>204</v>
      </c>
      <c r="AH66" s="212">
        <v>0</v>
      </c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1" x14ac:dyDescent="0.2">
      <c r="A67" s="248">
        <v>30</v>
      </c>
      <c r="B67" s="249" t="s">
        <v>273</v>
      </c>
      <c r="C67" s="265" t="s">
        <v>274</v>
      </c>
      <c r="D67" s="250" t="s">
        <v>235</v>
      </c>
      <c r="E67" s="251">
        <v>268.33600000000001</v>
      </c>
      <c r="F67" s="252"/>
      <c r="G67" s="253">
        <f>ROUND(E67*F67,2)</f>
        <v>0</v>
      </c>
      <c r="H67" s="233"/>
      <c r="I67" s="232">
        <f>ROUND(E67*H67,2)</f>
        <v>0</v>
      </c>
      <c r="J67" s="233"/>
      <c r="K67" s="232">
        <f>ROUND(E67*J67,2)</f>
        <v>0</v>
      </c>
      <c r="L67" s="232">
        <v>21</v>
      </c>
      <c r="M67" s="232">
        <f>G67*(1+L67/100)</f>
        <v>0</v>
      </c>
      <c r="N67" s="231">
        <v>1.4500000000000001E-2</v>
      </c>
      <c r="O67" s="231">
        <f>ROUND(E67*N67,2)</f>
        <v>3.89</v>
      </c>
      <c r="P67" s="231">
        <v>0</v>
      </c>
      <c r="Q67" s="231">
        <f>ROUND(E67*P67,2)</f>
        <v>0</v>
      </c>
      <c r="R67" s="232"/>
      <c r="S67" s="232" t="s">
        <v>174</v>
      </c>
      <c r="T67" s="232" t="s">
        <v>175</v>
      </c>
      <c r="U67" s="232">
        <v>0</v>
      </c>
      <c r="V67" s="232">
        <f>ROUND(E67*U67,2)</f>
        <v>0</v>
      </c>
      <c r="W67" s="232"/>
      <c r="X67" s="232" t="s">
        <v>263</v>
      </c>
      <c r="Y67" s="232" t="s">
        <v>177</v>
      </c>
      <c r="Z67" s="212"/>
      <c r="AA67" s="212"/>
      <c r="AB67" s="212"/>
      <c r="AC67" s="212"/>
      <c r="AD67" s="212"/>
      <c r="AE67" s="212"/>
      <c r="AF67" s="212"/>
      <c r="AG67" s="212" t="s">
        <v>275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2" x14ac:dyDescent="0.2">
      <c r="A68" s="229"/>
      <c r="B68" s="230"/>
      <c r="C68" s="267" t="s">
        <v>276</v>
      </c>
      <c r="D68" s="261"/>
      <c r="E68" s="261"/>
      <c r="F68" s="261"/>
      <c r="G68" s="261"/>
      <c r="H68" s="232"/>
      <c r="I68" s="232"/>
      <c r="J68" s="232"/>
      <c r="K68" s="232"/>
      <c r="L68" s="232"/>
      <c r="M68" s="232"/>
      <c r="N68" s="231"/>
      <c r="O68" s="231"/>
      <c r="P68" s="231"/>
      <c r="Q68" s="231"/>
      <c r="R68" s="232"/>
      <c r="S68" s="232"/>
      <c r="T68" s="232"/>
      <c r="U68" s="232"/>
      <c r="V68" s="232"/>
      <c r="W68" s="232"/>
      <c r="X68" s="232"/>
      <c r="Y68" s="232"/>
      <c r="Z68" s="212"/>
      <c r="AA68" s="212"/>
      <c r="AB68" s="212"/>
      <c r="AC68" s="212"/>
      <c r="AD68" s="212"/>
      <c r="AE68" s="212"/>
      <c r="AF68" s="212"/>
      <c r="AG68" s="212" t="s">
        <v>266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2" x14ac:dyDescent="0.2">
      <c r="A69" s="229"/>
      <c r="B69" s="230"/>
      <c r="C69" s="266" t="s">
        <v>277</v>
      </c>
      <c r="D69" s="234"/>
      <c r="E69" s="235">
        <v>268.33600000000001</v>
      </c>
      <c r="F69" s="232"/>
      <c r="G69" s="232"/>
      <c r="H69" s="232"/>
      <c r="I69" s="232"/>
      <c r="J69" s="232"/>
      <c r="K69" s="232"/>
      <c r="L69" s="232"/>
      <c r="M69" s="232"/>
      <c r="N69" s="231"/>
      <c r="O69" s="231"/>
      <c r="P69" s="231"/>
      <c r="Q69" s="231"/>
      <c r="R69" s="232"/>
      <c r="S69" s="232"/>
      <c r="T69" s="232"/>
      <c r="U69" s="232"/>
      <c r="V69" s="232"/>
      <c r="W69" s="232"/>
      <c r="X69" s="232"/>
      <c r="Y69" s="232"/>
      <c r="Z69" s="212"/>
      <c r="AA69" s="212"/>
      <c r="AB69" s="212"/>
      <c r="AC69" s="212"/>
      <c r="AD69" s="212"/>
      <c r="AE69" s="212"/>
      <c r="AF69" s="212"/>
      <c r="AG69" s="212" t="s">
        <v>204</v>
      </c>
      <c r="AH69" s="212">
        <v>0</v>
      </c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1" x14ac:dyDescent="0.2">
      <c r="A70" s="248">
        <v>31</v>
      </c>
      <c r="B70" s="249" t="s">
        <v>278</v>
      </c>
      <c r="C70" s="265" t="s">
        <v>279</v>
      </c>
      <c r="D70" s="250" t="s">
        <v>235</v>
      </c>
      <c r="E70" s="251">
        <v>16.16</v>
      </c>
      <c r="F70" s="252"/>
      <c r="G70" s="253">
        <f>ROUND(E70*F70,2)</f>
        <v>0</v>
      </c>
      <c r="H70" s="233"/>
      <c r="I70" s="232">
        <f>ROUND(E70*H70,2)</f>
        <v>0</v>
      </c>
      <c r="J70" s="233"/>
      <c r="K70" s="232">
        <f>ROUND(E70*J70,2)</f>
        <v>0</v>
      </c>
      <c r="L70" s="232">
        <v>21</v>
      </c>
      <c r="M70" s="232">
        <f>G70*(1+L70/100)</f>
        <v>0</v>
      </c>
      <c r="N70" s="231">
        <v>1.4500000000000001E-2</v>
      </c>
      <c r="O70" s="231">
        <f>ROUND(E70*N70,2)</f>
        <v>0.23</v>
      </c>
      <c r="P70" s="231">
        <v>0</v>
      </c>
      <c r="Q70" s="231">
        <f>ROUND(E70*P70,2)</f>
        <v>0</v>
      </c>
      <c r="R70" s="232"/>
      <c r="S70" s="232" t="s">
        <v>174</v>
      </c>
      <c r="T70" s="232" t="s">
        <v>175</v>
      </c>
      <c r="U70" s="232">
        <v>0</v>
      </c>
      <c r="V70" s="232">
        <f>ROUND(E70*U70,2)</f>
        <v>0</v>
      </c>
      <c r="W70" s="232"/>
      <c r="X70" s="232" t="s">
        <v>263</v>
      </c>
      <c r="Y70" s="232" t="s">
        <v>177</v>
      </c>
      <c r="Z70" s="212"/>
      <c r="AA70" s="212"/>
      <c r="AB70" s="212"/>
      <c r="AC70" s="212"/>
      <c r="AD70" s="212"/>
      <c r="AE70" s="212"/>
      <c r="AF70" s="212"/>
      <c r="AG70" s="212" t="s">
        <v>275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2" x14ac:dyDescent="0.2">
      <c r="A71" s="229"/>
      <c r="B71" s="230"/>
      <c r="C71" s="267" t="s">
        <v>276</v>
      </c>
      <c r="D71" s="261"/>
      <c r="E71" s="261"/>
      <c r="F71" s="261"/>
      <c r="G71" s="261"/>
      <c r="H71" s="232"/>
      <c r="I71" s="232"/>
      <c r="J71" s="232"/>
      <c r="K71" s="232"/>
      <c r="L71" s="232"/>
      <c r="M71" s="232"/>
      <c r="N71" s="231"/>
      <c r="O71" s="231"/>
      <c r="P71" s="231"/>
      <c r="Q71" s="231"/>
      <c r="R71" s="232"/>
      <c r="S71" s="232"/>
      <c r="T71" s="232"/>
      <c r="U71" s="232"/>
      <c r="V71" s="232"/>
      <c r="W71" s="232"/>
      <c r="X71" s="232"/>
      <c r="Y71" s="232"/>
      <c r="Z71" s="212"/>
      <c r="AA71" s="212"/>
      <c r="AB71" s="212"/>
      <c r="AC71" s="212"/>
      <c r="AD71" s="212"/>
      <c r="AE71" s="212"/>
      <c r="AF71" s="212"/>
      <c r="AG71" s="212" t="s">
        <v>266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2" x14ac:dyDescent="0.2">
      <c r="A72" s="229"/>
      <c r="B72" s="230"/>
      <c r="C72" s="266" t="s">
        <v>280</v>
      </c>
      <c r="D72" s="234"/>
      <c r="E72" s="235">
        <v>16.16</v>
      </c>
      <c r="F72" s="232"/>
      <c r="G72" s="232"/>
      <c r="H72" s="232"/>
      <c r="I72" s="232"/>
      <c r="J72" s="232"/>
      <c r="K72" s="232"/>
      <c r="L72" s="232"/>
      <c r="M72" s="232"/>
      <c r="N72" s="231"/>
      <c r="O72" s="231"/>
      <c r="P72" s="231"/>
      <c r="Q72" s="231"/>
      <c r="R72" s="232"/>
      <c r="S72" s="232"/>
      <c r="T72" s="232"/>
      <c r="U72" s="232"/>
      <c r="V72" s="232"/>
      <c r="W72" s="232"/>
      <c r="X72" s="232"/>
      <c r="Y72" s="232"/>
      <c r="Z72" s="212"/>
      <c r="AA72" s="212"/>
      <c r="AB72" s="212"/>
      <c r="AC72" s="212"/>
      <c r="AD72" s="212"/>
      <c r="AE72" s="212"/>
      <c r="AF72" s="212"/>
      <c r="AG72" s="212" t="s">
        <v>204</v>
      </c>
      <c r="AH72" s="212">
        <v>0</v>
      </c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1" x14ac:dyDescent="0.2">
      <c r="A73" s="248">
        <v>32</v>
      </c>
      <c r="B73" s="249" t="s">
        <v>281</v>
      </c>
      <c r="C73" s="265" t="s">
        <v>282</v>
      </c>
      <c r="D73" s="250" t="s">
        <v>235</v>
      </c>
      <c r="E73" s="251">
        <v>16.16</v>
      </c>
      <c r="F73" s="252"/>
      <c r="G73" s="253">
        <f>ROUND(E73*F73,2)</f>
        <v>0</v>
      </c>
      <c r="H73" s="233"/>
      <c r="I73" s="232">
        <f>ROUND(E73*H73,2)</f>
        <v>0</v>
      </c>
      <c r="J73" s="233"/>
      <c r="K73" s="232">
        <f>ROUND(E73*J73,2)</f>
        <v>0</v>
      </c>
      <c r="L73" s="232">
        <v>21</v>
      </c>
      <c r="M73" s="232">
        <f>G73*(1+L73/100)</f>
        <v>0</v>
      </c>
      <c r="N73" s="231">
        <v>1.4500000000000001E-2</v>
      </c>
      <c r="O73" s="231">
        <f>ROUND(E73*N73,2)</f>
        <v>0.23</v>
      </c>
      <c r="P73" s="231">
        <v>0</v>
      </c>
      <c r="Q73" s="231">
        <f>ROUND(E73*P73,2)</f>
        <v>0</v>
      </c>
      <c r="R73" s="232"/>
      <c r="S73" s="232" t="s">
        <v>174</v>
      </c>
      <c r="T73" s="232" t="s">
        <v>175</v>
      </c>
      <c r="U73" s="232">
        <v>0</v>
      </c>
      <c r="V73" s="232">
        <f>ROUND(E73*U73,2)</f>
        <v>0</v>
      </c>
      <c r="W73" s="232"/>
      <c r="X73" s="232" t="s">
        <v>263</v>
      </c>
      <c r="Y73" s="232" t="s">
        <v>177</v>
      </c>
      <c r="Z73" s="212"/>
      <c r="AA73" s="212"/>
      <c r="AB73" s="212"/>
      <c r="AC73" s="212"/>
      <c r="AD73" s="212"/>
      <c r="AE73" s="212"/>
      <c r="AF73" s="212"/>
      <c r="AG73" s="212" t="s">
        <v>275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2" x14ac:dyDescent="0.2">
      <c r="A74" s="229"/>
      <c r="B74" s="230"/>
      <c r="C74" s="267" t="s">
        <v>283</v>
      </c>
      <c r="D74" s="261"/>
      <c r="E74" s="261"/>
      <c r="F74" s="261"/>
      <c r="G74" s="261"/>
      <c r="H74" s="232"/>
      <c r="I74" s="232"/>
      <c r="J74" s="232"/>
      <c r="K74" s="232"/>
      <c r="L74" s="232"/>
      <c r="M74" s="232"/>
      <c r="N74" s="231"/>
      <c r="O74" s="231"/>
      <c r="P74" s="231"/>
      <c r="Q74" s="231"/>
      <c r="R74" s="232"/>
      <c r="S74" s="232"/>
      <c r="T74" s="232"/>
      <c r="U74" s="232"/>
      <c r="V74" s="232"/>
      <c r="W74" s="232"/>
      <c r="X74" s="232"/>
      <c r="Y74" s="232"/>
      <c r="Z74" s="212"/>
      <c r="AA74" s="212"/>
      <c r="AB74" s="212"/>
      <c r="AC74" s="212"/>
      <c r="AD74" s="212"/>
      <c r="AE74" s="212"/>
      <c r="AF74" s="212"/>
      <c r="AG74" s="212" t="s">
        <v>266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2" x14ac:dyDescent="0.2">
      <c r="A75" s="229"/>
      <c r="B75" s="230"/>
      <c r="C75" s="266" t="s">
        <v>280</v>
      </c>
      <c r="D75" s="234"/>
      <c r="E75" s="235">
        <v>16.16</v>
      </c>
      <c r="F75" s="232"/>
      <c r="G75" s="232"/>
      <c r="H75" s="232"/>
      <c r="I75" s="232"/>
      <c r="J75" s="232"/>
      <c r="K75" s="232"/>
      <c r="L75" s="232"/>
      <c r="M75" s="232"/>
      <c r="N75" s="231"/>
      <c r="O75" s="231"/>
      <c r="P75" s="231"/>
      <c r="Q75" s="231"/>
      <c r="R75" s="232"/>
      <c r="S75" s="232"/>
      <c r="T75" s="232"/>
      <c r="U75" s="232"/>
      <c r="V75" s="232"/>
      <c r="W75" s="232"/>
      <c r="X75" s="232"/>
      <c r="Y75" s="232"/>
      <c r="Z75" s="212"/>
      <c r="AA75" s="212"/>
      <c r="AB75" s="212"/>
      <c r="AC75" s="212"/>
      <c r="AD75" s="212"/>
      <c r="AE75" s="212"/>
      <c r="AF75" s="212"/>
      <c r="AG75" s="212" t="s">
        <v>204</v>
      </c>
      <c r="AH75" s="212">
        <v>0</v>
      </c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x14ac:dyDescent="0.2">
      <c r="A76" s="241" t="s">
        <v>169</v>
      </c>
      <c r="B76" s="242" t="s">
        <v>124</v>
      </c>
      <c r="C76" s="263" t="s">
        <v>125</v>
      </c>
      <c r="D76" s="243"/>
      <c r="E76" s="244"/>
      <c r="F76" s="245"/>
      <c r="G76" s="246">
        <f>SUMIF(AG77:AG103,"&lt;&gt;NOR",G77:G103)</f>
        <v>0</v>
      </c>
      <c r="H76" s="240"/>
      <c r="I76" s="240">
        <f>SUM(I77:I103)</f>
        <v>0</v>
      </c>
      <c r="J76" s="240"/>
      <c r="K76" s="240">
        <f>SUM(K77:K103)</f>
        <v>0</v>
      </c>
      <c r="L76" s="240"/>
      <c r="M76" s="240">
        <f>SUM(M77:M103)</f>
        <v>0</v>
      </c>
      <c r="N76" s="239"/>
      <c r="O76" s="239">
        <f>SUM(O77:O103)</f>
        <v>592.48</v>
      </c>
      <c r="P76" s="239"/>
      <c r="Q76" s="239">
        <f>SUM(Q77:Q103)</f>
        <v>0</v>
      </c>
      <c r="R76" s="240"/>
      <c r="S76" s="240"/>
      <c r="T76" s="240"/>
      <c r="U76" s="240"/>
      <c r="V76" s="240">
        <f>SUM(V77:V103)</f>
        <v>135.99</v>
      </c>
      <c r="W76" s="240"/>
      <c r="X76" s="240"/>
      <c r="Y76" s="240"/>
      <c r="AG76" t="s">
        <v>170</v>
      </c>
    </row>
    <row r="77" spans="1:60" outlineLevel="1" x14ac:dyDescent="0.2">
      <c r="A77" s="248">
        <v>33</v>
      </c>
      <c r="B77" s="249" t="s">
        <v>284</v>
      </c>
      <c r="C77" s="265" t="s">
        <v>285</v>
      </c>
      <c r="D77" s="250" t="s">
        <v>211</v>
      </c>
      <c r="E77" s="251">
        <v>169.7</v>
      </c>
      <c r="F77" s="252"/>
      <c r="G77" s="253">
        <f>ROUND(E77*F77,2)</f>
        <v>0</v>
      </c>
      <c r="H77" s="233"/>
      <c r="I77" s="232">
        <f>ROUND(E77*H77,2)</f>
        <v>0</v>
      </c>
      <c r="J77" s="233"/>
      <c r="K77" s="232">
        <f>ROUND(E77*J77,2)</f>
        <v>0</v>
      </c>
      <c r="L77" s="232">
        <v>21</v>
      </c>
      <c r="M77" s="232">
        <f>G77*(1+L77/100)</f>
        <v>0</v>
      </c>
      <c r="N77" s="231">
        <v>0</v>
      </c>
      <c r="O77" s="231">
        <f>ROUND(E77*N77,2)</f>
        <v>0</v>
      </c>
      <c r="P77" s="231">
        <v>0</v>
      </c>
      <c r="Q77" s="231">
        <f>ROUND(E77*P77,2)</f>
        <v>0</v>
      </c>
      <c r="R77" s="232"/>
      <c r="S77" s="232" t="s">
        <v>202</v>
      </c>
      <c r="T77" s="232" t="s">
        <v>175</v>
      </c>
      <c r="U77" s="232">
        <v>0.372</v>
      </c>
      <c r="V77" s="232">
        <f>ROUND(E77*U77,2)</f>
        <v>63.13</v>
      </c>
      <c r="W77" s="232"/>
      <c r="X77" s="232" t="s">
        <v>176</v>
      </c>
      <c r="Y77" s="232" t="s">
        <v>177</v>
      </c>
      <c r="Z77" s="212"/>
      <c r="AA77" s="212"/>
      <c r="AB77" s="212"/>
      <c r="AC77" s="212"/>
      <c r="AD77" s="212"/>
      <c r="AE77" s="212"/>
      <c r="AF77" s="212"/>
      <c r="AG77" s="212" t="s">
        <v>178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2" x14ac:dyDescent="0.2">
      <c r="A78" s="229"/>
      <c r="B78" s="230"/>
      <c r="C78" s="266" t="s">
        <v>214</v>
      </c>
      <c r="D78" s="234"/>
      <c r="E78" s="235">
        <v>97.8</v>
      </c>
      <c r="F78" s="232"/>
      <c r="G78" s="232"/>
      <c r="H78" s="232"/>
      <c r="I78" s="232"/>
      <c r="J78" s="232"/>
      <c r="K78" s="232"/>
      <c r="L78" s="232"/>
      <c r="M78" s="232"/>
      <c r="N78" s="231"/>
      <c r="O78" s="231"/>
      <c r="P78" s="231"/>
      <c r="Q78" s="231"/>
      <c r="R78" s="232"/>
      <c r="S78" s="232"/>
      <c r="T78" s="232"/>
      <c r="U78" s="232"/>
      <c r="V78" s="232"/>
      <c r="W78" s="232"/>
      <c r="X78" s="232"/>
      <c r="Y78" s="232"/>
      <c r="Z78" s="212"/>
      <c r="AA78" s="212"/>
      <c r="AB78" s="212"/>
      <c r="AC78" s="212"/>
      <c r="AD78" s="212"/>
      <c r="AE78" s="212"/>
      <c r="AF78" s="212"/>
      <c r="AG78" s="212" t="s">
        <v>204</v>
      </c>
      <c r="AH78" s="212">
        <v>0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3" x14ac:dyDescent="0.2">
      <c r="A79" s="229"/>
      <c r="B79" s="230"/>
      <c r="C79" s="266" t="s">
        <v>215</v>
      </c>
      <c r="D79" s="234"/>
      <c r="E79" s="235">
        <v>71.900000000000006</v>
      </c>
      <c r="F79" s="232"/>
      <c r="G79" s="232"/>
      <c r="H79" s="232"/>
      <c r="I79" s="232"/>
      <c r="J79" s="232"/>
      <c r="K79" s="232"/>
      <c r="L79" s="232"/>
      <c r="M79" s="232"/>
      <c r="N79" s="231"/>
      <c r="O79" s="231"/>
      <c r="P79" s="231"/>
      <c r="Q79" s="231"/>
      <c r="R79" s="232"/>
      <c r="S79" s="232"/>
      <c r="T79" s="232"/>
      <c r="U79" s="232"/>
      <c r="V79" s="232"/>
      <c r="W79" s="232"/>
      <c r="X79" s="232"/>
      <c r="Y79" s="232"/>
      <c r="Z79" s="212"/>
      <c r="AA79" s="212"/>
      <c r="AB79" s="212"/>
      <c r="AC79" s="212"/>
      <c r="AD79" s="212"/>
      <c r="AE79" s="212"/>
      <c r="AF79" s="212"/>
      <c r="AG79" s="212" t="s">
        <v>204</v>
      </c>
      <c r="AH79" s="212">
        <v>0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1" x14ac:dyDescent="0.2">
      <c r="A80" s="248">
        <v>34</v>
      </c>
      <c r="B80" s="249" t="s">
        <v>286</v>
      </c>
      <c r="C80" s="265" t="s">
        <v>287</v>
      </c>
      <c r="D80" s="250" t="s">
        <v>211</v>
      </c>
      <c r="E80" s="251">
        <v>244</v>
      </c>
      <c r="F80" s="252"/>
      <c r="G80" s="253">
        <f>ROUND(E80*F80,2)</f>
        <v>0</v>
      </c>
      <c r="H80" s="233"/>
      <c r="I80" s="232">
        <f>ROUND(E80*H80,2)</f>
        <v>0</v>
      </c>
      <c r="J80" s="233"/>
      <c r="K80" s="232">
        <f>ROUND(E80*J80,2)</f>
        <v>0</v>
      </c>
      <c r="L80" s="232">
        <v>21</v>
      </c>
      <c r="M80" s="232">
        <f>G80*(1+L80/100)</f>
        <v>0</v>
      </c>
      <c r="N80" s="231">
        <v>1E-4</v>
      </c>
      <c r="O80" s="231">
        <f>ROUND(E80*N80,2)</f>
        <v>0.02</v>
      </c>
      <c r="P80" s="231">
        <v>0</v>
      </c>
      <c r="Q80" s="231">
        <f>ROUND(E80*P80,2)</f>
        <v>0</v>
      </c>
      <c r="R80" s="232"/>
      <c r="S80" s="232" t="s">
        <v>202</v>
      </c>
      <c r="T80" s="232" t="s">
        <v>175</v>
      </c>
      <c r="U80" s="232">
        <v>0.11899999999999999</v>
      </c>
      <c r="V80" s="232">
        <f>ROUND(E80*U80,2)</f>
        <v>29.04</v>
      </c>
      <c r="W80" s="232"/>
      <c r="X80" s="232" t="s">
        <v>176</v>
      </c>
      <c r="Y80" s="232" t="s">
        <v>177</v>
      </c>
      <c r="Z80" s="212"/>
      <c r="AA80" s="212"/>
      <c r="AB80" s="212"/>
      <c r="AC80" s="212"/>
      <c r="AD80" s="212"/>
      <c r="AE80" s="212"/>
      <c r="AF80" s="212"/>
      <c r="AG80" s="212" t="s">
        <v>178</v>
      </c>
      <c r="AH80" s="212"/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2" x14ac:dyDescent="0.2">
      <c r="A81" s="229"/>
      <c r="B81" s="230"/>
      <c r="C81" s="266" t="s">
        <v>288</v>
      </c>
      <c r="D81" s="234"/>
      <c r="E81" s="235">
        <v>122</v>
      </c>
      <c r="F81" s="232"/>
      <c r="G81" s="232"/>
      <c r="H81" s="232"/>
      <c r="I81" s="232"/>
      <c r="J81" s="232"/>
      <c r="K81" s="232"/>
      <c r="L81" s="232"/>
      <c r="M81" s="232"/>
      <c r="N81" s="231"/>
      <c r="O81" s="231"/>
      <c r="P81" s="231"/>
      <c r="Q81" s="231"/>
      <c r="R81" s="232"/>
      <c r="S81" s="232"/>
      <c r="T81" s="232"/>
      <c r="U81" s="232"/>
      <c r="V81" s="232"/>
      <c r="W81" s="232"/>
      <c r="X81" s="232"/>
      <c r="Y81" s="232"/>
      <c r="Z81" s="212"/>
      <c r="AA81" s="212"/>
      <c r="AB81" s="212"/>
      <c r="AC81" s="212"/>
      <c r="AD81" s="212"/>
      <c r="AE81" s="212"/>
      <c r="AF81" s="212"/>
      <c r="AG81" s="212" t="s">
        <v>204</v>
      </c>
      <c r="AH81" s="212">
        <v>0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3" x14ac:dyDescent="0.2">
      <c r="A82" s="229"/>
      <c r="B82" s="230"/>
      <c r="C82" s="266" t="s">
        <v>289</v>
      </c>
      <c r="D82" s="234"/>
      <c r="E82" s="235">
        <v>122</v>
      </c>
      <c r="F82" s="232"/>
      <c r="G82" s="232"/>
      <c r="H82" s="232"/>
      <c r="I82" s="232"/>
      <c r="J82" s="232"/>
      <c r="K82" s="232"/>
      <c r="L82" s="232"/>
      <c r="M82" s="232"/>
      <c r="N82" s="231"/>
      <c r="O82" s="231"/>
      <c r="P82" s="231"/>
      <c r="Q82" s="231"/>
      <c r="R82" s="232"/>
      <c r="S82" s="232"/>
      <c r="T82" s="232"/>
      <c r="U82" s="232"/>
      <c r="V82" s="232"/>
      <c r="W82" s="232"/>
      <c r="X82" s="232"/>
      <c r="Y82" s="232"/>
      <c r="Z82" s="212"/>
      <c r="AA82" s="212"/>
      <c r="AB82" s="212"/>
      <c r="AC82" s="212"/>
      <c r="AD82" s="212"/>
      <c r="AE82" s="212"/>
      <c r="AF82" s="212"/>
      <c r="AG82" s="212" t="s">
        <v>204</v>
      </c>
      <c r="AH82" s="212">
        <v>0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1" x14ac:dyDescent="0.2">
      <c r="A83" s="248">
        <v>35</v>
      </c>
      <c r="B83" s="249" t="s">
        <v>290</v>
      </c>
      <c r="C83" s="265" t="s">
        <v>291</v>
      </c>
      <c r="D83" s="250" t="s">
        <v>211</v>
      </c>
      <c r="E83" s="251">
        <v>1328</v>
      </c>
      <c r="F83" s="252"/>
      <c r="G83" s="253">
        <f>ROUND(E83*F83,2)</f>
        <v>0</v>
      </c>
      <c r="H83" s="233"/>
      <c r="I83" s="232">
        <f>ROUND(E83*H83,2)</f>
        <v>0</v>
      </c>
      <c r="J83" s="233"/>
      <c r="K83" s="232">
        <f>ROUND(E83*J83,2)</f>
        <v>0</v>
      </c>
      <c r="L83" s="232">
        <v>21</v>
      </c>
      <c r="M83" s="232">
        <f>G83*(1+L83/100)</f>
        <v>0</v>
      </c>
      <c r="N83" s="231">
        <v>0</v>
      </c>
      <c r="O83" s="231">
        <f>ROUND(E83*N83,2)</f>
        <v>0</v>
      </c>
      <c r="P83" s="231">
        <v>0</v>
      </c>
      <c r="Q83" s="231">
        <f>ROUND(E83*P83,2)</f>
        <v>0</v>
      </c>
      <c r="R83" s="232"/>
      <c r="S83" s="232" t="s">
        <v>202</v>
      </c>
      <c r="T83" s="232" t="s">
        <v>175</v>
      </c>
      <c r="U83" s="232">
        <v>3.3000000000000002E-2</v>
      </c>
      <c r="V83" s="232">
        <f>ROUND(E83*U83,2)</f>
        <v>43.82</v>
      </c>
      <c r="W83" s="232"/>
      <c r="X83" s="232" t="s">
        <v>176</v>
      </c>
      <c r="Y83" s="232" t="s">
        <v>177</v>
      </c>
      <c r="Z83" s="212"/>
      <c r="AA83" s="212"/>
      <c r="AB83" s="212"/>
      <c r="AC83" s="212"/>
      <c r="AD83" s="212"/>
      <c r="AE83" s="212"/>
      <c r="AF83" s="212"/>
      <c r="AG83" s="212" t="s">
        <v>178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2" x14ac:dyDescent="0.2">
      <c r="A84" s="229"/>
      <c r="B84" s="230"/>
      <c r="C84" s="266" t="s">
        <v>212</v>
      </c>
      <c r="D84" s="234"/>
      <c r="E84" s="235">
        <v>664</v>
      </c>
      <c r="F84" s="232"/>
      <c r="G84" s="232"/>
      <c r="H84" s="232"/>
      <c r="I84" s="232"/>
      <c r="J84" s="232"/>
      <c r="K84" s="232"/>
      <c r="L84" s="232"/>
      <c r="M84" s="232"/>
      <c r="N84" s="231"/>
      <c r="O84" s="231"/>
      <c r="P84" s="231"/>
      <c r="Q84" s="231"/>
      <c r="R84" s="232"/>
      <c r="S84" s="232"/>
      <c r="T84" s="232"/>
      <c r="U84" s="232"/>
      <c r="V84" s="232"/>
      <c r="W84" s="232"/>
      <c r="X84" s="232"/>
      <c r="Y84" s="232"/>
      <c r="Z84" s="212"/>
      <c r="AA84" s="212"/>
      <c r="AB84" s="212"/>
      <c r="AC84" s="212"/>
      <c r="AD84" s="212"/>
      <c r="AE84" s="212"/>
      <c r="AF84" s="212"/>
      <c r="AG84" s="212" t="s">
        <v>204</v>
      </c>
      <c r="AH84" s="212">
        <v>0</v>
      </c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3" x14ac:dyDescent="0.2">
      <c r="A85" s="229"/>
      <c r="B85" s="230"/>
      <c r="C85" s="266" t="s">
        <v>213</v>
      </c>
      <c r="D85" s="234"/>
      <c r="E85" s="235">
        <v>664</v>
      </c>
      <c r="F85" s="232"/>
      <c r="G85" s="232"/>
      <c r="H85" s="232"/>
      <c r="I85" s="232"/>
      <c r="J85" s="232"/>
      <c r="K85" s="232"/>
      <c r="L85" s="232"/>
      <c r="M85" s="232"/>
      <c r="N85" s="231"/>
      <c r="O85" s="231"/>
      <c r="P85" s="231"/>
      <c r="Q85" s="231"/>
      <c r="R85" s="232"/>
      <c r="S85" s="232"/>
      <c r="T85" s="232"/>
      <c r="U85" s="232"/>
      <c r="V85" s="232"/>
      <c r="W85" s="232"/>
      <c r="X85" s="232"/>
      <c r="Y85" s="232"/>
      <c r="Z85" s="212"/>
      <c r="AA85" s="212"/>
      <c r="AB85" s="212"/>
      <c r="AC85" s="212"/>
      <c r="AD85" s="212"/>
      <c r="AE85" s="212"/>
      <c r="AF85" s="212"/>
      <c r="AG85" s="212" t="s">
        <v>204</v>
      </c>
      <c r="AH85" s="212">
        <v>0</v>
      </c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1" x14ac:dyDescent="0.2">
      <c r="A86" s="254">
        <v>36</v>
      </c>
      <c r="B86" s="255" t="s">
        <v>292</v>
      </c>
      <c r="C86" s="264" t="s">
        <v>293</v>
      </c>
      <c r="D86" s="256" t="s">
        <v>235</v>
      </c>
      <c r="E86" s="257">
        <v>7</v>
      </c>
      <c r="F86" s="258"/>
      <c r="G86" s="259">
        <f>ROUND(E86*F86,2)</f>
        <v>0</v>
      </c>
      <c r="H86" s="233"/>
      <c r="I86" s="232">
        <f>ROUND(E86*H86,2)</f>
        <v>0</v>
      </c>
      <c r="J86" s="233"/>
      <c r="K86" s="232">
        <f>ROUND(E86*J86,2)</f>
        <v>0</v>
      </c>
      <c r="L86" s="232">
        <v>21</v>
      </c>
      <c r="M86" s="232">
        <f>G86*(1+L86/100)</f>
        <v>0</v>
      </c>
      <c r="N86" s="231">
        <v>0</v>
      </c>
      <c r="O86" s="231">
        <f>ROUND(E86*N86,2)</f>
        <v>0</v>
      </c>
      <c r="P86" s="231">
        <v>0</v>
      </c>
      <c r="Q86" s="231">
        <f>ROUND(E86*P86,2)</f>
        <v>0</v>
      </c>
      <c r="R86" s="232"/>
      <c r="S86" s="232" t="s">
        <v>174</v>
      </c>
      <c r="T86" s="232" t="s">
        <v>175</v>
      </c>
      <c r="U86" s="232">
        <v>0</v>
      </c>
      <c r="V86" s="232">
        <f>ROUND(E86*U86,2)</f>
        <v>0</v>
      </c>
      <c r="W86" s="232"/>
      <c r="X86" s="232" t="s">
        <v>176</v>
      </c>
      <c r="Y86" s="232" t="s">
        <v>177</v>
      </c>
      <c r="Z86" s="212"/>
      <c r="AA86" s="212"/>
      <c r="AB86" s="212"/>
      <c r="AC86" s="212"/>
      <c r="AD86" s="212"/>
      <c r="AE86" s="212"/>
      <c r="AF86" s="212"/>
      <c r="AG86" s="212" t="s">
        <v>178</v>
      </c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ht="22.5" outlineLevel="1" x14ac:dyDescent="0.2">
      <c r="A87" s="248">
        <v>37</v>
      </c>
      <c r="B87" s="249" t="s">
        <v>294</v>
      </c>
      <c r="C87" s="265" t="s">
        <v>295</v>
      </c>
      <c r="D87" s="250" t="s">
        <v>235</v>
      </c>
      <c r="E87" s="251">
        <v>106.384</v>
      </c>
      <c r="F87" s="252"/>
      <c r="G87" s="253">
        <f>ROUND(E87*F87,2)</f>
        <v>0</v>
      </c>
      <c r="H87" s="233"/>
      <c r="I87" s="232">
        <f>ROUND(E87*H87,2)</f>
        <v>0</v>
      </c>
      <c r="J87" s="233"/>
      <c r="K87" s="232">
        <f>ROUND(E87*J87,2)</f>
        <v>0</v>
      </c>
      <c r="L87" s="232">
        <v>21</v>
      </c>
      <c r="M87" s="232">
        <f>G87*(1+L87/100)</f>
        <v>0</v>
      </c>
      <c r="N87" s="231">
        <v>7.4999999999999997E-3</v>
      </c>
      <c r="O87" s="231">
        <f>ROUND(E87*N87,2)</f>
        <v>0.8</v>
      </c>
      <c r="P87" s="231">
        <v>0</v>
      </c>
      <c r="Q87" s="231">
        <f>ROUND(E87*P87,2)</f>
        <v>0</v>
      </c>
      <c r="R87" s="232" t="s">
        <v>296</v>
      </c>
      <c r="S87" s="232" t="s">
        <v>297</v>
      </c>
      <c r="T87" s="232" t="s">
        <v>175</v>
      </c>
      <c r="U87" s="232">
        <v>0</v>
      </c>
      <c r="V87" s="232">
        <f>ROUND(E87*U87,2)</f>
        <v>0</v>
      </c>
      <c r="W87" s="232"/>
      <c r="X87" s="232" t="s">
        <v>298</v>
      </c>
      <c r="Y87" s="232" t="s">
        <v>177</v>
      </c>
      <c r="Z87" s="212"/>
      <c r="AA87" s="212"/>
      <c r="AB87" s="212"/>
      <c r="AC87" s="212"/>
      <c r="AD87" s="212"/>
      <c r="AE87" s="212"/>
      <c r="AF87" s="212"/>
      <c r="AG87" s="212" t="s">
        <v>299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2" x14ac:dyDescent="0.2">
      <c r="A88" s="229"/>
      <c r="B88" s="230"/>
      <c r="C88" s="266" t="s">
        <v>300</v>
      </c>
      <c r="D88" s="234"/>
      <c r="E88" s="235">
        <v>106.384</v>
      </c>
      <c r="F88" s="232"/>
      <c r="G88" s="232"/>
      <c r="H88" s="232"/>
      <c r="I88" s="232"/>
      <c r="J88" s="232"/>
      <c r="K88" s="232"/>
      <c r="L88" s="232"/>
      <c r="M88" s="232"/>
      <c r="N88" s="231"/>
      <c r="O88" s="231"/>
      <c r="P88" s="231"/>
      <c r="Q88" s="231"/>
      <c r="R88" s="232"/>
      <c r="S88" s="232"/>
      <c r="T88" s="232"/>
      <c r="U88" s="232"/>
      <c r="V88" s="232"/>
      <c r="W88" s="232"/>
      <c r="X88" s="232"/>
      <c r="Y88" s="232"/>
      <c r="Z88" s="212"/>
      <c r="AA88" s="212"/>
      <c r="AB88" s="212"/>
      <c r="AC88" s="212"/>
      <c r="AD88" s="212"/>
      <c r="AE88" s="212"/>
      <c r="AF88" s="212"/>
      <c r="AG88" s="212" t="s">
        <v>204</v>
      </c>
      <c r="AH88" s="212">
        <v>0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ht="22.5" outlineLevel="1" x14ac:dyDescent="0.2">
      <c r="A89" s="248">
        <v>38</v>
      </c>
      <c r="B89" s="249" t="s">
        <v>301</v>
      </c>
      <c r="C89" s="265" t="s">
        <v>302</v>
      </c>
      <c r="D89" s="250" t="s">
        <v>235</v>
      </c>
      <c r="E89" s="251">
        <v>34.6188</v>
      </c>
      <c r="F89" s="252"/>
      <c r="G89" s="253">
        <f>ROUND(E89*F89,2)</f>
        <v>0</v>
      </c>
      <c r="H89" s="233"/>
      <c r="I89" s="232">
        <f>ROUND(E89*H89,2)</f>
        <v>0</v>
      </c>
      <c r="J89" s="233"/>
      <c r="K89" s="232">
        <f>ROUND(E89*J89,2)</f>
        <v>0</v>
      </c>
      <c r="L89" s="232">
        <v>21</v>
      </c>
      <c r="M89" s="232">
        <f>G89*(1+L89/100)</f>
        <v>0</v>
      </c>
      <c r="N89" s="231">
        <v>1.2999999999999999E-2</v>
      </c>
      <c r="O89" s="231">
        <f>ROUND(E89*N89,2)</f>
        <v>0.45</v>
      </c>
      <c r="P89" s="231">
        <v>0</v>
      </c>
      <c r="Q89" s="231">
        <f>ROUND(E89*P89,2)</f>
        <v>0</v>
      </c>
      <c r="R89" s="232" t="s">
        <v>296</v>
      </c>
      <c r="S89" s="232" t="s">
        <v>297</v>
      </c>
      <c r="T89" s="232" t="s">
        <v>175</v>
      </c>
      <c r="U89" s="232">
        <v>0</v>
      </c>
      <c r="V89" s="232">
        <f>ROUND(E89*U89,2)</f>
        <v>0</v>
      </c>
      <c r="W89" s="232"/>
      <c r="X89" s="232" t="s">
        <v>298</v>
      </c>
      <c r="Y89" s="232" t="s">
        <v>177</v>
      </c>
      <c r="Z89" s="212"/>
      <c r="AA89" s="212"/>
      <c r="AB89" s="212"/>
      <c r="AC89" s="212"/>
      <c r="AD89" s="212"/>
      <c r="AE89" s="212"/>
      <c r="AF89" s="212"/>
      <c r="AG89" s="212" t="s">
        <v>299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2" x14ac:dyDescent="0.2">
      <c r="A90" s="229"/>
      <c r="B90" s="230"/>
      <c r="C90" s="266" t="s">
        <v>303</v>
      </c>
      <c r="D90" s="234"/>
      <c r="E90" s="235">
        <v>34.6188</v>
      </c>
      <c r="F90" s="232"/>
      <c r="G90" s="232"/>
      <c r="H90" s="232"/>
      <c r="I90" s="232"/>
      <c r="J90" s="232"/>
      <c r="K90" s="232"/>
      <c r="L90" s="232"/>
      <c r="M90" s="232"/>
      <c r="N90" s="231"/>
      <c r="O90" s="231"/>
      <c r="P90" s="231"/>
      <c r="Q90" s="231"/>
      <c r="R90" s="232"/>
      <c r="S90" s="232"/>
      <c r="T90" s="232"/>
      <c r="U90" s="232"/>
      <c r="V90" s="232"/>
      <c r="W90" s="232"/>
      <c r="X90" s="232"/>
      <c r="Y90" s="232"/>
      <c r="Z90" s="212"/>
      <c r="AA90" s="212"/>
      <c r="AB90" s="212"/>
      <c r="AC90" s="212"/>
      <c r="AD90" s="212"/>
      <c r="AE90" s="212"/>
      <c r="AF90" s="212"/>
      <c r="AG90" s="212" t="s">
        <v>204</v>
      </c>
      <c r="AH90" s="212">
        <v>0</v>
      </c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1" x14ac:dyDescent="0.2">
      <c r="A91" s="248">
        <v>39</v>
      </c>
      <c r="B91" s="249" t="s">
        <v>304</v>
      </c>
      <c r="C91" s="265" t="s">
        <v>305</v>
      </c>
      <c r="D91" s="250" t="s">
        <v>211</v>
      </c>
      <c r="E91" s="251">
        <v>1341.28</v>
      </c>
      <c r="F91" s="252"/>
      <c r="G91" s="253">
        <f>ROUND(E91*F91,2)</f>
        <v>0</v>
      </c>
      <c r="H91" s="233"/>
      <c r="I91" s="232">
        <f>ROUND(E91*H91,2)</f>
        <v>0</v>
      </c>
      <c r="J91" s="233"/>
      <c r="K91" s="232">
        <f>ROUND(E91*J91,2)</f>
        <v>0</v>
      </c>
      <c r="L91" s="232">
        <v>21</v>
      </c>
      <c r="M91" s="232">
        <f>G91*(1+L91/100)</f>
        <v>0</v>
      </c>
      <c r="N91" s="231">
        <v>2.2000000000000001E-4</v>
      </c>
      <c r="O91" s="231">
        <f>ROUND(E91*N91,2)</f>
        <v>0.3</v>
      </c>
      <c r="P91" s="231">
        <v>0</v>
      </c>
      <c r="Q91" s="231">
        <f>ROUND(E91*P91,2)</f>
        <v>0</v>
      </c>
      <c r="R91" s="232" t="s">
        <v>296</v>
      </c>
      <c r="S91" s="232" t="s">
        <v>202</v>
      </c>
      <c r="T91" s="232" t="s">
        <v>175</v>
      </c>
      <c r="U91" s="232">
        <v>0</v>
      </c>
      <c r="V91" s="232">
        <f>ROUND(E91*U91,2)</f>
        <v>0</v>
      </c>
      <c r="W91" s="232"/>
      <c r="X91" s="232" t="s">
        <v>298</v>
      </c>
      <c r="Y91" s="232" t="s">
        <v>177</v>
      </c>
      <c r="Z91" s="212"/>
      <c r="AA91" s="212"/>
      <c r="AB91" s="212"/>
      <c r="AC91" s="212"/>
      <c r="AD91" s="212"/>
      <c r="AE91" s="212"/>
      <c r="AF91" s="212"/>
      <c r="AG91" s="212" t="s">
        <v>299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2" x14ac:dyDescent="0.2">
      <c r="A92" s="229"/>
      <c r="B92" s="230"/>
      <c r="C92" s="266" t="s">
        <v>306</v>
      </c>
      <c r="D92" s="234"/>
      <c r="E92" s="235">
        <v>1341.28</v>
      </c>
      <c r="F92" s="232"/>
      <c r="G92" s="232"/>
      <c r="H92" s="232"/>
      <c r="I92" s="232"/>
      <c r="J92" s="232"/>
      <c r="K92" s="232"/>
      <c r="L92" s="232"/>
      <c r="M92" s="232"/>
      <c r="N92" s="231"/>
      <c r="O92" s="231"/>
      <c r="P92" s="231"/>
      <c r="Q92" s="231"/>
      <c r="R92" s="232"/>
      <c r="S92" s="232"/>
      <c r="T92" s="232"/>
      <c r="U92" s="232"/>
      <c r="V92" s="232"/>
      <c r="W92" s="232"/>
      <c r="X92" s="232"/>
      <c r="Y92" s="232"/>
      <c r="Z92" s="212"/>
      <c r="AA92" s="212"/>
      <c r="AB92" s="212"/>
      <c r="AC92" s="212"/>
      <c r="AD92" s="212"/>
      <c r="AE92" s="212"/>
      <c r="AF92" s="212"/>
      <c r="AG92" s="212" t="s">
        <v>204</v>
      </c>
      <c r="AH92" s="212">
        <v>0</v>
      </c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1" x14ac:dyDescent="0.2">
      <c r="A93" s="248">
        <v>40</v>
      </c>
      <c r="B93" s="249" t="s">
        <v>307</v>
      </c>
      <c r="C93" s="265" t="s">
        <v>308</v>
      </c>
      <c r="D93" s="250" t="s">
        <v>235</v>
      </c>
      <c r="E93" s="251">
        <v>7</v>
      </c>
      <c r="F93" s="252"/>
      <c r="G93" s="253">
        <f>ROUND(E93*F93,2)</f>
        <v>0</v>
      </c>
      <c r="H93" s="233"/>
      <c r="I93" s="232">
        <f>ROUND(E93*H93,2)</f>
        <v>0</v>
      </c>
      <c r="J93" s="233"/>
      <c r="K93" s="232">
        <f>ROUND(E93*J93,2)</f>
        <v>0</v>
      </c>
      <c r="L93" s="232">
        <v>21</v>
      </c>
      <c r="M93" s="232">
        <f>G93*(1+L93/100)</f>
        <v>0</v>
      </c>
      <c r="N93" s="231">
        <v>3.2399999999999998E-2</v>
      </c>
      <c r="O93" s="231">
        <f>ROUND(E93*N93,2)</f>
        <v>0.23</v>
      </c>
      <c r="P93" s="231">
        <v>0</v>
      </c>
      <c r="Q93" s="231">
        <f>ROUND(E93*P93,2)</f>
        <v>0</v>
      </c>
      <c r="R93" s="232" t="s">
        <v>296</v>
      </c>
      <c r="S93" s="232" t="s">
        <v>309</v>
      </c>
      <c r="T93" s="232" t="s">
        <v>175</v>
      </c>
      <c r="U93" s="232">
        <v>0</v>
      </c>
      <c r="V93" s="232">
        <f>ROUND(E93*U93,2)</f>
        <v>0</v>
      </c>
      <c r="W93" s="232"/>
      <c r="X93" s="232" t="s">
        <v>298</v>
      </c>
      <c r="Y93" s="232" t="s">
        <v>177</v>
      </c>
      <c r="Z93" s="212"/>
      <c r="AA93" s="212"/>
      <c r="AB93" s="212"/>
      <c r="AC93" s="212"/>
      <c r="AD93" s="212"/>
      <c r="AE93" s="212"/>
      <c r="AF93" s="212"/>
      <c r="AG93" s="212" t="s">
        <v>299</v>
      </c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2" x14ac:dyDescent="0.2">
      <c r="A94" s="229"/>
      <c r="B94" s="230"/>
      <c r="C94" s="267" t="s">
        <v>310</v>
      </c>
      <c r="D94" s="261"/>
      <c r="E94" s="261"/>
      <c r="F94" s="261"/>
      <c r="G94" s="261"/>
      <c r="H94" s="232"/>
      <c r="I94" s="232"/>
      <c r="J94" s="232"/>
      <c r="K94" s="232"/>
      <c r="L94" s="232"/>
      <c r="M94" s="232"/>
      <c r="N94" s="231"/>
      <c r="O94" s="231"/>
      <c r="P94" s="231"/>
      <c r="Q94" s="231"/>
      <c r="R94" s="232"/>
      <c r="S94" s="232"/>
      <c r="T94" s="232"/>
      <c r="U94" s="232"/>
      <c r="V94" s="232"/>
      <c r="W94" s="232"/>
      <c r="X94" s="232"/>
      <c r="Y94" s="232"/>
      <c r="Z94" s="212"/>
      <c r="AA94" s="212"/>
      <c r="AB94" s="212"/>
      <c r="AC94" s="212"/>
      <c r="AD94" s="212"/>
      <c r="AE94" s="212"/>
      <c r="AF94" s="212"/>
      <c r="AG94" s="212" t="s">
        <v>266</v>
      </c>
      <c r="AH94" s="212"/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1" x14ac:dyDescent="0.2">
      <c r="A95" s="248">
        <v>41</v>
      </c>
      <c r="B95" s="249" t="s">
        <v>311</v>
      </c>
      <c r="C95" s="265" t="s">
        <v>312</v>
      </c>
      <c r="D95" s="250" t="s">
        <v>313</v>
      </c>
      <c r="E95" s="251">
        <v>454.17599999999999</v>
      </c>
      <c r="F95" s="252"/>
      <c r="G95" s="253">
        <f>ROUND(E95*F95,2)</f>
        <v>0</v>
      </c>
      <c r="H95" s="233"/>
      <c r="I95" s="232">
        <f>ROUND(E95*H95,2)</f>
        <v>0</v>
      </c>
      <c r="J95" s="233"/>
      <c r="K95" s="232">
        <f>ROUND(E95*J95,2)</f>
        <v>0</v>
      </c>
      <c r="L95" s="232">
        <v>21</v>
      </c>
      <c r="M95" s="232">
        <f>G95*(1+L95/100)</f>
        <v>0</v>
      </c>
      <c r="N95" s="231">
        <v>1</v>
      </c>
      <c r="O95" s="231">
        <f>ROUND(E95*N95,2)</f>
        <v>454.18</v>
      </c>
      <c r="P95" s="231">
        <v>0</v>
      </c>
      <c r="Q95" s="231">
        <f>ROUND(E95*P95,2)</f>
        <v>0</v>
      </c>
      <c r="R95" s="232" t="s">
        <v>296</v>
      </c>
      <c r="S95" s="232" t="s">
        <v>202</v>
      </c>
      <c r="T95" s="232" t="s">
        <v>175</v>
      </c>
      <c r="U95" s="232">
        <v>0</v>
      </c>
      <c r="V95" s="232">
        <f>ROUND(E95*U95,2)</f>
        <v>0</v>
      </c>
      <c r="W95" s="232"/>
      <c r="X95" s="232" t="s">
        <v>298</v>
      </c>
      <c r="Y95" s="232" t="s">
        <v>177</v>
      </c>
      <c r="Z95" s="212"/>
      <c r="AA95" s="212"/>
      <c r="AB95" s="212"/>
      <c r="AC95" s="212"/>
      <c r="AD95" s="212"/>
      <c r="AE95" s="212"/>
      <c r="AF95" s="212"/>
      <c r="AG95" s="212" t="s">
        <v>299</v>
      </c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2" x14ac:dyDescent="0.2">
      <c r="A96" s="229"/>
      <c r="B96" s="230"/>
      <c r="C96" s="266" t="s">
        <v>314</v>
      </c>
      <c r="D96" s="234"/>
      <c r="E96" s="235">
        <v>454.17599999999999</v>
      </c>
      <c r="F96" s="232"/>
      <c r="G96" s="232"/>
      <c r="H96" s="232"/>
      <c r="I96" s="232"/>
      <c r="J96" s="232"/>
      <c r="K96" s="232"/>
      <c r="L96" s="232"/>
      <c r="M96" s="232"/>
      <c r="N96" s="231"/>
      <c r="O96" s="231"/>
      <c r="P96" s="231"/>
      <c r="Q96" s="231"/>
      <c r="R96" s="232"/>
      <c r="S96" s="232"/>
      <c r="T96" s="232"/>
      <c r="U96" s="232"/>
      <c r="V96" s="232"/>
      <c r="W96" s="232"/>
      <c r="X96" s="232"/>
      <c r="Y96" s="232"/>
      <c r="Z96" s="212"/>
      <c r="AA96" s="212"/>
      <c r="AB96" s="212"/>
      <c r="AC96" s="212"/>
      <c r="AD96" s="212"/>
      <c r="AE96" s="212"/>
      <c r="AF96" s="212"/>
      <c r="AG96" s="212" t="s">
        <v>204</v>
      </c>
      <c r="AH96" s="212">
        <v>0</v>
      </c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1" x14ac:dyDescent="0.2">
      <c r="A97" s="248">
        <v>42</v>
      </c>
      <c r="B97" s="249" t="s">
        <v>315</v>
      </c>
      <c r="C97" s="265" t="s">
        <v>316</v>
      </c>
      <c r="D97" s="250" t="s">
        <v>262</v>
      </c>
      <c r="E97" s="251">
        <v>2</v>
      </c>
      <c r="F97" s="252"/>
      <c r="G97" s="253">
        <f>ROUND(E97*F97,2)</f>
        <v>0</v>
      </c>
      <c r="H97" s="233"/>
      <c r="I97" s="232">
        <f>ROUND(E97*H97,2)</f>
        <v>0</v>
      </c>
      <c r="J97" s="233"/>
      <c r="K97" s="232">
        <f>ROUND(E97*J97,2)</f>
        <v>0</v>
      </c>
      <c r="L97" s="232">
        <v>21</v>
      </c>
      <c r="M97" s="232">
        <f>G97*(1+L97/100)</f>
        <v>0</v>
      </c>
      <c r="N97" s="231">
        <v>68.25</v>
      </c>
      <c r="O97" s="231">
        <f>ROUND(E97*N97,2)</f>
        <v>136.5</v>
      </c>
      <c r="P97" s="231">
        <v>0</v>
      </c>
      <c r="Q97" s="231">
        <f>ROUND(E97*P97,2)</f>
        <v>0</v>
      </c>
      <c r="R97" s="232"/>
      <c r="S97" s="232" t="s">
        <v>174</v>
      </c>
      <c r="T97" s="232" t="s">
        <v>175</v>
      </c>
      <c r="U97" s="232">
        <v>0</v>
      </c>
      <c r="V97" s="232">
        <f>ROUND(E97*U97,2)</f>
        <v>0</v>
      </c>
      <c r="W97" s="232"/>
      <c r="X97" s="232" t="s">
        <v>263</v>
      </c>
      <c r="Y97" s="232" t="s">
        <v>177</v>
      </c>
      <c r="Z97" s="212"/>
      <c r="AA97" s="212"/>
      <c r="AB97" s="212"/>
      <c r="AC97" s="212"/>
      <c r="AD97" s="212"/>
      <c r="AE97" s="212"/>
      <c r="AF97" s="212"/>
      <c r="AG97" s="212" t="s">
        <v>264</v>
      </c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2" x14ac:dyDescent="0.2">
      <c r="A98" s="229"/>
      <c r="B98" s="230"/>
      <c r="C98" s="267" t="s">
        <v>317</v>
      </c>
      <c r="D98" s="261"/>
      <c r="E98" s="261"/>
      <c r="F98" s="261"/>
      <c r="G98" s="261"/>
      <c r="H98" s="232"/>
      <c r="I98" s="232"/>
      <c r="J98" s="232"/>
      <c r="K98" s="232"/>
      <c r="L98" s="232"/>
      <c r="M98" s="232"/>
      <c r="N98" s="231"/>
      <c r="O98" s="231"/>
      <c r="P98" s="231"/>
      <c r="Q98" s="231"/>
      <c r="R98" s="232"/>
      <c r="S98" s="232"/>
      <c r="T98" s="232"/>
      <c r="U98" s="232"/>
      <c r="V98" s="232"/>
      <c r="W98" s="232"/>
      <c r="X98" s="232"/>
      <c r="Y98" s="232"/>
      <c r="Z98" s="212"/>
      <c r="AA98" s="212"/>
      <c r="AB98" s="212"/>
      <c r="AC98" s="212"/>
      <c r="AD98" s="212"/>
      <c r="AE98" s="212"/>
      <c r="AF98" s="212"/>
      <c r="AG98" s="212" t="s">
        <v>266</v>
      </c>
      <c r="AH98" s="212"/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3" x14ac:dyDescent="0.2">
      <c r="A99" s="229"/>
      <c r="B99" s="230"/>
      <c r="C99" s="268" t="s">
        <v>318</v>
      </c>
      <c r="D99" s="262"/>
      <c r="E99" s="262"/>
      <c r="F99" s="262"/>
      <c r="G99" s="262"/>
      <c r="H99" s="232"/>
      <c r="I99" s="232"/>
      <c r="J99" s="232"/>
      <c r="K99" s="232"/>
      <c r="L99" s="232"/>
      <c r="M99" s="232"/>
      <c r="N99" s="231"/>
      <c r="O99" s="231"/>
      <c r="P99" s="231"/>
      <c r="Q99" s="231"/>
      <c r="R99" s="232"/>
      <c r="S99" s="232"/>
      <c r="T99" s="232"/>
      <c r="U99" s="232"/>
      <c r="V99" s="232"/>
      <c r="W99" s="232"/>
      <c r="X99" s="232"/>
      <c r="Y99" s="232"/>
      <c r="Z99" s="212"/>
      <c r="AA99" s="212"/>
      <c r="AB99" s="212"/>
      <c r="AC99" s="212"/>
      <c r="AD99" s="212"/>
      <c r="AE99" s="212"/>
      <c r="AF99" s="212"/>
      <c r="AG99" s="212" t="s">
        <v>266</v>
      </c>
      <c r="AH99" s="212"/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3" x14ac:dyDescent="0.2">
      <c r="A100" s="229"/>
      <c r="B100" s="230"/>
      <c r="C100" s="268" t="s">
        <v>319</v>
      </c>
      <c r="D100" s="262"/>
      <c r="E100" s="262"/>
      <c r="F100" s="262"/>
      <c r="G100" s="262"/>
      <c r="H100" s="232"/>
      <c r="I100" s="232"/>
      <c r="J100" s="232"/>
      <c r="K100" s="232"/>
      <c r="L100" s="232"/>
      <c r="M100" s="232"/>
      <c r="N100" s="231"/>
      <c r="O100" s="231"/>
      <c r="P100" s="231"/>
      <c r="Q100" s="231"/>
      <c r="R100" s="232"/>
      <c r="S100" s="232"/>
      <c r="T100" s="232"/>
      <c r="U100" s="232"/>
      <c r="V100" s="232"/>
      <c r="W100" s="232"/>
      <c r="X100" s="232"/>
      <c r="Y100" s="232"/>
      <c r="Z100" s="212"/>
      <c r="AA100" s="212"/>
      <c r="AB100" s="212"/>
      <c r="AC100" s="212"/>
      <c r="AD100" s="212"/>
      <c r="AE100" s="212"/>
      <c r="AF100" s="212"/>
      <c r="AG100" s="212" t="s">
        <v>266</v>
      </c>
      <c r="AH100" s="212"/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3" x14ac:dyDescent="0.2">
      <c r="A101" s="229"/>
      <c r="B101" s="230"/>
      <c r="C101" s="268" t="s">
        <v>320</v>
      </c>
      <c r="D101" s="262"/>
      <c r="E101" s="262"/>
      <c r="F101" s="262"/>
      <c r="G101" s="262"/>
      <c r="H101" s="232"/>
      <c r="I101" s="232"/>
      <c r="J101" s="232"/>
      <c r="K101" s="232"/>
      <c r="L101" s="232"/>
      <c r="M101" s="232"/>
      <c r="N101" s="231"/>
      <c r="O101" s="231"/>
      <c r="P101" s="231"/>
      <c r="Q101" s="231"/>
      <c r="R101" s="232"/>
      <c r="S101" s="232"/>
      <c r="T101" s="232"/>
      <c r="U101" s="232"/>
      <c r="V101" s="232"/>
      <c r="W101" s="232"/>
      <c r="X101" s="232"/>
      <c r="Y101" s="232"/>
      <c r="Z101" s="212"/>
      <c r="AA101" s="212"/>
      <c r="AB101" s="212"/>
      <c r="AC101" s="212"/>
      <c r="AD101" s="212"/>
      <c r="AE101" s="212"/>
      <c r="AF101" s="212"/>
      <c r="AG101" s="212" t="s">
        <v>266</v>
      </c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3" x14ac:dyDescent="0.2">
      <c r="A102" s="229"/>
      <c r="B102" s="230"/>
      <c r="C102" s="268" t="s">
        <v>321</v>
      </c>
      <c r="D102" s="262"/>
      <c r="E102" s="262"/>
      <c r="F102" s="262"/>
      <c r="G102" s="262"/>
      <c r="H102" s="232"/>
      <c r="I102" s="232"/>
      <c r="J102" s="232"/>
      <c r="K102" s="232"/>
      <c r="L102" s="232"/>
      <c r="M102" s="232"/>
      <c r="N102" s="231"/>
      <c r="O102" s="231"/>
      <c r="P102" s="231"/>
      <c r="Q102" s="231"/>
      <c r="R102" s="232"/>
      <c r="S102" s="232"/>
      <c r="T102" s="232"/>
      <c r="U102" s="232"/>
      <c r="V102" s="232"/>
      <c r="W102" s="232"/>
      <c r="X102" s="232"/>
      <c r="Y102" s="232"/>
      <c r="Z102" s="212"/>
      <c r="AA102" s="212"/>
      <c r="AB102" s="212"/>
      <c r="AC102" s="212"/>
      <c r="AD102" s="212"/>
      <c r="AE102" s="212"/>
      <c r="AF102" s="212"/>
      <c r="AG102" s="212" t="s">
        <v>266</v>
      </c>
      <c r="AH102" s="212"/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2" x14ac:dyDescent="0.2">
      <c r="A103" s="229"/>
      <c r="B103" s="230"/>
      <c r="C103" s="266" t="s">
        <v>322</v>
      </c>
      <c r="D103" s="234"/>
      <c r="E103" s="235">
        <v>2</v>
      </c>
      <c r="F103" s="232"/>
      <c r="G103" s="232"/>
      <c r="H103" s="232"/>
      <c r="I103" s="232"/>
      <c r="J103" s="232"/>
      <c r="K103" s="232"/>
      <c r="L103" s="232"/>
      <c r="M103" s="232"/>
      <c r="N103" s="231"/>
      <c r="O103" s="231"/>
      <c r="P103" s="231"/>
      <c r="Q103" s="231"/>
      <c r="R103" s="232"/>
      <c r="S103" s="232"/>
      <c r="T103" s="232"/>
      <c r="U103" s="232"/>
      <c r="V103" s="232"/>
      <c r="W103" s="232"/>
      <c r="X103" s="232"/>
      <c r="Y103" s="232"/>
      <c r="Z103" s="212"/>
      <c r="AA103" s="212"/>
      <c r="AB103" s="212"/>
      <c r="AC103" s="212"/>
      <c r="AD103" s="212"/>
      <c r="AE103" s="212"/>
      <c r="AF103" s="212"/>
      <c r="AG103" s="212" t="s">
        <v>204</v>
      </c>
      <c r="AH103" s="212">
        <v>0</v>
      </c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x14ac:dyDescent="0.2">
      <c r="A104" s="241" t="s">
        <v>169</v>
      </c>
      <c r="B104" s="242" t="s">
        <v>128</v>
      </c>
      <c r="C104" s="263" t="s">
        <v>129</v>
      </c>
      <c r="D104" s="243"/>
      <c r="E104" s="244"/>
      <c r="F104" s="245"/>
      <c r="G104" s="246">
        <f>SUMIF(AG105:AG111,"&lt;&gt;NOR",G105:G111)</f>
        <v>0</v>
      </c>
      <c r="H104" s="240"/>
      <c r="I104" s="240">
        <f>SUM(I105:I111)</f>
        <v>0</v>
      </c>
      <c r="J104" s="240"/>
      <c r="K104" s="240">
        <f>SUM(K105:K111)</f>
        <v>0</v>
      </c>
      <c r="L104" s="240"/>
      <c r="M104" s="240">
        <f>SUM(M105:M111)</f>
        <v>0</v>
      </c>
      <c r="N104" s="239"/>
      <c r="O104" s="239">
        <f>SUM(O105:O111)</f>
        <v>39.32</v>
      </c>
      <c r="P104" s="239"/>
      <c r="Q104" s="239">
        <f>SUM(Q105:Q111)</f>
        <v>0</v>
      </c>
      <c r="R104" s="240"/>
      <c r="S104" s="240"/>
      <c r="T104" s="240"/>
      <c r="U104" s="240"/>
      <c r="V104" s="240">
        <f>SUM(V105:V111)</f>
        <v>32.19</v>
      </c>
      <c r="W104" s="240"/>
      <c r="X104" s="240"/>
      <c r="Y104" s="240"/>
      <c r="AG104" t="s">
        <v>170</v>
      </c>
    </row>
    <row r="105" spans="1:60" ht="22.5" outlineLevel="1" x14ac:dyDescent="0.2">
      <c r="A105" s="248">
        <v>43</v>
      </c>
      <c r="B105" s="249" t="s">
        <v>323</v>
      </c>
      <c r="C105" s="265" t="s">
        <v>324</v>
      </c>
      <c r="D105" s="250" t="s">
        <v>211</v>
      </c>
      <c r="E105" s="251">
        <v>151.78</v>
      </c>
      <c r="F105" s="252"/>
      <c r="G105" s="253">
        <f>ROUND(E105*F105,2)</f>
        <v>0</v>
      </c>
      <c r="H105" s="233"/>
      <c r="I105" s="232">
        <f>ROUND(E105*H105,2)</f>
        <v>0</v>
      </c>
      <c r="J105" s="233"/>
      <c r="K105" s="232">
        <f>ROUND(E105*J105,2)</f>
        <v>0</v>
      </c>
      <c r="L105" s="232">
        <v>21</v>
      </c>
      <c r="M105" s="232">
        <f>G105*(1+L105/100)</f>
        <v>0</v>
      </c>
      <c r="N105" s="231">
        <v>0.10249999999999999</v>
      </c>
      <c r="O105" s="231">
        <f>ROUND(E105*N105,2)</f>
        <v>15.56</v>
      </c>
      <c r="P105" s="231">
        <v>0</v>
      </c>
      <c r="Q105" s="231">
        <f>ROUND(E105*P105,2)</f>
        <v>0</v>
      </c>
      <c r="R105" s="232"/>
      <c r="S105" s="232" t="s">
        <v>202</v>
      </c>
      <c r="T105" s="232" t="s">
        <v>175</v>
      </c>
      <c r="U105" s="232">
        <v>0.14000000000000001</v>
      </c>
      <c r="V105" s="232">
        <f>ROUND(E105*U105,2)</f>
        <v>21.25</v>
      </c>
      <c r="W105" s="232"/>
      <c r="X105" s="232" t="s">
        <v>176</v>
      </c>
      <c r="Y105" s="232" t="s">
        <v>177</v>
      </c>
      <c r="Z105" s="212"/>
      <c r="AA105" s="212"/>
      <c r="AB105" s="212"/>
      <c r="AC105" s="212"/>
      <c r="AD105" s="212"/>
      <c r="AE105" s="212"/>
      <c r="AF105" s="212"/>
      <c r="AG105" s="212" t="s">
        <v>178</v>
      </c>
      <c r="AH105" s="212"/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2" x14ac:dyDescent="0.2">
      <c r="A106" s="229"/>
      <c r="B106" s="230"/>
      <c r="C106" s="266" t="s">
        <v>325</v>
      </c>
      <c r="D106" s="234"/>
      <c r="E106" s="235">
        <v>77.14</v>
      </c>
      <c r="F106" s="232"/>
      <c r="G106" s="232"/>
      <c r="H106" s="232"/>
      <c r="I106" s="232"/>
      <c r="J106" s="232"/>
      <c r="K106" s="232"/>
      <c r="L106" s="232"/>
      <c r="M106" s="232"/>
      <c r="N106" s="231"/>
      <c r="O106" s="231"/>
      <c r="P106" s="231"/>
      <c r="Q106" s="231"/>
      <c r="R106" s="232"/>
      <c r="S106" s="232"/>
      <c r="T106" s="232"/>
      <c r="U106" s="232"/>
      <c r="V106" s="232"/>
      <c r="W106" s="232"/>
      <c r="X106" s="232"/>
      <c r="Y106" s="232"/>
      <c r="Z106" s="212"/>
      <c r="AA106" s="212"/>
      <c r="AB106" s="212"/>
      <c r="AC106" s="212"/>
      <c r="AD106" s="212"/>
      <c r="AE106" s="212"/>
      <c r="AF106" s="212"/>
      <c r="AG106" s="212" t="s">
        <v>204</v>
      </c>
      <c r="AH106" s="212">
        <v>0</v>
      </c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3" x14ac:dyDescent="0.2">
      <c r="A107" s="229"/>
      <c r="B107" s="230"/>
      <c r="C107" s="266" t="s">
        <v>326</v>
      </c>
      <c r="D107" s="234"/>
      <c r="E107" s="235">
        <v>74.64</v>
      </c>
      <c r="F107" s="232"/>
      <c r="G107" s="232"/>
      <c r="H107" s="232"/>
      <c r="I107" s="232"/>
      <c r="J107" s="232"/>
      <c r="K107" s="232"/>
      <c r="L107" s="232"/>
      <c r="M107" s="232"/>
      <c r="N107" s="231"/>
      <c r="O107" s="231"/>
      <c r="P107" s="231"/>
      <c r="Q107" s="231"/>
      <c r="R107" s="232"/>
      <c r="S107" s="232"/>
      <c r="T107" s="232"/>
      <c r="U107" s="232"/>
      <c r="V107" s="232"/>
      <c r="W107" s="232"/>
      <c r="X107" s="232"/>
      <c r="Y107" s="232"/>
      <c r="Z107" s="212"/>
      <c r="AA107" s="212"/>
      <c r="AB107" s="212"/>
      <c r="AC107" s="212"/>
      <c r="AD107" s="212"/>
      <c r="AE107" s="212"/>
      <c r="AF107" s="212"/>
      <c r="AG107" s="212" t="s">
        <v>204</v>
      </c>
      <c r="AH107" s="212">
        <v>0</v>
      </c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1" x14ac:dyDescent="0.2">
      <c r="A108" s="248">
        <v>44</v>
      </c>
      <c r="B108" s="249" t="s">
        <v>327</v>
      </c>
      <c r="C108" s="265" t="s">
        <v>328</v>
      </c>
      <c r="D108" s="250" t="s">
        <v>173</v>
      </c>
      <c r="E108" s="251">
        <v>7.5890000000000004</v>
      </c>
      <c r="F108" s="252"/>
      <c r="G108" s="253">
        <f>ROUND(E108*F108,2)</f>
        <v>0</v>
      </c>
      <c r="H108" s="233"/>
      <c r="I108" s="232">
        <f>ROUND(E108*H108,2)</f>
        <v>0</v>
      </c>
      <c r="J108" s="233"/>
      <c r="K108" s="232">
        <f>ROUND(E108*J108,2)</f>
        <v>0</v>
      </c>
      <c r="L108" s="232">
        <v>21</v>
      </c>
      <c r="M108" s="232">
        <f>G108*(1+L108/100)</f>
        <v>0</v>
      </c>
      <c r="N108" s="231">
        <v>2.5249999999999999</v>
      </c>
      <c r="O108" s="231">
        <f>ROUND(E108*N108,2)</f>
        <v>19.16</v>
      </c>
      <c r="P108" s="231">
        <v>0</v>
      </c>
      <c r="Q108" s="231">
        <f>ROUND(E108*P108,2)</f>
        <v>0</v>
      </c>
      <c r="R108" s="232"/>
      <c r="S108" s="232" t="s">
        <v>202</v>
      </c>
      <c r="T108" s="232" t="s">
        <v>175</v>
      </c>
      <c r="U108" s="232">
        <v>1.4419999999999999</v>
      </c>
      <c r="V108" s="232">
        <f>ROUND(E108*U108,2)</f>
        <v>10.94</v>
      </c>
      <c r="W108" s="232"/>
      <c r="X108" s="232" t="s">
        <v>176</v>
      </c>
      <c r="Y108" s="232" t="s">
        <v>177</v>
      </c>
      <c r="Z108" s="212"/>
      <c r="AA108" s="212"/>
      <c r="AB108" s="212"/>
      <c r="AC108" s="212"/>
      <c r="AD108" s="212"/>
      <c r="AE108" s="212"/>
      <c r="AF108" s="212"/>
      <c r="AG108" s="212" t="s">
        <v>178</v>
      </c>
      <c r="AH108" s="212"/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2" x14ac:dyDescent="0.2">
      <c r="A109" s="229"/>
      <c r="B109" s="230"/>
      <c r="C109" s="266" t="s">
        <v>329</v>
      </c>
      <c r="D109" s="234"/>
      <c r="E109" s="235">
        <v>7.5890000000000004</v>
      </c>
      <c r="F109" s="232"/>
      <c r="G109" s="232"/>
      <c r="H109" s="232"/>
      <c r="I109" s="232"/>
      <c r="J109" s="232"/>
      <c r="K109" s="232"/>
      <c r="L109" s="232"/>
      <c r="M109" s="232"/>
      <c r="N109" s="231"/>
      <c r="O109" s="231"/>
      <c r="P109" s="231"/>
      <c r="Q109" s="231"/>
      <c r="R109" s="232"/>
      <c r="S109" s="232"/>
      <c r="T109" s="232"/>
      <c r="U109" s="232"/>
      <c r="V109" s="232"/>
      <c r="W109" s="232"/>
      <c r="X109" s="232"/>
      <c r="Y109" s="232"/>
      <c r="Z109" s="212"/>
      <c r="AA109" s="212"/>
      <c r="AB109" s="212"/>
      <c r="AC109" s="212"/>
      <c r="AD109" s="212"/>
      <c r="AE109" s="212"/>
      <c r="AF109" s="212"/>
      <c r="AG109" s="212" t="s">
        <v>204</v>
      </c>
      <c r="AH109" s="212">
        <v>0</v>
      </c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1" x14ac:dyDescent="0.2">
      <c r="A110" s="248">
        <v>45</v>
      </c>
      <c r="B110" s="249" t="s">
        <v>330</v>
      </c>
      <c r="C110" s="265" t="s">
        <v>331</v>
      </c>
      <c r="D110" s="250" t="s">
        <v>235</v>
      </c>
      <c r="E110" s="251">
        <v>306.59559999999999</v>
      </c>
      <c r="F110" s="252"/>
      <c r="G110" s="253">
        <f>ROUND(E110*F110,2)</f>
        <v>0</v>
      </c>
      <c r="H110" s="233"/>
      <c r="I110" s="232">
        <f>ROUND(E110*H110,2)</f>
        <v>0</v>
      </c>
      <c r="J110" s="233"/>
      <c r="K110" s="232">
        <f>ROUND(E110*J110,2)</f>
        <v>0</v>
      </c>
      <c r="L110" s="232">
        <v>21</v>
      </c>
      <c r="M110" s="232">
        <f>G110*(1+L110/100)</f>
        <v>0</v>
      </c>
      <c r="N110" s="231">
        <v>1.4999999999999999E-2</v>
      </c>
      <c r="O110" s="231">
        <f>ROUND(E110*N110,2)</f>
        <v>4.5999999999999996</v>
      </c>
      <c r="P110" s="231">
        <v>0</v>
      </c>
      <c r="Q110" s="231">
        <f>ROUND(E110*P110,2)</f>
        <v>0</v>
      </c>
      <c r="R110" s="232" t="s">
        <v>296</v>
      </c>
      <c r="S110" s="232" t="s">
        <v>202</v>
      </c>
      <c r="T110" s="232" t="s">
        <v>175</v>
      </c>
      <c r="U110" s="232">
        <v>0</v>
      </c>
      <c r="V110" s="232">
        <f>ROUND(E110*U110,2)</f>
        <v>0</v>
      </c>
      <c r="W110" s="232"/>
      <c r="X110" s="232" t="s">
        <v>298</v>
      </c>
      <c r="Y110" s="232" t="s">
        <v>177</v>
      </c>
      <c r="Z110" s="212"/>
      <c r="AA110" s="212"/>
      <c r="AB110" s="212"/>
      <c r="AC110" s="212"/>
      <c r="AD110" s="212"/>
      <c r="AE110" s="212"/>
      <c r="AF110" s="212"/>
      <c r="AG110" s="212" t="s">
        <v>299</v>
      </c>
      <c r="AH110" s="212"/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2" x14ac:dyDescent="0.2">
      <c r="A111" s="229"/>
      <c r="B111" s="230"/>
      <c r="C111" s="266" t="s">
        <v>332</v>
      </c>
      <c r="D111" s="234"/>
      <c r="E111" s="235">
        <v>306.59559999999999</v>
      </c>
      <c r="F111" s="232"/>
      <c r="G111" s="232"/>
      <c r="H111" s="232"/>
      <c r="I111" s="232"/>
      <c r="J111" s="232"/>
      <c r="K111" s="232"/>
      <c r="L111" s="232"/>
      <c r="M111" s="232"/>
      <c r="N111" s="231"/>
      <c r="O111" s="231"/>
      <c r="P111" s="231"/>
      <c r="Q111" s="231"/>
      <c r="R111" s="232"/>
      <c r="S111" s="232"/>
      <c r="T111" s="232"/>
      <c r="U111" s="232"/>
      <c r="V111" s="232"/>
      <c r="W111" s="232"/>
      <c r="X111" s="232"/>
      <c r="Y111" s="232"/>
      <c r="Z111" s="212"/>
      <c r="AA111" s="212"/>
      <c r="AB111" s="212"/>
      <c r="AC111" s="212"/>
      <c r="AD111" s="212"/>
      <c r="AE111" s="212"/>
      <c r="AF111" s="212"/>
      <c r="AG111" s="212" t="s">
        <v>204</v>
      </c>
      <c r="AH111" s="212">
        <v>0</v>
      </c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x14ac:dyDescent="0.2">
      <c r="A112" s="241" t="s">
        <v>169</v>
      </c>
      <c r="B112" s="242" t="s">
        <v>130</v>
      </c>
      <c r="C112" s="263" t="s">
        <v>131</v>
      </c>
      <c r="D112" s="243"/>
      <c r="E112" s="244"/>
      <c r="F112" s="245"/>
      <c r="G112" s="246">
        <f>SUMIF(AG113:AG127,"&lt;&gt;NOR",G113:G127)</f>
        <v>0</v>
      </c>
      <c r="H112" s="240"/>
      <c r="I112" s="240">
        <f>SUM(I113:I127)</f>
        <v>0</v>
      </c>
      <c r="J112" s="240"/>
      <c r="K112" s="240">
        <f>SUM(K113:K127)</f>
        <v>0</v>
      </c>
      <c r="L112" s="240"/>
      <c r="M112" s="240">
        <f>SUM(M113:M127)</f>
        <v>0</v>
      </c>
      <c r="N112" s="239"/>
      <c r="O112" s="239">
        <f>SUM(O113:O127)</f>
        <v>1.83</v>
      </c>
      <c r="P112" s="239"/>
      <c r="Q112" s="239">
        <f>SUM(Q113:Q127)</f>
        <v>0</v>
      </c>
      <c r="R112" s="240"/>
      <c r="S112" s="240"/>
      <c r="T112" s="240"/>
      <c r="U112" s="240"/>
      <c r="V112" s="240">
        <f>SUM(V113:V127)</f>
        <v>8</v>
      </c>
      <c r="W112" s="240"/>
      <c r="X112" s="240"/>
      <c r="Y112" s="240"/>
      <c r="AG112" t="s">
        <v>170</v>
      </c>
    </row>
    <row r="113" spans="1:60" outlineLevel="1" x14ac:dyDescent="0.2">
      <c r="A113" s="248">
        <v>46</v>
      </c>
      <c r="B113" s="249" t="s">
        <v>333</v>
      </c>
      <c r="C113" s="265" t="s">
        <v>334</v>
      </c>
      <c r="D113" s="250" t="s">
        <v>235</v>
      </c>
      <c r="E113" s="251">
        <v>16</v>
      </c>
      <c r="F113" s="252"/>
      <c r="G113" s="253">
        <f>ROUND(E113*F113,2)</f>
        <v>0</v>
      </c>
      <c r="H113" s="233"/>
      <c r="I113" s="232">
        <f>ROUND(E113*H113,2)</f>
        <v>0</v>
      </c>
      <c r="J113" s="233"/>
      <c r="K113" s="232">
        <f>ROUND(E113*J113,2)</f>
        <v>0</v>
      </c>
      <c r="L113" s="232">
        <v>21</v>
      </c>
      <c r="M113" s="232">
        <f>G113*(1+L113/100)</f>
        <v>0</v>
      </c>
      <c r="N113" s="231">
        <v>2.3400000000000001E-2</v>
      </c>
      <c r="O113" s="231">
        <f>ROUND(E113*N113,2)</f>
        <v>0.37</v>
      </c>
      <c r="P113" s="231">
        <v>0</v>
      </c>
      <c r="Q113" s="231">
        <f>ROUND(E113*P113,2)</f>
        <v>0</v>
      </c>
      <c r="R113" s="232"/>
      <c r="S113" s="232" t="s">
        <v>202</v>
      </c>
      <c r="T113" s="232" t="s">
        <v>175</v>
      </c>
      <c r="U113" s="232">
        <v>0.5</v>
      </c>
      <c r="V113" s="232">
        <f>ROUND(E113*U113,2)</f>
        <v>8</v>
      </c>
      <c r="W113" s="232"/>
      <c r="X113" s="232" t="s">
        <v>176</v>
      </c>
      <c r="Y113" s="232" t="s">
        <v>177</v>
      </c>
      <c r="Z113" s="212"/>
      <c r="AA113" s="212"/>
      <c r="AB113" s="212"/>
      <c r="AC113" s="212"/>
      <c r="AD113" s="212"/>
      <c r="AE113" s="212"/>
      <c r="AF113" s="212"/>
      <c r="AG113" s="212" t="s">
        <v>178</v>
      </c>
      <c r="AH113" s="212"/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2" x14ac:dyDescent="0.2">
      <c r="A114" s="229"/>
      <c r="B114" s="230"/>
      <c r="C114" s="266" t="s">
        <v>335</v>
      </c>
      <c r="D114" s="234"/>
      <c r="E114" s="235">
        <v>16</v>
      </c>
      <c r="F114" s="232"/>
      <c r="G114" s="232"/>
      <c r="H114" s="232"/>
      <c r="I114" s="232"/>
      <c r="J114" s="232"/>
      <c r="K114" s="232"/>
      <c r="L114" s="232"/>
      <c r="M114" s="232"/>
      <c r="N114" s="231"/>
      <c r="O114" s="231"/>
      <c r="P114" s="231"/>
      <c r="Q114" s="231"/>
      <c r="R114" s="232"/>
      <c r="S114" s="232"/>
      <c r="T114" s="232"/>
      <c r="U114" s="232"/>
      <c r="V114" s="232"/>
      <c r="W114" s="232"/>
      <c r="X114" s="232"/>
      <c r="Y114" s="232"/>
      <c r="Z114" s="212"/>
      <c r="AA114" s="212"/>
      <c r="AB114" s="212"/>
      <c r="AC114" s="212"/>
      <c r="AD114" s="212"/>
      <c r="AE114" s="212"/>
      <c r="AF114" s="212"/>
      <c r="AG114" s="212" t="s">
        <v>204</v>
      </c>
      <c r="AH114" s="212">
        <v>0</v>
      </c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1" x14ac:dyDescent="0.2">
      <c r="A115" s="254">
        <v>47</v>
      </c>
      <c r="B115" s="255" t="s">
        <v>336</v>
      </c>
      <c r="C115" s="264" t="s">
        <v>337</v>
      </c>
      <c r="D115" s="256" t="s">
        <v>338</v>
      </c>
      <c r="E115" s="257">
        <v>8</v>
      </c>
      <c r="F115" s="258"/>
      <c r="G115" s="259">
        <f>ROUND(E115*F115,2)</f>
        <v>0</v>
      </c>
      <c r="H115" s="233"/>
      <c r="I115" s="232">
        <f>ROUND(E115*H115,2)</f>
        <v>0</v>
      </c>
      <c r="J115" s="233"/>
      <c r="K115" s="232">
        <f>ROUND(E115*J115,2)</f>
        <v>0</v>
      </c>
      <c r="L115" s="232">
        <v>21</v>
      </c>
      <c r="M115" s="232">
        <f>G115*(1+L115/100)</f>
        <v>0</v>
      </c>
      <c r="N115" s="231">
        <v>0.06</v>
      </c>
      <c r="O115" s="231">
        <f>ROUND(E115*N115,2)</f>
        <v>0.48</v>
      </c>
      <c r="P115" s="231">
        <v>0</v>
      </c>
      <c r="Q115" s="231">
        <f>ROUND(E115*P115,2)</f>
        <v>0</v>
      </c>
      <c r="R115" s="232"/>
      <c r="S115" s="232" t="s">
        <v>174</v>
      </c>
      <c r="T115" s="232" t="s">
        <v>175</v>
      </c>
      <c r="U115" s="232">
        <v>0</v>
      </c>
      <c r="V115" s="232">
        <f>ROUND(E115*U115,2)</f>
        <v>0</v>
      </c>
      <c r="W115" s="232"/>
      <c r="X115" s="232" t="s">
        <v>263</v>
      </c>
      <c r="Y115" s="232" t="s">
        <v>177</v>
      </c>
      <c r="Z115" s="212"/>
      <c r="AA115" s="212"/>
      <c r="AB115" s="212"/>
      <c r="AC115" s="212"/>
      <c r="AD115" s="212"/>
      <c r="AE115" s="212"/>
      <c r="AF115" s="212"/>
      <c r="AG115" s="212" t="s">
        <v>275</v>
      </c>
      <c r="AH115" s="212"/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1" x14ac:dyDescent="0.2">
      <c r="A116" s="254">
        <v>48</v>
      </c>
      <c r="B116" s="255" t="s">
        <v>339</v>
      </c>
      <c r="C116" s="264" t="s">
        <v>340</v>
      </c>
      <c r="D116" s="256" t="s">
        <v>235</v>
      </c>
      <c r="E116" s="257">
        <v>8</v>
      </c>
      <c r="F116" s="258"/>
      <c r="G116" s="259">
        <f>ROUND(E116*F116,2)</f>
        <v>0</v>
      </c>
      <c r="H116" s="233"/>
      <c r="I116" s="232">
        <f>ROUND(E116*H116,2)</f>
        <v>0</v>
      </c>
      <c r="J116" s="233"/>
      <c r="K116" s="232">
        <f>ROUND(E116*J116,2)</f>
        <v>0</v>
      </c>
      <c r="L116" s="232">
        <v>21</v>
      </c>
      <c r="M116" s="232">
        <f>G116*(1+L116/100)</f>
        <v>0</v>
      </c>
      <c r="N116" s="231">
        <v>1.25E-3</v>
      </c>
      <c r="O116" s="231">
        <f>ROUND(E116*N116,2)</f>
        <v>0.01</v>
      </c>
      <c r="P116" s="231">
        <v>0</v>
      </c>
      <c r="Q116" s="231">
        <f>ROUND(E116*P116,2)</f>
        <v>0</v>
      </c>
      <c r="R116" s="232"/>
      <c r="S116" s="232" t="s">
        <v>174</v>
      </c>
      <c r="T116" s="232" t="s">
        <v>175</v>
      </c>
      <c r="U116" s="232">
        <v>0</v>
      </c>
      <c r="V116" s="232">
        <f>ROUND(E116*U116,2)</f>
        <v>0</v>
      </c>
      <c r="W116" s="232"/>
      <c r="X116" s="232" t="s">
        <v>263</v>
      </c>
      <c r="Y116" s="232" t="s">
        <v>177</v>
      </c>
      <c r="Z116" s="212"/>
      <c r="AA116" s="212"/>
      <c r="AB116" s="212"/>
      <c r="AC116" s="212"/>
      <c r="AD116" s="212"/>
      <c r="AE116" s="212"/>
      <c r="AF116" s="212"/>
      <c r="AG116" s="212" t="s">
        <v>275</v>
      </c>
      <c r="AH116" s="212"/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outlineLevel="1" x14ac:dyDescent="0.2">
      <c r="A117" s="248">
        <v>49</v>
      </c>
      <c r="B117" s="249" t="s">
        <v>341</v>
      </c>
      <c r="C117" s="265" t="s">
        <v>342</v>
      </c>
      <c r="D117" s="250" t="s">
        <v>338</v>
      </c>
      <c r="E117" s="251">
        <v>8</v>
      </c>
      <c r="F117" s="252"/>
      <c r="G117" s="253">
        <f>ROUND(E117*F117,2)</f>
        <v>0</v>
      </c>
      <c r="H117" s="233"/>
      <c r="I117" s="232">
        <f>ROUND(E117*H117,2)</f>
        <v>0</v>
      </c>
      <c r="J117" s="233"/>
      <c r="K117" s="232">
        <f>ROUND(E117*J117,2)</f>
        <v>0</v>
      </c>
      <c r="L117" s="232">
        <v>21</v>
      </c>
      <c r="M117" s="232">
        <f>G117*(1+L117/100)</f>
        <v>0</v>
      </c>
      <c r="N117" s="231">
        <v>2.0299999999999999E-2</v>
      </c>
      <c r="O117" s="231">
        <f>ROUND(E117*N117,2)</f>
        <v>0.16</v>
      </c>
      <c r="P117" s="231">
        <v>0</v>
      </c>
      <c r="Q117" s="231">
        <f>ROUND(E117*P117,2)</f>
        <v>0</v>
      </c>
      <c r="R117" s="232"/>
      <c r="S117" s="232" t="s">
        <v>174</v>
      </c>
      <c r="T117" s="232" t="s">
        <v>175</v>
      </c>
      <c r="U117" s="232">
        <v>0</v>
      </c>
      <c r="V117" s="232">
        <f>ROUND(E117*U117,2)</f>
        <v>0</v>
      </c>
      <c r="W117" s="232"/>
      <c r="X117" s="232" t="s">
        <v>263</v>
      </c>
      <c r="Y117" s="232" t="s">
        <v>177</v>
      </c>
      <c r="Z117" s="212"/>
      <c r="AA117" s="212"/>
      <c r="AB117" s="212"/>
      <c r="AC117" s="212"/>
      <c r="AD117" s="212"/>
      <c r="AE117" s="212"/>
      <c r="AF117" s="212"/>
      <c r="AG117" s="212" t="s">
        <v>275</v>
      </c>
      <c r="AH117" s="212"/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2" x14ac:dyDescent="0.2">
      <c r="A118" s="229"/>
      <c r="B118" s="230"/>
      <c r="C118" s="267" t="s">
        <v>343</v>
      </c>
      <c r="D118" s="261"/>
      <c r="E118" s="261"/>
      <c r="F118" s="261"/>
      <c r="G118" s="261"/>
      <c r="H118" s="232"/>
      <c r="I118" s="232"/>
      <c r="J118" s="232"/>
      <c r="K118" s="232"/>
      <c r="L118" s="232"/>
      <c r="M118" s="232"/>
      <c r="N118" s="231"/>
      <c r="O118" s="231"/>
      <c r="P118" s="231"/>
      <c r="Q118" s="231"/>
      <c r="R118" s="232"/>
      <c r="S118" s="232"/>
      <c r="T118" s="232"/>
      <c r="U118" s="232"/>
      <c r="V118" s="232"/>
      <c r="W118" s="232"/>
      <c r="X118" s="232"/>
      <c r="Y118" s="232"/>
      <c r="Z118" s="212"/>
      <c r="AA118" s="212"/>
      <c r="AB118" s="212"/>
      <c r="AC118" s="212"/>
      <c r="AD118" s="212"/>
      <c r="AE118" s="212"/>
      <c r="AF118" s="212"/>
      <c r="AG118" s="212" t="s">
        <v>266</v>
      </c>
      <c r="AH118" s="212"/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1" x14ac:dyDescent="0.2">
      <c r="A119" s="254">
        <v>50</v>
      </c>
      <c r="B119" s="255" t="s">
        <v>344</v>
      </c>
      <c r="C119" s="264" t="s">
        <v>345</v>
      </c>
      <c r="D119" s="256" t="s">
        <v>235</v>
      </c>
      <c r="E119" s="257">
        <v>16</v>
      </c>
      <c r="F119" s="258"/>
      <c r="G119" s="259">
        <f>ROUND(E119*F119,2)</f>
        <v>0</v>
      </c>
      <c r="H119" s="233"/>
      <c r="I119" s="232">
        <f>ROUND(E119*H119,2)</f>
        <v>0</v>
      </c>
      <c r="J119" s="233"/>
      <c r="K119" s="232">
        <f>ROUND(E119*J119,2)</f>
        <v>0</v>
      </c>
      <c r="L119" s="232">
        <v>21</v>
      </c>
      <c r="M119" s="232">
        <f>G119*(1+L119/100)</f>
        <v>0</v>
      </c>
      <c r="N119" s="231">
        <v>0.05</v>
      </c>
      <c r="O119" s="231">
        <f>ROUND(E119*N119,2)</f>
        <v>0.8</v>
      </c>
      <c r="P119" s="231">
        <v>0</v>
      </c>
      <c r="Q119" s="231">
        <f>ROUND(E119*P119,2)</f>
        <v>0</v>
      </c>
      <c r="R119" s="232"/>
      <c r="S119" s="232" t="s">
        <v>174</v>
      </c>
      <c r="T119" s="232" t="s">
        <v>175</v>
      </c>
      <c r="U119" s="232">
        <v>0</v>
      </c>
      <c r="V119" s="232">
        <f>ROUND(E119*U119,2)</f>
        <v>0</v>
      </c>
      <c r="W119" s="232"/>
      <c r="X119" s="232" t="s">
        <v>263</v>
      </c>
      <c r="Y119" s="232" t="s">
        <v>177</v>
      </c>
      <c r="Z119" s="212"/>
      <c r="AA119" s="212"/>
      <c r="AB119" s="212"/>
      <c r="AC119" s="212"/>
      <c r="AD119" s="212"/>
      <c r="AE119" s="212"/>
      <c r="AF119" s="212"/>
      <c r="AG119" s="212" t="s">
        <v>275</v>
      </c>
      <c r="AH119" s="212"/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1" x14ac:dyDescent="0.2">
      <c r="A120" s="248">
        <v>51</v>
      </c>
      <c r="B120" s="249" t="s">
        <v>346</v>
      </c>
      <c r="C120" s="265" t="s">
        <v>347</v>
      </c>
      <c r="D120" s="250" t="s">
        <v>262</v>
      </c>
      <c r="E120" s="251">
        <v>2</v>
      </c>
      <c r="F120" s="252"/>
      <c r="G120" s="253">
        <f>ROUND(E120*F120,2)</f>
        <v>0</v>
      </c>
      <c r="H120" s="233"/>
      <c r="I120" s="232">
        <f>ROUND(E120*H120,2)</f>
        <v>0</v>
      </c>
      <c r="J120" s="233"/>
      <c r="K120" s="232">
        <f>ROUND(E120*J120,2)</f>
        <v>0</v>
      </c>
      <c r="L120" s="232">
        <v>21</v>
      </c>
      <c r="M120" s="232">
        <f>G120*(1+L120/100)</f>
        <v>0</v>
      </c>
      <c r="N120" s="231">
        <v>0</v>
      </c>
      <c r="O120" s="231">
        <f>ROUND(E120*N120,2)</f>
        <v>0</v>
      </c>
      <c r="P120" s="231">
        <v>0</v>
      </c>
      <c r="Q120" s="231">
        <f>ROUND(E120*P120,2)</f>
        <v>0</v>
      </c>
      <c r="R120" s="232"/>
      <c r="S120" s="232" t="s">
        <v>174</v>
      </c>
      <c r="T120" s="232" t="s">
        <v>175</v>
      </c>
      <c r="U120" s="232">
        <v>0</v>
      </c>
      <c r="V120" s="232">
        <f>ROUND(E120*U120,2)</f>
        <v>0</v>
      </c>
      <c r="W120" s="232"/>
      <c r="X120" s="232" t="s">
        <v>298</v>
      </c>
      <c r="Y120" s="232" t="s">
        <v>177</v>
      </c>
      <c r="Z120" s="212"/>
      <c r="AA120" s="212"/>
      <c r="AB120" s="212"/>
      <c r="AC120" s="212"/>
      <c r="AD120" s="212"/>
      <c r="AE120" s="212"/>
      <c r="AF120" s="212"/>
      <c r="AG120" s="212" t="s">
        <v>348</v>
      </c>
      <c r="AH120" s="212"/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2" x14ac:dyDescent="0.2">
      <c r="A121" s="229"/>
      <c r="B121" s="230"/>
      <c r="C121" s="267" t="s">
        <v>349</v>
      </c>
      <c r="D121" s="261"/>
      <c r="E121" s="261"/>
      <c r="F121" s="261"/>
      <c r="G121" s="261"/>
      <c r="H121" s="232"/>
      <c r="I121" s="232"/>
      <c r="J121" s="232"/>
      <c r="K121" s="232"/>
      <c r="L121" s="232"/>
      <c r="M121" s="232"/>
      <c r="N121" s="231"/>
      <c r="O121" s="231"/>
      <c r="P121" s="231"/>
      <c r="Q121" s="231"/>
      <c r="R121" s="232"/>
      <c r="S121" s="232"/>
      <c r="T121" s="232"/>
      <c r="U121" s="232"/>
      <c r="V121" s="232"/>
      <c r="W121" s="232"/>
      <c r="X121" s="232"/>
      <c r="Y121" s="232"/>
      <c r="Z121" s="212"/>
      <c r="AA121" s="212"/>
      <c r="AB121" s="212"/>
      <c r="AC121" s="212"/>
      <c r="AD121" s="212"/>
      <c r="AE121" s="212"/>
      <c r="AF121" s="212"/>
      <c r="AG121" s="212" t="s">
        <v>266</v>
      </c>
      <c r="AH121" s="212"/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2" x14ac:dyDescent="0.2">
      <c r="A122" s="229"/>
      <c r="B122" s="230"/>
      <c r="C122" s="266" t="s">
        <v>350</v>
      </c>
      <c r="D122" s="234"/>
      <c r="E122" s="235">
        <v>2</v>
      </c>
      <c r="F122" s="232"/>
      <c r="G122" s="232"/>
      <c r="H122" s="232"/>
      <c r="I122" s="232"/>
      <c r="J122" s="232"/>
      <c r="K122" s="232"/>
      <c r="L122" s="232"/>
      <c r="M122" s="232"/>
      <c r="N122" s="231"/>
      <c r="O122" s="231"/>
      <c r="P122" s="231"/>
      <c r="Q122" s="231"/>
      <c r="R122" s="232"/>
      <c r="S122" s="232"/>
      <c r="T122" s="232"/>
      <c r="U122" s="232"/>
      <c r="V122" s="232"/>
      <c r="W122" s="232"/>
      <c r="X122" s="232"/>
      <c r="Y122" s="232"/>
      <c r="Z122" s="212"/>
      <c r="AA122" s="212"/>
      <c r="AB122" s="212"/>
      <c r="AC122" s="212"/>
      <c r="AD122" s="212"/>
      <c r="AE122" s="212"/>
      <c r="AF122" s="212"/>
      <c r="AG122" s="212" t="s">
        <v>204</v>
      </c>
      <c r="AH122" s="212">
        <v>0</v>
      </c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ht="22.5" outlineLevel="1" x14ac:dyDescent="0.2">
      <c r="A123" s="254">
        <v>52</v>
      </c>
      <c r="B123" s="255" t="s">
        <v>351</v>
      </c>
      <c r="C123" s="264" t="s">
        <v>352</v>
      </c>
      <c r="D123" s="256" t="s">
        <v>338</v>
      </c>
      <c r="E123" s="257">
        <v>8</v>
      </c>
      <c r="F123" s="258"/>
      <c r="G123" s="259">
        <f>ROUND(E123*F123,2)</f>
        <v>0</v>
      </c>
      <c r="H123" s="233"/>
      <c r="I123" s="232">
        <f>ROUND(E123*H123,2)</f>
        <v>0</v>
      </c>
      <c r="J123" s="233"/>
      <c r="K123" s="232">
        <f>ROUND(E123*J123,2)</f>
        <v>0</v>
      </c>
      <c r="L123" s="232">
        <v>21</v>
      </c>
      <c r="M123" s="232">
        <f>G123*(1+L123/100)</f>
        <v>0</v>
      </c>
      <c r="N123" s="231">
        <v>1.25E-3</v>
      </c>
      <c r="O123" s="231">
        <f>ROUND(E123*N123,2)</f>
        <v>0.01</v>
      </c>
      <c r="P123" s="231">
        <v>0</v>
      </c>
      <c r="Q123" s="231">
        <f>ROUND(E123*P123,2)</f>
        <v>0</v>
      </c>
      <c r="R123" s="232"/>
      <c r="S123" s="232" t="s">
        <v>174</v>
      </c>
      <c r="T123" s="232" t="s">
        <v>175</v>
      </c>
      <c r="U123" s="232">
        <v>0</v>
      </c>
      <c r="V123" s="232">
        <f>ROUND(E123*U123,2)</f>
        <v>0</v>
      </c>
      <c r="W123" s="232"/>
      <c r="X123" s="232" t="s">
        <v>263</v>
      </c>
      <c r="Y123" s="232" t="s">
        <v>177</v>
      </c>
      <c r="Z123" s="212"/>
      <c r="AA123" s="212"/>
      <c r="AB123" s="212"/>
      <c r="AC123" s="212"/>
      <c r="AD123" s="212"/>
      <c r="AE123" s="212"/>
      <c r="AF123" s="212"/>
      <c r="AG123" s="212" t="s">
        <v>264</v>
      </c>
      <c r="AH123" s="212"/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1" x14ac:dyDescent="0.2">
      <c r="A124" s="254">
        <v>53</v>
      </c>
      <c r="B124" s="255" t="s">
        <v>339</v>
      </c>
      <c r="C124" s="264" t="s">
        <v>353</v>
      </c>
      <c r="D124" s="256" t="s">
        <v>235</v>
      </c>
      <c r="E124" s="257">
        <v>8</v>
      </c>
      <c r="F124" s="258"/>
      <c r="G124" s="259">
        <f>ROUND(E124*F124,2)</f>
        <v>0</v>
      </c>
      <c r="H124" s="233"/>
      <c r="I124" s="232">
        <f>ROUND(E124*H124,2)</f>
        <v>0</v>
      </c>
      <c r="J124" s="233"/>
      <c r="K124" s="232">
        <f>ROUND(E124*J124,2)</f>
        <v>0</v>
      </c>
      <c r="L124" s="232">
        <v>21</v>
      </c>
      <c r="M124" s="232">
        <f>G124*(1+L124/100)</f>
        <v>0</v>
      </c>
      <c r="N124" s="231">
        <v>0</v>
      </c>
      <c r="O124" s="231">
        <f>ROUND(E124*N124,2)</f>
        <v>0</v>
      </c>
      <c r="P124" s="231">
        <v>0</v>
      </c>
      <c r="Q124" s="231">
        <f>ROUND(E124*P124,2)</f>
        <v>0</v>
      </c>
      <c r="R124" s="232"/>
      <c r="S124" s="232" t="s">
        <v>174</v>
      </c>
      <c r="T124" s="232" t="s">
        <v>175</v>
      </c>
      <c r="U124" s="232">
        <v>0</v>
      </c>
      <c r="V124" s="232">
        <f>ROUND(E124*U124,2)</f>
        <v>0</v>
      </c>
      <c r="W124" s="232"/>
      <c r="X124" s="232" t="s">
        <v>263</v>
      </c>
      <c r="Y124" s="232" t="s">
        <v>177</v>
      </c>
      <c r="Z124" s="212"/>
      <c r="AA124" s="212"/>
      <c r="AB124" s="212"/>
      <c r="AC124" s="212"/>
      <c r="AD124" s="212"/>
      <c r="AE124" s="212"/>
      <c r="AF124" s="212"/>
      <c r="AG124" s="212" t="s">
        <v>264</v>
      </c>
      <c r="AH124" s="212"/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1" x14ac:dyDescent="0.2">
      <c r="A125" s="248">
        <v>54</v>
      </c>
      <c r="B125" s="249" t="s">
        <v>354</v>
      </c>
      <c r="C125" s="265" t="s">
        <v>355</v>
      </c>
      <c r="D125" s="250" t="s">
        <v>235</v>
      </c>
      <c r="E125" s="251">
        <v>6</v>
      </c>
      <c r="F125" s="252"/>
      <c r="G125" s="253">
        <f>ROUND(E125*F125,2)</f>
        <v>0</v>
      </c>
      <c r="H125" s="233"/>
      <c r="I125" s="232">
        <f>ROUND(E125*H125,2)</f>
        <v>0</v>
      </c>
      <c r="J125" s="233"/>
      <c r="K125" s="232">
        <f>ROUND(E125*J125,2)</f>
        <v>0</v>
      </c>
      <c r="L125" s="232">
        <v>21</v>
      </c>
      <c r="M125" s="232">
        <f>G125*(1+L125/100)</f>
        <v>0</v>
      </c>
      <c r="N125" s="231">
        <v>0</v>
      </c>
      <c r="O125" s="231">
        <f>ROUND(E125*N125,2)</f>
        <v>0</v>
      </c>
      <c r="P125" s="231">
        <v>0</v>
      </c>
      <c r="Q125" s="231">
        <f>ROUND(E125*P125,2)</f>
        <v>0</v>
      </c>
      <c r="R125" s="232"/>
      <c r="S125" s="232" t="s">
        <v>174</v>
      </c>
      <c r="T125" s="232" t="s">
        <v>175</v>
      </c>
      <c r="U125" s="232">
        <v>0</v>
      </c>
      <c r="V125" s="232">
        <f>ROUND(E125*U125,2)</f>
        <v>0</v>
      </c>
      <c r="W125" s="232"/>
      <c r="X125" s="232" t="s">
        <v>263</v>
      </c>
      <c r="Y125" s="232" t="s">
        <v>177</v>
      </c>
      <c r="Z125" s="212"/>
      <c r="AA125" s="212"/>
      <c r="AB125" s="212"/>
      <c r="AC125" s="212"/>
      <c r="AD125" s="212"/>
      <c r="AE125" s="212"/>
      <c r="AF125" s="212"/>
      <c r="AG125" s="212" t="s">
        <v>264</v>
      </c>
      <c r="AH125" s="212"/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ht="22.5" outlineLevel="2" x14ac:dyDescent="0.2">
      <c r="A126" s="229"/>
      <c r="B126" s="230"/>
      <c r="C126" s="267" t="s">
        <v>356</v>
      </c>
      <c r="D126" s="261"/>
      <c r="E126" s="261"/>
      <c r="F126" s="261"/>
      <c r="G126" s="261"/>
      <c r="H126" s="232"/>
      <c r="I126" s="232"/>
      <c r="J126" s="232"/>
      <c r="K126" s="232"/>
      <c r="L126" s="232"/>
      <c r="M126" s="232"/>
      <c r="N126" s="231"/>
      <c r="O126" s="231"/>
      <c r="P126" s="231"/>
      <c r="Q126" s="231"/>
      <c r="R126" s="232"/>
      <c r="S126" s="232"/>
      <c r="T126" s="232"/>
      <c r="U126" s="232"/>
      <c r="V126" s="232"/>
      <c r="W126" s="232"/>
      <c r="X126" s="232"/>
      <c r="Y126" s="232"/>
      <c r="Z126" s="212"/>
      <c r="AA126" s="212"/>
      <c r="AB126" s="212"/>
      <c r="AC126" s="212"/>
      <c r="AD126" s="212"/>
      <c r="AE126" s="212"/>
      <c r="AF126" s="212"/>
      <c r="AG126" s="212" t="s">
        <v>266</v>
      </c>
      <c r="AH126" s="212"/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60" t="str">
        <f>C126</f>
        <v>/pro dokonalé zvlhčení antukových kurtů bude zabudováno rozvodné potrubí vyústěným v šachtě s bajonetem na vodovodní hadici s možností pro případné ruční zvlhčení antuky/</v>
      </c>
      <c r="BB126" s="212"/>
      <c r="BC126" s="212"/>
      <c r="BD126" s="212"/>
      <c r="BE126" s="212"/>
      <c r="BF126" s="212"/>
      <c r="BG126" s="212"/>
      <c r="BH126" s="212"/>
    </row>
    <row r="127" spans="1:60" outlineLevel="2" x14ac:dyDescent="0.2">
      <c r="A127" s="229"/>
      <c r="B127" s="230"/>
      <c r="C127" s="266" t="s">
        <v>357</v>
      </c>
      <c r="D127" s="234"/>
      <c r="E127" s="235">
        <v>6</v>
      </c>
      <c r="F127" s="232"/>
      <c r="G127" s="232"/>
      <c r="H127" s="232"/>
      <c r="I127" s="232"/>
      <c r="J127" s="232"/>
      <c r="K127" s="232"/>
      <c r="L127" s="232"/>
      <c r="M127" s="232"/>
      <c r="N127" s="231"/>
      <c r="O127" s="231"/>
      <c r="P127" s="231"/>
      <c r="Q127" s="231"/>
      <c r="R127" s="232"/>
      <c r="S127" s="232"/>
      <c r="T127" s="232"/>
      <c r="U127" s="232"/>
      <c r="V127" s="232"/>
      <c r="W127" s="232"/>
      <c r="X127" s="232"/>
      <c r="Y127" s="232"/>
      <c r="Z127" s="212"/>
      <c r="AA127" s="212"/>
      <c r="AB127" s="212"/>
      <c r="AC127" s="212"/>
      <c r="AD127" s="212"/>
      <c r="AE127" s="212"/>
      <c r="AF127" s="212"/>
      <c r="AG127" s="212" t="s">
        <v>204</v>
      </c>
      <c r="AH127" s="212">
        <v>0</v>
      </c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x14ac:dyDescent="0.2">
      <c r="A128" s="241" t="s">
        <v>169</v>
      </c>
      <c r="B128" s="242" t="s">
        <v>132</v>
      </c>
      <c r="C128" s="263" t="s">
        <v>133</v>
      </c>
      <c r="D128" s="243"/>
      <c r="E128" s="244"/>
      <c r="F128" s="245"/>
      <c r="G128" s="246">
        <f>SUMIF(AG129:AG142,"&lt;&gt;NOR",G129:G142)</f>
        <v>0</v>
      </c>
      <c r="H128" s="240"/>
      <c r="I128" s="240">
        <f>SUM(I129:I142)</f>
        <v>0</v>
      </c>
      <c r="J128" s="240"/>
      <c r="K128" s="240">
        <f>SUM(K129:K142)</f>
        <v>0</v>
      </c>
      <c r="L128" s="240"/>
      <c r="M128" s="240">
        <f>SUM(M129:M142)</f>
        <v>0</v>
      </c>
      <c r="N128" s="239"/>
      <c r="O128" s="239">
        <f>SUM(O129:O142)</f>
        <v>33.71</v>
      </c>
      <c r="P128" s="239"/>
      <c r="Q128" s="239">
        <f>SUM(Q129:Q142)</f>
        <v>0</v>
      </c>
      <c r="R128" s="240"/>
      <c r="S128" s="240"/>
      <c r="T128" s="240"/>
      <c r="U128" s="240"/>
      <c r="V128" s="240">
        <f>SUM(V129:V142)</f>
        <v>69.03</v>
      </c>
      <c r="W128" s="240"/>
      <c r="X128" s="240"/>
      <c r="Y128" s="240"/>
      <c r="AG128" t="s">
        <v>170</v>
      </c>
    </row>
    <row r="129" spans="1:60" ht="22.5" outlineLevel="1" x14ac:dyDescent="0.2">
      <c r="A129" s="248">
        <v>55</v>
      </c>
      <c r="B129" s="249" t="s">
        <v>358</v>
      </c>
      <c r="C129" s="265" t="s">
        <v>359</v>
      </c>
      <c r="D129" s="250" t="s">
        <v>211</v>
      </c>
      <c r="E129" s="251">
        <v>184.08</v>
      </c>
      <c r="F129" s="252"/>
      <c r="G129" s="253">
        <f>ROUND(E129*F129,2)</f>
        <v>0</v>
      </c>
      <c r="H129" s="233"/>
      <c r="I129" s="232">
        <f>ROUND(E129*H129,2)</f>
        <v>0</v>
      </c>
      <c r="J129" s="233"/>
      <c r="K129" s="232">
        <f>ROUND(E129*J129,2)</f>
        <v>0</v>
      </c>
      <c r="L129" s="232">
        <v>21</v>
      </c>
      <c r="M129" s="232">
        <f>G129*(1+L129/100)</f>
        <v>0</v>
      </c>
      <c r="N129" s="231">
        <v>0.18310000000000001</v>
      </c>
      <c r="O129" s="231">
        <f>ROUND(E129*N129,2)</f>
        <v>33.71</v>
      </c>
      <c r="P129" s="231">
        <v>0</v>
      </c>
      <c r="Q129" s="231">
        <f>ROUND(E129*P129,2)</f>
        <v>0</v>
      </c>
      <c r="R129" s="232"/>
      <c r="S129" s="232" t="s">
        <v>360</v>
      </c>
      <c r="T129" s="232" t="s">
        <v>175</v>
      </c>
      <c r="U129" s="232">
        <v>0.375</v>
      </c>
      <c r="V129" s="232">
        <f>ROUND(E129*U129,2)</f>
        <v>69.03</v>
      </c>
      <c r="W129" s="232"/>
      <c r="X129" s="232" t="s">
        <v>176</v>
      </c>
      <c r="Y129" s="232" t="s">
        <v>177</v>
      </c>
      <c r="Z129" s="212"/>
      <c r="AA129" s="212"/>
      <c r="AB129" s="212"/>
      <c r="AC129" s="212"/>
      <c r="AD129" s="212"/>
      <c r="AE129" s="212"/>
      <c r="AF129" s="212"/>
      <c r="AG129" s="212" t="s">
        <v>245</v>
      </c>
      <c r="AH129" s="212"/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2" x14ac:dyDescent="0.2">
      <c r="A130" s="229"/>
      <c r="B130" s="230"/>
      <c r="C130" s="266" t="s">
        <v>361</v>
      </c>
      <c r="D130" s="234"/>
      <c r="E130" s="235">
        <v>184.08</v>
      </c>
      <c r="F130" s="232"/>
      <c r="G130" s="232"/>
      <c r="H130" s="232"/>
      <c r="I130" s="232"/>
      <c r="J130" s="232"/>
      <c r="K130" s="232"/>
      <c r="L130" s="232"/>
      <c r="M130" s="232"/>
      <c r="N130" s="231"/>
      <c r="O130" s="231"/>
      <c r="P130" s="231"/>
      <c r="Q130" s="231"/>
      <c r="R130" s="232"/>
      <c r="S130" s="232"/>
      <c r="T130" s="232"/>
      <c r="U130" s="232"/>
      <c r="V130" s="232"/>
      <c r="W130" s="232"/>
      <c r="X130" s="232"/>
      <c r="Y130" s="232"/>
      <c r="Z130" s="212"/>
      <c r="AA130" s="212"/>
      <c r="AB130" s="212"/>
      <c r="AC130" s="212"/>
      <c r="AD130" s="212"/>
      <c r="AE130" s="212"/>
      <c r="AF130" s="212"/>
      <c r="AG130" s="212" t="s">
        <v>204</v>
      </c>
      <c r="AH130" s="212">
        <v>0</v>
      </c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ht="22.5" outlineLevel="1" x14ac:dyDescent="0.2">
      <c r="A131" s="248">
        <v>56</v>
      </c>
      <c r="B131" s="249" t="s">
        <v>362</v>
      </c>
      <c r="C131" s="265" t="s">
        <v>363</v>
      </c>
      <c r="D131" s="250" t="s">
        <v>364</v>
      </c>
      <c r="E131" s="251">
        <v>12</v>
      </c>
      <c r="F131" s="252"/>
      <c r="G131" s="253">
        <f>ROUND(E131*F131,2)</f>
        <v>0</v>
      </c>
      <c r="H131" s="233"/>
      <c r="I131" s="232">
        <f>ROUND(E131*H131,2)</f>
        <v>0</v>
      </c>
      <c r="J131" s="233"/>
      <c r="K131" s="232">
        <f>ROUND(E131*J131,2)</f>
        <v>0</v>
      </c>
      <c r="L131" s="232">
        <v>21</v>
      </c>
      <c r="M131" s="232">
        <f>G131*(1+L131/100)</f>
        <v>0</v>
      </c>
      <c r="N131" s="231">
        <v>0</v>
      </c>
      <c r="O131" s="231">
        <f>ROUND(E131*N131,2)</f>
        <v>0</v>
      </c>
      <c r="P131" s="231">
        <v>0</v>
      </c>
      <c r="Q131" s="231">
        <f>ROUND(E131*P131,2)</f>
        <v>0</v>
      </c>
      <c r="R131" s="232"/>
      <c r="S131" s="232" t="s">
        <v>174</v>
      </c>
      <c r="T131" s="232" t="s">
        <v>175</v>
      </c>
      <c r="U131" s="232">
        <v>0</v>
      </c>
      <c r="V131" s="232">
        <f>ROUND(E131*U131,2)</f>
        <v>0</v>
      </c>
      <c r="W131" s="232"/>
      <c r="X131" s="232" t="s">
        <v>298</v>
      </c>
      <c r="Y131" s="232" t="s">
        <v>177</v>
      </c>
      <c r="Z131" s="212"/>
      <c r="AA131" s="212"/>
      <c r="AB131" s="212"/>
      <c r="AC131" s="212"/>
      <c r="AD131" s="212"/>
      <c r="AE131" s="212"/>
      <c r="AF131" s="212"/>
      <c r="AG131" s="212" t="s">
        <v>299</v>
      </c>
      <c r="AH131" s="212"/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outlineLevel="2" x14ac:dyDescent="0.2">
      <c r="A132" s="229"/>
      <c r="B132" s="230"/>
      <c r="C132" s="267" t="s">
        <v>365</v>
      </c>
      <c r="D132" s="261"/>
      <c r="E132" s="261"/>
      <c r="F132" s="261"/>
      <c r="G132" s="261"/>
      <c r="H132" s="232"/>
      <c r="I132" s="232"/>
      <c r="J132" s="232"/>
      <c r="K132" s="232"/>
      <c r="L132" s="232"/>
      <c r="M132" s="232"/>
      <c r="N132" s="231"/>
      <c r="O132" s="231"/>
      <c r="P132" s="231"/>
      <c r="Q132" s="231"/>
      <c r="R132" s="232"/>
      <c r="S132" s="232"/>
      <c r="T132" s="232"/>
      <c r="U132" s="232"/>
      <c r="V132" s="232"/>
      <c r="W132" s="232"/>
      <c r="X132" s="232"/>
      <c r="Y132" s="232"/>
      <c r="Z132" s="212"/>
      <c r="AA132" s="212"/>
      <c r="AB132" s="212"/>
      <c r="AC132" s="212"/>
      <c r="AD132" s="212"/>
      <c r="AE132" s="212"/>
      <c r="AF132" s="212"/>
      <c r="AG132" s="212" t="s">
        <v>266</v>
      </c>
      <c r="AH132" s="212"/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1" x14ac:dyDescent="0.2">
      <c r="A133" s="254">
        <v>57</v>
      </c>
      <c r="B133" s="255" t="s">
        <v>366</v>
      </c>
      <c r="C133" s="264" t="s">
        <v>367</v>
      </c>
      <c r="D133" s="256" t="s">
        <v>364</v>
      </c>
      <c r="E133" s="257">
        <v>14</v>
      </c>
      <c r="F133" s="258"/>
      <c r="G133" s="259">
        <f>ROUND(E133*F133,2)</f>
        <v>0</v>
      </c>
      <c r="H133" s="233"/>
      <c r="I133" s="232">
        <f>ROUND(E133*H133,2)</f>
        <v>0</v>
      </c>
      <c r="J133" s="233"/>
      <c r="K133" s="232">
        <f>ROUND(E133*J133,2)</f>
        <v>0</v>
      </c>
      <c r="L133" s="232">
        <v>21</v>
      </c>
      <c r="M133" s="232">
        <f>G133*(1+L133/100)</f>
        <v>0</v>
      </c>
      <c r="N133" s="231">
        <v>0</v>
      </c>
      <c r="O133" s="231">
        <f>ROUND(E133*N133,2)</f>
        <v>0</v>
      </c>
      <c r="P133" s="231">
        <v>0</v>
      </c>
      <c r="Q133" s="231">
        <f>ROUND(E133*P133,2)</f>
        <v>0</v>
      </c>
      <c r="R133" s="232"/>
      <c r="S133" s="232" t="s">
        <v>174</v>
      </c>
      <c r="T133" s="232" t="s">
        <v>175</v>
      </c>
      <c r="U133" s="232">
        <v>0</v>
      </c>
      <c r="V133" s="232">
        <f>ROUND(E133*U133,2)</f>
        <v>0</v>
      </c>
      <c r="W133" s="232"/>
      <c r="X133" s="232" t="s">
        <v>298</v>
      </c>
      <c r="Y133" s="232" t="s">
        <v>177</v>
      </c>
      <c r="Z133" s="212"/>
      <c r="AA133" s="212"/>
      <c r="AB133" s="212"/>
      <c r="AC133" s="212"/>
      <c r="AD133" s="212"/>
      <c r="AE133" s="212"/>
      <c r="AF133" s="212"/>
      <c r="AG133" s="212" t="s">
        <v>299</v>
      </c>
      <c r="AH133" s="212"/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1" x14ac:dyDescent="0.2">
      <c r="A134" s="248">
        <v>58</v>
      </c>
      <c r="B134" s="249" t="s">
        <v>368</v>
      </c>
      <c r="C134" s="265" t="s">
        <v>369</v>
      </c>
      <c r="D134" s="250" t="s">
        <v>211</v>
      </c>
      <c r="E134" s="251">
        <v>40.799999999999997</v>
      </c>
      <c r="F134" s="252"/>
      <c r="G134" s="253">
        <f>ROUND(E134*F134,2)</f>
        <v>0</v>
      </c>
      <c r="H134" s="233"/>
      <c r="I134" s="232">
        <f>ROUND(E134*H134,2)</f>
        <v>0</v>
      </c>
      <c r="J134" s="233"/>
      <c r="K134" s="232">
        <f>ROUND(E134*J134,2)</f>
        <v>0</v>
      </c>
      <c r="L134" s="232">
        <v>21</v>
      </c>
      <c r="M134" s="232">
        <f>G134*(1+L134/100)</f>
        <v>0</v>
      </c>
      <c r="N134" s="231">
        <v>0</v>
      </c>
      <c r="O134" s="231">
        <f>ROUND(E134*N134,2)</f>
        <v>0</v>
      </c>
      <c r="P134" s="231">
        <v>0</v>
      </c>
      <c r="Q134" s="231">
        <f>ROUND(E134*P134,2)</f>
        <v>0</v>
      </c>
      <c r="R134" s="232"/>
      <c r="S134" s="232" t="s">
        <v>174</v>
      </c>
      <c r="T134" s="232" t="s">
        <v>175</v>
      </c>
      <c r="U134" s="232">
        <v>0</v>
      </c>
      <c r="V134" s="232">
        <f>ROUND(E134*U134,2)</f>
        <v>0</v>
      </c>
      <c r="W134" s="232"/>
      <c r="X134" s="232" t="s">
        <v>263</v>
      </c>
      <c r="Y134" s="232" t="s">
        <v>177</v>
      </c>
      <c r="Z134" s="212"/>
      <c r="AA134" s="212"/>
      <c r="AB134" s="212"/>
      <c r="AC134" s="212"/>
      <c r="AD134" s="212"/>
      <c r="AE134" s="212"/>
      <c r="AF134" s="212"/>
      <c r="AG134" s="212" t="s">
        <v>264</v>
      </c>
      <c r="AH134" s="212"/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2" x14ac:dyDescent="0.2">
      <c r="A135" s="229"/>
      <c r="B135" s="230"/>
      <c r="C135" s="267" t="s">
        <v>365</v>
      </c>
      <c r="D135" s="261"/>
      <c r="E135" s="261"/>
      <c r="F135" s="261"/>
      <c r="G135" s="261"/>
      <c r="H135" s="232"/>
      <c r="I135" s="232"/>
      <c r="J135" s="232"/>
      <c r="K135" s="232"/>
      <c r="L135" s="232"/>
      <c r="M135" s="232"/>
      <c r="N135" s="231"/>
      <c r="O135" s="231"/>
      <c r="P135" s="231"/>
      <c r="Q135" s="231"/>
      <c r="R135" s="232"/>
      <c r="S135" s="232"/>
      <c r="T135" s="232"/>
      <c r="U135" s="232"/>
      <c r="V135" s="232"/>
      <c r="W135" s="232"/>
      <c r="X135" s="232"/>
      <c r="Y135" s="232"/>
      <c r="Z135" s="212"/>
      <c r="AA135" s="212"/>
      <c r="AB135" s="212"/>
      <c r="AC135" s="212"/>
      <c r="AD135" s="212"/>
      <c r="AE135" s="212"/>
      <c r="AF135" s="212"/>
      <c r="AG135" s="212" t="s">
        <v>266</v>
      </c>
      <c r="AH135" s="212"/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2" x14ac:dyDescent="0.2">
      <c r="A136" s="229"/>
      <c r="B136" s="230"/>
      <c r="C136" s="266" t="s">
        <v>370</v>
      </c>
      <c r="D136" s="234"/>
      <c r="E136" s="235">
        <v>40.799999999999997</v>
      </c>
      <c r="F136" s="232"/>
      <c r="G136" s="232"/>
      <c r="H136" s="232"/>
      <c r="I136" s="232"/>
      <c r="J136" s="232"/>
      <c r="K136" s="232"/>
      <c r="L136" s="232"/>
      <c r="M136" s="232"/>
      <c r="N136" s="231"/>
      <c r="O136" s="231"/>
      <c r="P136" s="231"/>
      <c r="Q136" s="231"/>
      <c r="R136" s="232"/>
      <c r="S136" s="232"/>
      <c r="T136" s="232"/>
      <c r="U136" s="232"/>
      <c r="V136" s="232"/>
      <c r="W136" s="232"/>
      <c r="X136" s="232"/>
      <c r="Y136" s="232"/>
      <c r="Z136" s="212"/>
      <c r="AA136" s="212"/>
      <c r="AB136" s="212"/>
      <c r="AC136" s="212"/>
      <c r="AD136" s="212"/>
      <c r="AE136" s="212"/>
      <c r="AF136" s="212"/>
      <c r="AG136" s="212" t="s">
        <v>204</v>
      </c>
      <c r="AH136" s="212">
        <v>0</v>
      </c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ht="22.5" outlineLevel="1" x14ac:dyDescent="0.2">
      <c r="A137" s="248">
        <v>59</v>
      </c>
      <c r="B137" s="249" t="s">
        <v>371</v>
      </c>
      <c r="C137" s="265" t="s">
        <v>372</v>
      </c>
      <c r="D137" s="250" t="s">
        <v>211</v>
      </c>
      <c r="E137" s="251">
        <v>36</v>
      </c>
      <c r="F137" s="252"/>
      <c r="G137" s="253">
        <f>ROUND(E137*F137,2)</f>
        <v>0</v>
      </c>
      <c r="H137" s="233"/>
      <c r="I137" s="232">
        <f>ROUND(E137*H137,2)</f>
        <v>0</v>
      </c>
      <c r="J137" s="233"/>
      <c r="K137" s="232">
        <f>ROUND(E137*J137,2)</f>
        <v>0</v>
      </c>
      <c r="L137" s="232">
        <v>21</v>
      </c>
      <c r="M137" s="232">
        <f>G137*(1+L137/100)</f>
        <v>0</v>
      </c>
      <c r="N137" s="231">
        <v>0</v>
      </c>
      <c r="O137" s="231">
        <f>ROUND(E137*N137,2)</f>
        <v>0</v>
      </c>
      <c r="P137" s="231">
        <v>0</v>
      </c>
      <c r="Q137" s="231">
        <f>ROUND(E137*P137,2)</f>
        <v>0</v>
      </c>
      <c r="R137" s="232"/>
      <c r="S137" s="232" t="s">
        <v>174</v>
      </c>
      <c r="T137" s="232" t="s">
        <v>175</v>
      </c>
      <c r="U137" s="232">
        <v>0</v>
      </c>
      <c r="V137" s="232">
        <f>ROUND(E137*U137,2)</f>
        <v>0</v>
      </c>
      <c r="W137" s="232"/>
      <c r="X137" s="232" t="s">
        <v>263</v>
      </c>
      <c r="Y137" s="232" t="s">
        <v>177</v>
      </c>
      <c r="Z137" s="212"/>
      <c r="AA137" s="212"/>
      <c r="AB137" s="212"/>
      <c r="AC137" s="212"/>
      <c r="AD137" s="212"/>
      <c r="AE137" s="212"/>
      <c r="AF137" s="212"/>
      <c r="AG137" s="212" t="s">
        <v>264</v>
      </c>
      <c r="AH137" s="212"/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outlineLevel="2" x14ac:dyDescent="0.2">
      <c r="A138" s="229"/>
      <c r="B138" s="230"/>
      <c r="C138" s="267" t="s">
        <v>365</v>
      </c>
      <c r="D138" s="261"/>
      <c r="E138" s="261"/>
      <c r="F138" s="261"/>
      <c r="G138" s="261"/>
      <c r="H138" s="232"/>
      <c r="I138" s="232"/>
      <c r="J138" s="232"/>
      <c r="K138" s="232"/>
      <c r="L138" s="232"/>
      <c r="M138" s="232"/>
      <c r="N138" s="231"/>
      <c r="O138" s="231"/>
      <c r="P138" s="231"/>
      <c r="Q138" s="231"/>
      <c r="R138" s="232"/>
      <c r="S138" s="232"/>
      <c r="T138" s="232"/>
      <c r="U138" s="232"/>
      <c r="V138" s="232"/>
      <c r="W138" s="232"/>
      <c r="X138" s="232"/>
      <c r="Y138" s="232"/>
      <c r="Z138" s="212"/>
      <c r="AA138" s="212"/>
      <c r="AB138" s="212"/>
      <c r="AC138" s="212"/>
      <c r="AD138" s="212"/>
      <c r="AE138" s="212"/>
      <c r="AF138" s="212"/>
      <c r="AG138" s="212" t="s">
        <v>266</v>
      </c>
      <c r="AH138" s="212"/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2" x14ac:dyDescent="0.2">
      <c r="A139" s="229"/>
      <c r="B139" s="230"/>
      <c r="C139" s="266" t="s">
        <v>373</v>
      </c>
      <c r="D139" s="234"/>
      <c r="E139" s="235">
        <v>36</v>
      </c>
      <c r="F139" s="232"/>
      <c r="G139" s="232"/>
      <c r="H139" s="232"/>
      <c r="I139" s="232"/>
      <c r="J139" s="232"/>
      <c r="K139" s="232"/>
      <c r="L139" s="232"/>
      <c r="M139" s="232"/>
      <c r="N139" s="231"/>
      <c r="O139" s="231"/>
      <c r="P139" s="231"/>
      <c r="Q139" s="231"/>
      <c r="R139" s="232"/>
      <c r="S139" s="232"/>
      <c r="T139" s="232"/>
      <c r="U139" s="232"/>
      <c r="V139" s="232"/>
      <c r="W139" s="232"/>
      <c r="X139" s="232"/>
      <c r="Y139" s="232"/>
      <c r="Z139" s="212"/>
      <c r="AA139" s="212"/>
      <c r="AB139" s="212"/>
      <c r="AC139" s="212"/>
      <c r="AD139" s="212"/>
      <c r="AE139" s="212"/>
      <c r="AF139" s="212"/>
      <c r="AG139" s="212" t="s">
        <v>204</v>
      </c>
      <c r="AH139" s="212">
        <v>0</v>
      </c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1" x14ac:dyDescent="0.2">
      <c r="A140" s="248">
        <v>60</v>
      </c>
      <c r="B140" s="249" t="s">
        <v>374</v>
      </c>
      <c r="C140" s="265" t="s">
        <v>375</v>
      </c>
      <c r="D140" s="250" t="s">
        <v>211</v>
      </c>
      <c r="E140" s="251">
        <v>305.60000000000002</v>
      </c>
      <c r="F140" s="252"/>
      <c r="G140" s="253">
        <f>ROUND(E140*F140,2)</f>
        <v>0</v>
      </c>
      <c r="H140" s="233"/>
      <c r="I140" s="232">
        <f>ROUND(E140*H140,2)</f>
        <v>0</v>
      </c>
      <c r="J140" s="233"/>
      <c r="K140" s="232">
        <f>ROUND(E140*J140,2)</f>
        <v>0</v>
      </c>
      <c r="L140" s="232">
        <v>21</v>
      </c>
      <c r="M140" s="232">
        <f>G140*(1+L140/100)</f>
        <v>0</v>
      </c>
      <c r="N140" s="231">
        <v>0</v>
      </c>
      <c r="O140" s="231">
        <f>ROUND(E140*N140,2)</f>
        <v>0</v>
      </c>
      <c r="P140" s="231">
        <v>0</v>
      </c>
      <c r="Q140" s="231">
        <f>ROUND(E140*P140,2)</f>
        <v>0</v>
      </c>
      <c r="R140" s="232"/>
      <c r="S140" s="232" t="s">
        <v>174</v>
      </c>
      <c r="T140" s="232" t="s">
        <v>175</v>
      </c>
      <c r="U140" s="232">
        <v>0</v>
      </c>
      <c r="V140" s="232">
        <f>ROUND(E140*U140,2)</f>
        <v>0</v>
      </c>
      <c r="W140" s="232"/>
      <c r="X140" s="232" t="s">
        <v>263</v>
      </c>
      <c r="Y140" s="232" t="s">
        <v>177</v>
      </c>
      <c r="Z140" s="212"/>
      <c r="AA140" s="212"/>
      <c r="AB140" s="212"/>
      <c r="AC140" s="212"/>
      <c r="AD140" s="212"/>
      <c r="AE140" s="212"/>
      <c r="AF140" s="212"/>
      <c r="AG140" s="212" t="s">
        <v>264</v>
      </c>
      <c r="AH140" s="212"/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outlineLevel="2" x14ac:dyDescent="0.2">
      <c r="A141" s="229"/>
      <c r="B141" s="230"/>
      <c r="C141" s="267" t="s">
        <v>365</v>
      </c>
      <c r="D141" s="261"/>
      <c r="E141" s="261"/>
      <c r="F141" s="261"/>
      <c r="G141" s="261"/>
      <c r="H141" s="232"/>
      <c r="I141" s="232"/>
      <c r="J141" s="232"/>
      <c r="K141" s="232"/>
      <c r="L141" s="232"/>
      <c r="M141" s="232"/>
      <c r="N141" s="231"/>
      <c r="O141" s="231"/>
      <c r="P141" s="231"/>
      <c r="Q141" s="231"/>
      <c r="R141" s="232"/>
      <c r="S141" s="232"/>
      <c r="T141" s="232"/>
      <c r="U141" s="232"/>
      <c r="V141" s="232"/>
      <c r="W141" s="232"/>
      <c r="X141" s="232"/>
      <c r="Y141" s="232"/>
      <c r="Z141" s="212"/>
      <c r="AA141" s="212"/>
      <c r="AB141" s="212"/>
      <c r="AC141" s="212"/>
      <c r="AD141" s="212"/>
      <c r="AE141" s="212"/>
      <c r="AF141" s="212"/>
      <c r="AG141" s="212" t="s">
        <v>266</v>
      </c>
      <c r="AH141" s="212"/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outlineLevel="2" x14ac:dyDescent="0.2">
      <c r="A142" s="229"/>
      <c r="B142" s="230"/>
      <c r="C142" s="266" t="s">
        <v>376</v>
      </c>
      <c r="D142" s="234"/>
      <c r="E142" s="235">
        <v>305.60000000000002</v>
      </c>
      <c r="F142" s="232"/>
      <c r="G142" s="232"/>
      <c r="H142" s="232"/>
      <c r="I142" s="232"/>
      <c r="J142" s="232"/>
      <c r="K142" s="232"/>
      <c r="L142" s="232"/>
      <c r="M142" s="232"/>
      <c r="N142" s="231"/>
      <c r="O142" s="231"/>
      <c r="P142" s="231"/>
      <c r="Q142" s="231"/>
      <c r="R142" s="232"/>
      <c r="S142" s="232"/>
      <c r="T142" s="232"/>
      <c r="U142" s="232"/>
      <c r="V142" s="232"/>
      <c r="W142" s="232"/>
      <c r="X142" s="232"/>
      <c r="Y142" s="232"/>
      <c r="Z142" s="212"/>
      <c r="AA142" s="212"/>
      <c r="AB142" s="212"/>
      <c r="AC142" s="212"/>
      <c r="AD142" s="212"/>
      <c r="AE142" s="212"/>
      <c r="AF142" s="212"/>
      <c r="AG142" s="212" t="s">
        <v>204</v>
      </c>
      <c r="AH142" s="212">
        <v>0</v>
      </c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x14ac:dyDescent="0.2">
      <c r="A143" s="241" t="s">
        <v>169</v>
      </c>
      <c r="B143" s="242" t="s">
        <v>136</v>
      </c>
      <c r="C143" s="263" t="s">
        <v>137</v>
      </c>
      <c r="D143" s="243"/>
      <c r="E143" s="244"/>
      <c r="F143" s="245"/>
      <c r="G143" s="246">
        <f>SUMIF(AG144:AG150,"&lt;&gt;NOR",G144:G150)</f>
        <v>0</v>
      </c>
      <c r="H143" s="240"/>
      <c r="I143" s="240">
        <f>SUM(I144:I150)</f>
        <v>0</v>
      </c>
      <c r="J143" s="240"/>
      <c r="K143" s="240">
        <f>SUM(K144:K150)</f>
        <v>0</v>
      </c>
      <c r="L143" s="240"/>
      <c r="M143" s="240">
        <f>SUM(M144:M150)</f>
        <v>0</v>
      </c>
      <c r="N143" s="239"/>
      <c r="O143" s="239">
        <f>SUM(O144:O150)</f>
        <v>0</v>
      </c>
      <c r="P143" s="239"/>
      <c r="Q143" s="239">
        <f>SUM(Q144:Q150)</f>
        <v>368.4</v>
      </c>
      <c r="R143" s="240"/>
      <c r="S143" s="240"/>
      <c r="T143" s="240"/>
      <c r="U143" s="240"/>
      <c r="V143" s="240">
        <f>SUM(V144:V150)</f>
        <v>2260.9</v>
      </c>
      <c r="W143" s="240"/>
      <c r="X143" s="240"/>
      <c r="Y143" s="240"/>
      <c r="AG143" t="s">
        <v>170</v>
      </c>
    </row>
    <row r="144" spans="1:60" outlineLevel="1" x14ac:dyDescent="0.2">
      <c r="A144" s="248">
        <v>61</v>
      </c>
      <c r="B144" s="249" t="s">
        <v>377</v>
      </c>
      <c r="C144" s="265" t="s">
        <v>378</v>
      </c>
      <c r="D144" s="250" t="s">
        <v>173</v>
      </c>
      <c r="E144" s="251">
        <v>153.5</v>
      </c>
      <c r="F144" s="252"/>
      <c r="G144" s="253">
        <f>ROUND(E144*F144,2)</f>
        <v>0</v>
      </c>
      <c r="H144" s="233"/>
      <c r="I144" s="232">
        <f>ROUND(E144*H144,2)</f>
        <v>0</v>
      </c>
      <c r="J144" s="233"/>
      <c r="K144" s="232">
        <f>ROUND(E144*J144,2)</f>
        <v>0</v>
      </c>
      <c r="L144" s="232">
        <v>21</v>
      </c>
      <c r="M144" s="232">
        <f>G144*(1+L144/100)</f>
        <v>0</v>
      </c>
      <c r="N144" s="231">
        <v>0</v>
      </c>
      <c r="O144" s="231">
        <f>ROUND(E144*N144,2)</f>
        <v>0</v>
      </c>
      <c r="P144" s="231">
        <v>2.4</v>
      </c>
      <c r="Q144" s="231">
        <f>ROUND(E144*P144,2)</f>
        <v>368.4</v>
      </c>
      <c r="R144" s="232"/>
      <c r="S144" s="232" t="s">
        <v>202</v>
      </c>
      <c r="T144" s="232" t="s">
        <v>175</v>
      </c>
      <c r="U144" s="232">
        <v>13.301</v>
      </c>
      <c r="V144" s="232">
        <f>ROUND(E144*U144,2)</f>
        <v>2041.7</v>
      </c>
      <c r="W144" s="232"/>
      <c r="X144" s="232" t="s">
        <v>176</v>
      </c>
      <c r="Y144" s="232" t="s">
        <v>177</v>
      </c>
      <c r="Z144" s="212"/>
      <c r="AA144" s="212"/>
      <c r="AB144" s="212"/>
      <c r="AC144" s="212"/>
      <c r="AD144" s="212"/>
      <c r="AE144" s="212"/>
      <c r="AF144" s="212"/>
      <c r="AG144" s="212" t="s">
        <v>178</v>
      </c>
      <c r="AH144" s="212"/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outlineLevel="2" x14ac:dyDescent="0.2">
      <c r="A145" s="229"/>
      <c r="B145" s="230"/>
      <c r="C145" s="266" t="s">
        <v>379</v>
      </c>
      <c r="D145" s="234"/>
      <c r="E145" s="235">
        <v>4.5</v>
      </c>
      <c r="F145" s="232"/>
      <c r="G145" s="232"/>
      <c r="H145" s="232"/>
      <c r="I145" s="232"/>
      <c r="J145" s="232"/>
      <c r="K145" s="232"/>
      <c r="L145" s="232"/>
      <c r="M145" s="232"/>
      <c r="N145" s="231"/>
      <c r="O145" s="231"/>
      <c r="P145" s="231"/>
      <c r="Q145" s="231"/>
      <c r="R145" s="232"/>
      <c r="S145" s="232"/>
      <c r="T145" s="232"/>
      <c r="U145" s="232"/>
      <c r="V145" s="232"/>
      <c r="W145" s="232"/>
      <c r="X145" s="232"/>
      <c r="Y145" s="232"/>
      <c r="Z145" s="212"/>
      <c r="AA145" s="212"/>
      <c r="AB145" s="212"/>
      <c r="AC145" s="212"/>
      <c r="AD145" s="212"/>
      <c r="AE145" s="212"/>
      <c r="AF145" s="212"/>
      <c r="AG145" s="212" t="s">
        <v>204</v>
      </c>
      <c r="AH145" s="212">
        <v>0</v>
      </c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outlineLevel="3" x14ac:dyDescent="0.2">
      <c r="A146" s="229"/>
      <c r="B146" s="230"/>
      <c r="C146" s="266" t="s">
        <v>380</v>
      </c>
      <c r="D146" s="234"/>
      <c r="E146" s="235">
        <v>149</v>
      </c>
      <c r="F146" s="232"/>
      <c r="G146" s="232"/>
      <c r="H146" s="232"/>
      <c r="I146" s="232"/>
      <c r="J146" s="232"/>
      <c r="K146" s="232"/>
      <c r="L146" s="232"/>
      <c r="M146" s="232"/>
      <c r="N146" s="231"/>
      <c r="O146" s="231"/>
      <c r="P146" s="231"/>
      <c r="Q146" s="231"/>
      <c r="R146" s="232"/>
      <c r="S146" s="232"/>
      <c r="T146" s="232"/>
      <c r="U146" s="232"/>
      <c r="V146" s="232"/>
      <c r="W146" s="232"/>
      <c r="X146" s="232"/>
      <c r="Y146" s="232"/>
      <c r="Z146" s="212"/>
      <c r="AA146" s="212"/>
      <c r="AB146" s="212"/>
      <c r="AC146" s="212"/>
      <c r="AD146" s="212"/>
      <c r="AE146" s="212"/>
      <c r="AF146" s="212"/>
      <c r="AG146" s="212" t="s">
        <v>204</v>
      </c>
      <c r="AH146" s="212">
        <v>0</v>
      </c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outlineLevel="1" x14ac:dyDescent="0.2">
      <c r="A147" s="254">
        <v>62</v>
      </c>
      <c r="B147" s="255" t="s">
        <v>381</v>
      </c>
      <c r="C147" s="264" t="s">
        <v>382</v>
      </c>
      <c r="D147" s="256" t="s">
        <v>183</v>
      </c>
      <c r="E147" s="257">
        <v>368.4</v>
      </c>
      <c r="F147" s="258"/>
      <c r="G147" s="259">
        <f>ROUND(E147*F147,2)</f>
        <v>0</v>
      </c>
      <c r="H147" s="233"/>
      <c r="I147" s="232">
        <f>ROUND(E147*H147,2)</f>
        <v>0</v>
      </c>
      <c r="J147" s="233"/>
      <c r="K147" s="232">
        <f>ROUND(E147*J147,2)</f>
        <v>0</v>
      </c>
      <c r="L147" s="232">
        <v>21</v>
      </c>
      <c r="M147" s="232">
        <f>G147*(1+L147/100)</f>
        <v>0</v>
      </c>
      <c r="N147" s="231">
        <v>0</v>
      </c>
      <c r="O147" s="231">
        <f>ROUND(E147*N147,2)</f>
        <v>0</v>
      </c>
      <c r="P147" s="231">
        <v>0</v>
      </c>
      <c r="Q147" s="231">
        <f>ROUND(E147*P147,2)</f>
        <v>0</v>
      </c>
      <c r="R147" s="232"/>
      <c r="S147" s="232" t="s">
        <v>202</v>
      </c>
      <c r="T147" s="232" t="s">
        <v>175</v>
      </c>
      <c r="U147" s="232">
        <v>0.49</v>
      </c>
      <c r="V147" s="232">
        <f>ROUND(E147*U147,2)</f>
        <v>180.52</v>
      </c>
      <c r="W147" s="232"/>
      <c r="X147" s="232" t="s">
        <v>383</v>
      </c>
      <c r="Y147" s="232" t="s">
        <v>177</v>
      </c>
      <c r="Z147" s="212"/>
      <c r="AA147" s="212"/>
      <c r="AB147" s="212"/>
      <c r="AC147" s="212"/>
      <c r="AD147" s="212"/>
      <c r="AE147" s="212"/>
      <c r="AF147" s="212"/>
      <c r="AG147" s="212" t="s">
        <v>384</v>
      </c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outlineLevel="1" x14ac:dyDescent="0.2">
      <c r="A148" s="254">
        <v>63</v>
      </c>
      <c r="B148" s="255" t="s">
        <v>385</v>
      </c>
      <c r="C148" s="264" t="s">
        <v>386</v>
      </c>
      <c r="D148" s="256" t="s">
        <v>183</v>
      </c>
      <c r="E148" s="257">
        <v>368.4</v>
      </c>
      <c r="F148" s="258"/>
      <c r="G148" s="259">
        <f>ROUND(E148*F148,2)</f>
        <v>0</v>
      </c>
      <c r="H148" s="233"/>
      <c r="I148" s="232">
        <f>ROUND(E148*H148,2)</f>
        <v>0</v>
      </c>
      <c r="J148" s="233"/>
      <c r="K148" s="232">
        <f>ROUND(E148*J148,2)</f>
        <v>0</v>
      </c>
      <c r="L148" s="232">
        <v>21</v>
      </c>
      <c r="M148" s="232">
        <f>G148*(1+L148/100)</f>
        <v>0</v>
      </c>
      <c r="N148" s="231">
        <v>0</v>
      </c>
      <c r="O148" s="231">
        <f>ROUND(E148*N148,2)</f>
        <v>0</v>
      </c>
      <c r="P148" s="231">
        <v>0</v>
      </c>
      <c r="Q148" s="231">
        <f>ROUND(E148*P148,2)</f>
        <v>0</v>
      </c>
      <c r="R148" s="232"/>
      <c r="S148" s="232" t="s">
        <v>202</v>
      </c>
      <c r="T148" s="232" t="s">
        <v>175</v>
      </c>
      <c r="U148" s="232">
        <v>0</v>
      </c>
      <c r="V148" s="232">
        <f>ROUND(E148*U148,2)</f>
        <v>0</v>
      </c>
      <c r="W148" s="232"/>
      <c r="X148" s="232" t="s">
        <v>383</v>
      </c>
      <c r="Y148" s="232" t="s">
        <v>177</v>
      </c>
      <c r="Z148" s="212"/>
      <c r="AA148" s="212"/>
      <c r="AB148" s="212"/>
      <c r="AC148" s="212"/>
      <c r="AD148" s="212"/>
      <c r="AE148" s="212"/>
      <c r="AF148" s="212"/>
      <c r="AG148" s="212" t="s">
        <v>384</v>
      </c>
      <c r="AH148" s="212"/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outlineLevel="1" x14ac:dyDescent="0.2">
      <c r="A149" s="254">
        <v>64</v>
      </c>
      <c r="B149" s="255" t="s">
        <v>387</v>
      </c>
      <c r="C149" s="264" t="s">
        <v>388</v>
      </c>
      <c r="D149" s="256" t="s">
        <v>183</v>
      </c>
      <c r="E149" s="257">
        <v>368.4</v>
      </c>
      <c r="F149" s="258"/>
      <c r="G149" s="259">
        <f>ROUND(E149*F149,2)</f>
        <v>0</v>
      </c>
      <c r="H149" s="233"/>
      <c r="I149" s="232">
        <f>ROUND(E149*H149,2)</f>
        <v>0</v>
      </c>
      <c r="J149" s="233"/>
      <c r="K149" s="232">
        <f>ROUND(E149*J149,2)</f>
        <v>0</v>
      </c>
      <c r="L149" s="232">
        <v>21</v>
      </c>
      <c r="M149" s="232">
        <f>G149*(1+L149/100)</f>
        <v>0</v>
      </c>
      <c r="N149" s="231">
        <v>0</v>
      </c>
      <c r="O149" s="231">
        <f>ROUND(E149*N149,2)</f>
        <v>0</v>
      </c>
      <c r="P149" s="231">
        <v>0</v>
      </c>
      <c r="Q149" s="231">
        <f>ROUND(E149*P149,2)</f>
        <v>0</v>
      </c>
      <c r="R149" s="232"/>
      <c r="S149" s="232" t="s">
        <v>202</v>
      </c>
      <c r="T149" s="232" t="s">
        <v>175</v>
      </c>
      <c r="U149" s="232">
        <v>0.105</v>
      </c>
      <c r="V149" s="232">
        <f>ROUND(E149*U149,2)</f>
        <v>38.68</v>
      </c>
      <c r="W149" s="232"/>
      <c r="X149" s="232" t="s">
        <v>383</v>
      </c>
      <c r="Y149" s="232" t="s">
        <v>177</v>
      </c>
      <c r="Z149" s="212"/>
      <c r="AA149" s="212"/>
      <c r="AB149" s="212"/>
      <c r="AC149" s="212"/>
      <c r="AD149" s="212"/>
      <c r="AE149" s="212"/>
      <c r="AF149" s="212"/>
      <c r="AG149" s="212" t="s">
        <v>384</v>
      </c>
      <c r="AH149" s="212"/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outlineLevel="1" x14ac:dyDescent="0.2">
      <c r="A150" s="254">
        <v>65</v>
      </c>
      <c r="B150" s="255" t="s">
        <v>389</v>
      </c>
      <c r="C150" s="264" t="s">
        <v>390</v>
      </c>
      <c r="D150" s="256" t="s">
        <v>183</v>
      </c>
      <c r="E150" s="257">
        <v>368.4</v>
      </c>
      <c r="F150" s="258"/>
      <c r="G150" s="259">
        <f>ROUND(E150*F150,2)</f>
        <v>0</v>
      </c>
      <c r="H150" s="233"/>
      <c r="I150" s="232">
        <f>ROUND(E150*H150,2)</f>
        <v>0</v>
      </c>
      <c r="J150" s="233"/>
      <c r="K150" s="232">
        <f>ROUND(E150*J150,2)</f>
        <v>0</v>
      </c>
      <c r="L150" s="232">
        <v>21</v>
      </c>
      <c r="M150" s="232">
        <f>G150*(1+L150/100)</f>
        <v>0</v>
      </c>
      <c r="N150" s="231">
        <v>0</v>
      </c>
      <c r="O150" s="231">
        <f>ROUND(E150*N150,2)</f>
        <v>0</v>
      </c>
      <c r="P150" s="231">
        <v>0</v>
      </c>
      <c r="Q150" s="231">
        <f>ROUND(E150*P150,2)</f>
        <v>0</v>
      </c>
      <c r="R150" s="232"/>
      <c r="S150" s="232" t="s">
        <v>391</v>
      </c>
      <c r="T150" s="232" t="s">
        <v>175</v>
      </c>
      <c r="U150" s="232">
        <v>0</v>
      </c>
      <c r="V150" s="232">
        <f>ROUND(E150*U150,2)</f>
        <v>0</v>
      </c>
      <c r="W150" s="232"/>
      <c r="X150" s="232" t="s">
        <v>383</v>
      </c>
      <c r="Y150" s="232" t="s">
        <v>177</v>
      </c>
      <c r="Z150" s="212"/>
      <c r="AA150" s="212"/>
      <c r="AB150" s="212"/>
      <c r="AC150" s="212"/>
      <c r="AD150" s="212"/>
      <c r="AE150" s="212"/>
      <c r="AF150" s="212"/>
      <c r="AG150" s="212" t="s">
        <v>384</v>
      </c>
      <c r="AH150" s="212"/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x14ac:dyDescent="0.2">
      <c r="A151" s="241" t="s">
        <v>169</v>
      </c>
      <c r="B151" s="242" t="s">
        <v>138</v>
      </c>
      <c r="C151" s="263" t="s">
        <v>139</v>
      </c>
      <c r="D151" s="243"/>
      <c r="E151" s="244"/>
      <c r="F151" s="245"/>
      <c r="G151" s="246">
        <f>SUMIF(AG152:AG152,"&lt;&gt;NOR",G152:G152)</f>
        <v>0</v>
      </c>
      <c r="H151" s="240"/>
      <c r="I151" s="240">
        <f>SUM(I152:I152)</f>
        <v>0</v>
      </c>
      <c r="J151" s="240"/>
      <c r="K151" s="240">
        <f>SUM(K152:K152)</f>
        <v>0</v>
      </c>
      <c r="L151" s="240"/>
      <c r="M151" s="240">
        <f>SUM(M152:M152)</f>
        <v>0</v>
      </c>
      <c r="N151" s="239"/>
      <c r="O151" s="239">
        <f>SUM(O152:O152)</f>
        <v>0</v>
      </c>
      <c r="P151" s="239"/>
      <c r="Q151" s="239">
        <f>SUM(Q152:Q152)</f>
        <v>0</v>
      </c>
      <c r="R151" s="240"/>
      <c r="S151" s="240"/>
      <c r="T151" s="240"/>
      <c r="U151" s="240"/>
      <c r="V151" s="240">
        <f>SUM(V152:V152)</f>
        <v>243.08</v>
      </c>
      <c r="W151" s="240"/>
      <c r="X151" s="240"/>
      <c r="Y151" s="240"/>
      <c r="AG151" t="s">
        <v>170</v>
      </c>
    </row>
    <row r="152" spans="1:60" outlineLevel="1" x14ac:dyDescent="0.2">
      <c r="A152" s="254">
        <v>66</v>
      </c>
      <c r="B152" s="255" t="s">
        <v>392</v>
      </c>
      <c r="C152" s="264" t="s">
        <v>393</v>
      </c>
      <c r="D152" s="256" t="s">
        <v>183</v>
      </c>
      <c r="E152" s="257">
        <v>3241.1150299999999</v>
      </c>
      <c r="F152" s="258"/>
      <c r="G152" s="259">
        <f>ROUND(E152*F152,2)</f>
        <v>0</v>
      </c>
      <c r="H152" s="233"/>
      <c r="I152" s="232">
        <f>ROUND(E152*H152,2)</f>
        <v>0</v>
      </c>
      <c r="J152" s="233"/>
      <c r="K152" s="232">
        <f>ROUND(E152*J152,2)</f>
        <v>0</v>
      </c>
      <c r="L152" s="232">
        <v>21</v>
      </c>
      <c r="M152" s="232">
        <f>G152*(1+L152/100)</f>
        <v>0</v>
      </c>
      <c r="N152" s="231">
        <v>0</v>
      </c>
      <c r="O152" s="231">
        <f>ROUND(E152*N152,2)</f>
        <v>0</v>
      </c>
      <c r="P152" s="231">
        <v>0</v>
      </c>
      <c r="Q152" s="231">
        <f>ROUND(E152*P152,2)</f>
        <v>0</v>
      </c>
      <c r="R152" s="232"/>
      <c r="S152" s="232" t="s">
        <v>202</v>
      </c>
      <c r="T152" s="232" t="s">
        <v>175</v>
      </c>
      <c r="U152" s="232">
        <v>7.4999999999999997E-2</v>
      </c>
      <c r="V152" s="232">
        <f>ROUND(E152*U152,2)</f>
        <v>243.08</v>
      </c>
      <c r="W152" s="232"/>
      <c r="X152" s="232" t="s">
        <v>394</v>
      </c>
      <c r="Y152" s="232" t="s">
        <v>177</v>
      </c>
      <c r="Z152" s="212"/>
      <c r="AA152" s="212"/>
      <c r="AB152" s="212"/>
      <c r="AC152" s="212"/>
      <c r="AD152" s="212"/>
      <c r="AE152" s="212"/>
      <c r="AF152" s="212"/>
      <c r="AG152" s="212" t="s">
        <v>395</v>
      </c>
      <c r="AH152" s="212"/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x14ac:dyDescent="0.2">
      <c r="A153" s="241" t="s">
        <v>169</v>
      </c>
      <c r="B153" s="242" t="s">
        <v>140</v>
      </c>
      <c r="C153" s="263" t="s">
        <v>29</v>
      </c>
      <c r="D153" s="243"/>
      <c r="E153" s="244"/>
      <c r="F153" s="245"/>
      <c r="G153" s="246">
        <f>SUMIF(AG154:AG156,"&lt;&gt;NOR",G154:G156)</f>
        <v>0</v>
      </c>
      <c r="H153" s="240"/>
      <c r="I153" s="240">
        <f>SUM(I154:I156)</f>
        <v>0</v>
      </c>
      <c r="J153" s="240"/>
      <c r="K153" s="240">
        <f>SUM(K154:K156)</f>
        <v>0</v>
      </c>
      <c r="L153" s="240"/>
      <c r="M153" s="240">
        <f>SUM(M154:M156)</f>
        <v>0</v>
      </c>
      <c r="N153" s="239"/>
      <c r="O153" s="239">
        <f>SUM(O154:O156)</f>
        <v>0</v>
      </c>
      <c r="P153" s="239"/>
      <c r="Q153" s="239">
        <f>SUM(Q154:Q156)</f>
        <v>0</v>
      </c>
      <c r="R153" s="240"/>
      <c r="S153" s="240"/>
      <c r="T153" s="240"/>
      <c r="U153" s="240"/>
      <c r="V153" s="240">
        <f>SUM(V154:V156)</f>
        <v>0</v>
      </c>
      <c r="W153" s="240"/>
      <c r="X153" s="240"/>
      <c r="Y153" s="240"/>
      <c r="AG153" t="s">
        <v>170</v>
      </c>
    </row>
    <row r="154" spans="1:60" outlineLevel="1" x14ac:dyDescent="0.2">
      <c r="A154" s="254">
        <v>67</v>
      </c>
      <c r="B154" s="255" t="s">
        <v>396</v>
      </c>
      <c r="C154" s="264" t="s">
        <v>397</v>
      </c>
      <c r="D154" s="256" t="s">
        <v>398</v>
      </c>
      <c r="E154" s="257">
        <v>1</v>
      </c>
      <c r="F154" s="258"/>
      <c r="G154" s="259">
        <f>ROUND(E154*F154,2)</f>
        <v>0</v>
      </c>
      <c r="H154" s="233"/>
      <c r="I154" s="232">
        <f>ROUND(E154*H154,2)</f>
        <v>0</v>
      </c>
      <c r="J154" s="233"/>
      <c r="K154" s="232">
        <f>ROUND(E154*J154,2)</f>
        <v>0</v>
      </c>
      <c r="L154" s="232">
        <v>21</v>
      </c>
      <c r="M154" s="232">
        <f>G154*(1+L154/100)</f>
        <v>0</v>
      </c>
      <c r="N154" s="231">
        <v>0</v>
      </c>
      <c r="O154" s="231">
        <f>ROUND(E154*N154,2)</f>
        <v>0</v>
      </c>
      <c r="P154" s="231">
        <v>0</v>
      </c>
      <c r="Q154" s="231">
        <f>ROUND(E154*P154,2)</f>
        <v>0</v>
      </c>
      <c r="R154" s="232"/>
      <c r="S154" s="232" t="s">
        <v>174</v>
      </c>
      <c r="T154" s="232" t="s">
        <v>175</v>
      </c>
      <c r="U154" s="232">
        <v>0</v>
      </c>
      <c r="V154" s="232">
        <f>ROUND(E154*U154,2)</f>
        <v>0</v>
      </c>
      <c r="W154" s="232"/>
      <c r="X154" s="232" t="s">
        <v>399</v>
      </c>
      <c r="Y154" s="232" t="s">
        <v>177</v>
      </c>
      <c r="Z154" s="212"/>
      <c r="AA154" s="212"/>
      <c r="AB154" s="212"/>
      <c r="AC154" s="212"/>
      <c r="AD154" s="212"/>
      <c r="AE154" s="212"/>
      <c r="AF154" s="212"/>
      <c r="AG154" s="212" t="s">
        <v>400</v>
      </c>
      <c r="AH154" s="212"/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outlineLevel="1" x14ac:dyDescent="0.2">
      <c r="A155" s="254">
        <v>68</v>
      </c>
      <c r="B155" s="255" t="s">
        <v>401</v>
      </c>
      <c r="C155" s="264" t="s">
        <v>402</v>
      </c>
      <c r="D155" s="256" t="s">
        <v>398</v>
      </c>
      <c r="E155" s="257">
        <v>1</v>
      </c>
      <c r="F155" s="258"/>
      <c r="G155" s="259">
        <f>ROUND(E155*F155,2)</f>
        <v>0</v>
      </c>
      <c r="H155" s="233"/>
      <c r="I155" s="232">
        <f>ROUND(E155*H155,2)</f>
        <v>0</v>
      </c>
      <c r="J155" s="233"/>
      <c r="K155" s="232">
        <f>ROUND(E155*J155,2)</f>
        <v>0</v>
      </c>
      <c r="L155" s="232">
        <v>21</v>
      </c>
      <c r="M155" s="232">
        <f>G155*(1+L155/100)</f>
        <v>0</v>
      </c>
      <c r="N155" s="231">
        <v>0</v>
      </c>
      <c r="O155" s="231">
        <f>ROUND(E155*N155,2)</f>
        <v>0</v>
      </c>
      <c r="P155" s="231">
        <v>0</v>
      </c>
      <c r="Q155" s="231">
        <f>ROUND(E155*P155,2)</f>
        <v>0</v>
      </c>
      <c r="R155" s="232"/>
      <c r="S155" s="232" t="s">
        <v>174</v>
      </c>
      <c r="T155" s="232" t="s">
        <v>175</v>
      </c>
      <c r="U155" s="232">
        <v>0</v>
      </c>
      <c r="V155" s="232">
        <f>ROUND(E155*U155,2)</f>
        <v>0</v>
      </c>
      <c r="W155" s="232"/>
      <c r="X155" s="232" t="s">
        <v>399</v>
      </c>
      <c r="Y155" s="232" t="s">
        <v>177</v>
      </c>
      <c r="Z155" s="212"/>
      <c r="AA155" s="212"/>
      <c r="AB155" s="212"/>
      <c r="AC155" s="212"/>
      <c r="AD155" s="212"/>
      <c r="AE155" s="212"/>
      <c r="AF155" s="212"/>
      <c r="AG155" s="212" t="s">
        <v>400</v>
      </c>
      <c r="AH155" s="212"/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outlineLevel="1" x14ac:dyDescent="0.2">
      <c r="A156" s="254">
        <v>69</v>
      </c>
      <c r="B156" s="255" t="s">
        <v>403</v>
      </c>
      <c r="C156" s="264" t="s">
        <v>404</v>
      </c>
      <c r="D156" s="256" t="s">
        <v>398</v>
      </c>
      <c r="E156" s="257">
        <v>1</v>
      </c>
      <c r="F156" s="258"/>
      <c r="G156" s="259">
        <f>ROUND(E156*F156,2)</f>
        <v>0</v>
      </c>
      <c r="H156" s="233"/>
      <c r="I156" s="232">
        <f>ROUND(E156*H156,2)</f>
        <v>0</v>
      </c>
      <c r="J156" s="233"/>
      <c r="K156" s="232">
        <f>ROUND(E156*J156,2)</f>
        <v>0</v>
      </c>
      <c r="L156" s="232">
        <v>21</v>
      </c>
      <c r="M156" s="232">
        <f>G156*(1+L156/100)</f>
        <v>0</v>
      </c>
      <c r="N156" s="231">
        <v>0</v>
      </c>
      <c r="O156" s="231">
        <f>ROUND(E156*N156,2)</f>
        <v>0</v>
      </c>
      <c r="P156" s="231">
        <v>0</v>
      </c>
      <c r="Q156" s="231">
        <f>ROUND(E156*P156,2)</f>
        <v>0</v>
      </c>
      <c r="R156" s="232"/>
      <c r="S156" s="232" t="s">
        <v>174</v>
      </c>
      <c r="T156" s="232" t="s">
        <v>175</v>
      </c>
      <c r="U156" s="232">
        <v>0</v>
      </c>
      <c r="V156" s="232">
        <f>ROUND(E156*U156,2)</f>
        <v>0</v>
      </c>
      <c r="W156" s="232"/>
      <c r="X156" s="232" t="s">
        <v>399</v>
      </c>
      <c r="Y156" s="232" t="s">
        <v>177</v>
      </c>
      <c r="Z156" s="212"/>
      <c r="AA156" s="212"/>
      <c r="AB156" s="212"/>
      <c r="AC156" s="212"/>
      <c r="AD156" s="212"/>
      <c r="AE156" s="212"/>
      <c r="AF156" s="212"/>
      <c r="AG156" s="212" t="s">
        <v>400</v>
      </c>
      <c r="AH156" s="212"/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x14ac:dyDescent="0.2">
      <c r="A157" s="241" t="s">
        <v>169</v>
      </c>
      <c r="B157" s="242" t="s">
        <v>141</v>
      </c>
      <c r="C157" s="263" t="s">
        <v>142</v>
      </c>
      <c r="D157" s="243"/>
      <c r="E157" s="244"/>
      <c r="F157" s="245"/>
      <c r="G157" s="246">
        <f>SUMIF(AG158:AG159,"&lt;&gt;NOR",G158:G159)</f>
        <v>0</v>
      </c>
      <c r="H157" s="240"/>
      <c r="I157" s="240">
        <f>SUM(I158:I159)</f>
        <v>0</v>
      </c>
      <c r="J157" s="240"/>
      <c r="K157" s="240">
        <f>SUM(K158:K159)</f>
        <v>0</v>
      </c>
      <c r="L157" s="240"/>
      <c r="M157" s="240">
        <f>SUM(M158:M159)</f>
        <v>0</v>
      </c>
      <c r="N157" s="239"/>
      <c r="O157" s="239">
        <f>SUM(O158:O159)</f>
        <v>0</v>
      </c>
      <c r="P157" s="239"/>
      <c r="Q157" s="239">
        <f>SUM(Q158:Q159)</f>
        <v>0</v>
      </c>
      <c r="R157" s="240"/>
      <c r="S157" s="240"/>
      <c r="T157" s="240"/>
      <c r="U157" s="240"/>
      <c r="V157" s="240">
        <f>SUM(V158:V159)</f>
        <v>0</v>
      </c>
      <c r="W157" s="240"/>
      <c r="X157" s="240"/>
      <c r="Y157" s="240"/>
      <c r="AG157" t="s">
        <v>170</v>
      </c>
    </row>
    <row r="158" spans="1:60" outlineLevel="1" x14ac:dyDescent="0.2">
      <c r="A158" s="254">
        <v>70</v>
      </c>
      <c r="B158" s="255" t="s">
        <v>405</v>
      </c>
      <c r="C158" s="264" t="s">
        <v>406</v>
      </c>
      <c r="D158" s="256" t="s">
        <v>407</v>
      </c>
      <c r="E158" s="257">
        <v>1</v>
      </c>
      <c r="F158" s="258"/>
      <c r="G158" s="259">
        <f>ROUND(E158*F158,2)</f>
        <v>0</v>
      </c>
      <c r="H158" s="233"/>
      <c r="I158" s="232">
        <f>ROUND(E158*H158,2)</f>
        <v>0</v>
      </c>
      <c r="J158" s="233"/>
      <c r="K158" s="232">
        <f>ROUND(E158*J158,2)</f>
        <v>0</v>
      </c>
      <c r="L158" s="232">
        <v>21</v>
      </c>
      <c r="M158" s="232">
        <f>G158*(1+L158/100)</f>
        <v>0</v>
      </c>
      <c r="N158" s="231">
        <v>0</v>
      </c>
      <c r="O158" s="231">
        <f>ROUND(E158*N158,2)</f>
        <v>0</v>
      </c>
      <c r="P158" s="231">
        <v>0</v>
      </c>
      <c r="Q158" s="231">
        <f>ROUND(E158*P158,2)</f>
        <v>0</v>
      </c>
      <c r="R158" s="232"/>
      <c r="S158" s="232" t="s">
        <v>174</v>
      </c>
      <c r="T158" s="232" t="s">
        <v>175</v>
      </c>
      <c r="U158" s="232">
        <v>0</v>
      </c>
      <c r="V158" s="232">
        <f>ROUND(E158*U158,2)</f>
        <v>0</v>
      </c>
      <c r="W158" s="232"/>
      <c r="X158" s="232" t="s">
        <v>176</v>
      </c>
      <c r="Y158" s="232" t="s">
        <v>177</v>
      </c>
      <c r="Z158" s="212"/>
      <c r="AA158" s="212"/>
      <c r="AB158" s="212"/>
      <c r="AC158" s="212"/>
      <c r="AD158" s="212"/>
      <c r="AE158" s="212"/>
      <c r="AF158" s="212"/>
      <c r="AG158" s="212" t="s">
        <v>228</v>
      </c>
      <c r="AH158" s="212"/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</row>
    <row r="159" spans="1:60" outlineLevel="1" x14ac:dyDescent="0.2">
      <c r="A159" s="248">
        <v>71</v>
      </c>
      <c r="B159" s="249" t="s">
        <v>408</v>
      </c>
      <c r="C159" s="265" t="s">
        <v>409</v>
      </c>
      <c r="D159" s="250" t="s">
        <v>407</v>
      </c>
      <c r="E159" s="251">
        <v>1</v>
      </c>
      <c r="F159" s="252"/>
      <c r="G159" s="253">
        <f>ROUND(E159*F159,2)</f>
        <v>0</v>
      </c>
      <c r="H159" s="233"/>
      <c r="I159" s="232">
        <f>ROUND(E159*H159,2)</f>
        <v>0</v>
      </c>
      <c r="J159" s="233"/>
      <c r="K159" s="232">
        <f>ROUND(E159*J159,2)</f>
        <v>0</v>
      </c>
      <c r="L159" s="232">
        <v>21</v>
      </c>
      <c r="M159" s="232">
        <f>G159*(1+L159/100)</f>
        <v>0</v>
      </c>
      <c r="N159" s="231">
        <v>0</v>
      </c>
      <c r="O159" s="231">
        <f>ROUND(E159*N159,2)</f>
        <v>0</v>
      </c>
      <c r="P159" s="231">
        <v>0</v>
      </c>
      <c r="Q159" s="231">
        <f>ROUND(E159*P159,2)</f>
        <v>0</v>
      </c>
      <c r="R159" s="232"/>
      <c r="S159" s="232" t="s">
        <v>174</v>
      </c>
      <c r="T159" s="232" t="s">
        <v>175</v>
      </c>
      <c r="U159" s="232">
        <v>0</v>
      </c>
      <c r="V159" s="232">
        <f>ROUND(E159*U159,2)</f>
        <v>0</v>
      </c>
      <c r="W159" s="232"/>
      <c r="X159" s="232" t="s">
        <v>176</v>
      </c>
      <c r="Y159" s="232" t="s">
        <v>177</v>
      </c>
      <c r="Z159" s="212"/>
      <c r="AA159" s="212"/>
      <c r="AB159" s="212"/>
      <c r="AC159" s="212"/>
      <c r="AD159" s="212"/>
      <c r="AE159" s="212"/>
      <c r="AF159" s="212"/>
      <c r="AG159" s="212" t="s">
        <v>228</v>
      </c>
      <c r="AH159" s="212"/>
      <c r="AI159" s="212"/>
      <c r="AJ159" s="212"/>
      <c r="AK159" s="212"/>
      <c r="AL159" s="212"/>
      <c r="AM159" s="212"/>
      <c r="AN159" s="212"/>
      <c r="AO159" s="212"/>
      <c r="AP159" s="212"/>
      <c r="AQ159" s="212"/>
      <c r="AR159" s="212"/>
      <c r="AS159" s="212"/>
      <c r="AT159" s="212"/>
      <c r="AU159" s="212"/>
      <c r="AV159" s="212"/>
      <c r="AW159" s="212"/>
      <c r="AX159" s="212"/>
      <c r="AY159" s="212"/>
      <c r="AZ159" s="212"/>
      <c r="BA159" s="212"/>
      <c r="BB159" s="212"/>
      <c r="BC159" s="212"/>
      <c r="BD159" s="212"/>
      <c r="BE159" s="212"/>
      <c r="BF159" s="212"/>
      <c r="BG159" s="212"/>
      <c r="BH159" s="212"/>
    </row>
    <row r="160" spans="1:60" x14ac:dyDescent="0.2">
      <c r="A160" s="3"/>
      <c r="B160" s="4"/>
      <c r="C160" s="269"/>
      <c r="D160" s="6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AE160">
        <v>15</v>
      </c>
      <c r="AF160">
        <v>21</v>
      </c>
      <c r="AG160" t="s">
        <v>155</v>
      </c>
    </row>
    <row r="161" spans="1:33" x14ac:dyDescent="0.2">
      <c r="A161" s="215"/>
      <c r="B161" s="216" t="s">
        <v>31</v>
      </c>
      <c r="C161" s="270"/>
      <c r="D161" s="217"/>
      <c r="E161" s="218"/>
      <c r="F161" s="218"/>
      <c r="G161" s="247">
        <f>G8+G19+G36+G45+G50+G52+G55+G59+G63+G76+G104+G112+G128+G143+G151+G153+G157</f>
        <v>0</v>
      </c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AE161">
        <f>SUMIF(L7:L159,AE160,G7:G159)</f>
        <v>0</v>
      </c>
      <c r="AF161">
        <f>SUMIF(L7:L159,AF160,G7:G159)</f>
        <v>0</v>
      </c>
      <c r="AG161" t="s">
        <v>410</v>
      </c>
    </row>
    <row r="162" spans="1:33" x14ac:dyDescent="0.2">
      <c r="A162" s="3"/>
      <c r="B162" s="4"/>
      <c r="C162" s="269"/>
      <c r="D162" s="6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spans="1:33" x14ac:dyDescent="0.2">
      <c r="A163" s="3"/>
      <c r="B163" s="4"/>
      <c r="C163" s="269"/>
      <c r="D163" s="6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1:33" x14ac:dyDescent="0.2">
      <c r="A164" s="219" t="s">
        <v>411</v>
      </c>
      <c r="B164" s="219"/>
      <c r="C164" s="271"/>
      <c r="D164" s="6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</row>
    <row r="165" spans="1:33" x14ac:dyDescent="0.2">
      <c r="A165" s="220"/>
      <c r="B165" s="221"/>
      <c r="C165" s="272"/>
      <c r="D165" s="221"/>
      <c r="E165" s="221"/>
      <c r="F165" s="221"/>
      <c r="G165" s="222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AG165" t="s">
        <v>412</v>
      </c>
    </row>
    <row r="166" spans="1:33" x14ac:dyDescent="0.2">
      <c r="A166" s="223"/>
      <c r="B166" s="224"/>
      <c r="C166" s="273"/>
      <c r="D166" s="224"/>
      <c r="E166" s="224"/>
      <c r="F166" s="224"/>
      <c r="G166" s="225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</row>
    <row r="167" spans="1:33" x14ac:dyDescent="0.2">
      <c r="A167" s="223"/>
      <c r="B167" s="224"/>
      <c r="C167" s="273"/>
      <c r="D167" s="224"/>
      <c r="E167" s="224"/>
      <c r="F167" s="224"/>
      <c r="G167" s="225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</row>
    <row r="168" spans="1:33" x14ac:dyDescent="0.2">
      <c r="A168" s="223"/>
      <c r="B168" s="224"/>
      <c r="C168" s="273"/>
      <c r="D168" s="224"/>
      <c r="E168" s="224"/>
      <c r="F168" s="224"/>
      <c r="G168" s="225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</row>
    <row r="169" spans="1:33" x14ac:dyDescent="0.2">
      <c r="A169" s="226"/>
      <c r="B169" s="227"/>
      <c r="C169" s="274"/>
      <c r="D169" s="227"/>
      <c r="E169" s="227"/>
      <c r="F169" s="227"/>
      <c r="G169" s="228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</row>
    <row r="170" spans="1:33" x14ac:dyDescent="0.2">
      <c r="A170" s="3"/>
      <c r="B170" s="4"/>
      <c r="C170" s="269"/>
      <c r="D170" s="6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</row>
    <row r="171" spans="1:33" x14ac:dyDescent="0.2">
      <c r="C171" s="275"/>
      <c r="D171" s="10"/>
      <c r="AG171" t="s">
        <v>413</v>
      </c>
    </row>
    <row r="172" spans="1:33" x14ac:dyDescent="0.2">
      <c r="D172" s="10"/>
    </row>
    <row r="173" spans="1:33" x14ac:dyDescent="0.2">
      <c r="D173" s="10"/>
    </row>
    <row r="174" spans="1:33" x14ac:dyDescent="0.2">
      <c r="D174" s="10"/>
    </row>
    <row r="175" spans="1:33" x14ac:dyDescent="0.2">
      <c r="D175" s="10"/>
    </row>
    <row r="176" spans="1:33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VWxJSw/WqBiLxCnkC6kpM9v3VHpg1sKMf+xExYzXwn7qsy0N9KZY7N82TqcrPWjiKdZhPJNf8CNElPaViNygbA==" saltValue="atiRUXIsWIevAR1oxeSl6w==" spinCount="100000" sheet="1" formatRows="0"/>
  <mergeCells count="23">
    <mergeCell ref="C141:G141"/>
    <mergeCell ref="C118:G118"/>
    <mergeCell ref="C121:G121"/>
    <mergeCell ref="C126:G126"/>
    <mergeCell ref="C132:G132"/>
    <mergeCell ref="C135:G135"/>
    <mergeCell ref="C138:G138"/>
    <mergeCell ref="C94:G94"/>
    <mergeCell ref="C98:G98"/>
    <mergeCell ref="C99:G99"/>
    <mergeCell ref="C100:G100"/>
    <mergeCell ref="C101:G101"/>
    <mergeCell ref="C102:G102"/>
    <mergeCell ref="A1:G1"/>
    <mergeCell ref="C2:G2"/>
    <mergeCell ref="C3:G3"/>
    <mergeCell ref="C4:G4"/>
    <mergeCell ref="A164:C164"/>
    <mergeCell ref="A165:G169"/>
    <mergeCell ref="C61:G61"/>
    <mergeCell ref="C68:G68"/>
    <mergeCell ref="C71:G71"/>
    <mergeCell ref="C74:G7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B0356-1A5D-4B16-8765-7D5062FEA09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143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144</v>
      </c>
    </row>
    <row r="3" spans="1:60" ht="24.95" customHeight="1" x14ac:dyDescent="0.2">
      <c r="A3" s="198" t="s">
        <v>9</v>
      </c>
      <c r="B3" s="49" t="s">
        <v>52</v>
      </c>
      <c r="C3" s="201" t="s">
        <v>53</v>
      </c>
      <c r="D3" s="199"/>
      <c r="E3" s="199"/>
      <c r="F3" s="199"/>
      <c r="G3" s="200"/>
      <c r="AC3" s="176" t="s">
        <v>144</v>
      </c>
      <c r="AG3" t="s">
        <v>145</v>
      </c>
    </row>
    <row r="4" spans="1:60" ht="24.95" customHeight="1" x14ac:dyDescent="0.2">
      <c r="A4" s="202" t="s">
        <v>10</v>
      </c>
      <c r="B4" s="203" t="s">
        <v>56</v>
      </c>
      <c r="C4" s="204" t="s">
        <v>57</v>
      </c>
      <c r="D4" s="205"/>
      <c r="E4" s="205"/>
      <c r="F4" s="205"/>
      <c r="G4" s="206"/>
      <c r="AG4" t="s">
        <v>146</v>
      </c>
    </row>
    <row r="5" spans="1:60" x14ac:dyDescent="0.2">
      <c r="D5" s="10"/>
    </row>
    <row r="6" spans="1:60" ht="38.25" x14ac:dyDescent="0.2">
      <c r="A6" s="208" t="s">
        <v>147</v>
      </c>
      <c r="B6" s="210" t="s">
        <v>148</v>
      </c>
      <c r="C6" s="210" t="s">
        <v>149</v>
      </c>
      <c r="D6" s="209" t="s">
        <v>150</v>
      </c>
      <c r="E6" s="208" t="s">
        <v>151</v>
      </c>
      <c r="F6" s="207" t="s">
        <v>152</v>
      </c>
      <c r="G6" s="208" t="s">
        <v>31</v>
      </c>
      <c r="H6" s="211" t="s">
        <v>32</v>
      </c>
      <c r="I6" s="211" t="s">
        <v>153</v>
      </c>
      <c r="J6" s="211" t="s">
        <v>33</v>
      </c>
      <c r="K6" s="211" t="s">
        <v>154</v>
      </c>
      <c r="L6" s="211" t="s">
        <v>155</v>
      </c>
      <c r="M6" s="211" t="s">
        <v>156</v>
      </c>
      <c r="N6" s="211" t="s">
        <v>157</v>
      </c>
      <c r="O6" s="211" t="s">
        <v>158</v>
      </c>
      <c r="P6" s="211" t="s">
        <v>159</v>
      </c>
      <c r="Q6" s="211" t="s">
        <v>160</v>
      </c>
      <c r="R6" s="211" t="s">
        <v>161</v>
      </c>
      <c r="S6" s="211" t="s">
        <v>162</v>
      </c>
      <c r="T6" s="211" t="s">
        <v>163</v>
      </c>
      <c r="U6" s="211" t="s">
        <v>164</v>
      </c>
      <c r="V6" s="211" t="s">
        <v>165</v>
      </c>
      <c r="W6" s="211" t="s">
        <v>166</v>
      </c>
      <c r="X6" s="211" t="s">
        <v>167</v>
      </c>
      <c r="Y6" s="211" t="s">
        <v>168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1" t="s">
        <v>169</v>
      </c>
      <c r="B8" s="242" t="s">
        <v>86</v>
      </c>
      <c r="C8" s="263" t="s">
        <v>87</v>
      </c>
      <c r="D8" s="243"/>
      <c r="E8" s="244"/>
      <c r="F8" s="245"/>
      <c r="G8" s="246">
        <f>SUMIF(AG9:AG24,"&lt;&gt;NOR",G9:G24)</f>
        <v>0</v>
      </c>
      <c r="H8" s="240"/>
      <c r="I8" s="240">
        <f>SUM(I9:I24)</f>
        <v>0</v>
      </c>
      <c r="J8" s="240"/>
      <c r="K8" s="240">
        <f>SUM(K9:K24)</f>
        <v>0</v>
      </c>
      <c r="L8" s="240"/>
      <c r="M8" s="240">
        <f>SUM(M9:M24)</f>
        <v>0</v>
      </c>
      <c r="N8" s="239"/>
      <c r="O8" s="239">
        <f>SUM(O9:O24)</f>
        <v>0</v>
      </c>
      <c r="P8" s="239"/>
      <c r="Q8" s="239">
        <f>SUM(Q9:Q24)</f>
        <v>0</v>
      </c>
      <c r="R8" s="240"/>
      <c r="S8" s="240"/>
      <c r="T8" s="240"/>
      <c r="U8" s="240"/>
      <c r="V8" s="240">
        <f>SUM(V9:V24)</f>
        <v>78.930000000000007</v>
      </c>
      <c r="W8" s="240"/>
      <c r="X8" s="240"/>
      <c r="Y8" s="240"/>
      <c r="AG8" t="s">
        <v>170</v>
      </c>
    </row>
    <row r="9" spans="1:60" outlineLevel="1" x14ac:dyDescent="0.2">
      <c r="A9" s="248">
        <v>1</v>
      </c>
      <c r="B9" s="249" t="s">
        <v>200</v>
      </c>
      <c r="C9" s="265" t="s">
        <v>201</v>
      </c>
      <c r="D9" s="250" t="s">
        <v>173</v>
      </c>
      <c r="E9" s="251">
        <v>243.30600000000001</v>
      </c>
      <c r="F9" s="252"/>
      <c r="G9" s="253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21</v>
      </c>
      <c r="M9" s="232">
        <f>G9*(1+L9/100)</f>
        <v>0</v>
      </c>
      <c r="N9" s="231">
        <v>0</v>
      </c>
      <c r="O9" s="231">
        <f>ROUND(E9*N9,2)</f>
        <v>0</v>
      </c>
      <c r="P9" s="231">
        <v>0</v>
      </c>
      <c r="Q9" s="231">
        <f>ROUND(E9*P9,2)</f>
        <v>0</v>
      </c>
      <c r="R9" s="232"/>
      <c r="S9" s="232" t="s">
        <v>202</v>
      </c>
      <c r="T9" s="232" t="s">
        <v>175</v>
      </c>
      <c r="U9" s="232">
        <v>0.187</v>
      </c>
      <c r="V9" s="232">
        <f>ROUND(E9*U9,2)</f>
        <v>45.5</v>
      </c>
      <c r="W9" s="232"/>
      <c r="X9" s="232" t="s">
        <v>176</v>
      </c>
      <c r="Y9" s="232" t="s">
        <v>177</v>
      </c>
      <c r="Z9" s="212"/>
      <c r="AA9" s="212"/>
      <c r="AB9" s="212"/>
      <c r="AC9" s="212"/>
      <c r="AD9" s="212"/>
      <c r="AE9" s="212"/>
      <c r="AF9" s="212"/>
      <c r="AG9" s="212" t="s">
        <v>178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29"/>
      <c r="B10" s="230"/>
      <c r="C10" s="266" t="s">
        <v>414</v>
      </c>
      <c r="D10" s="234"/>
      <c r="E10" s="235">
        <v>197.47800000000001</v>
      </c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204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3" x14ac:dyDescent="0.2">
      <c r="A11" s="229"/>
      <c r="B11" s="230"/>
      <c r="C11" s="266" t="s">
        <v>415</v>
      </c>
      <c r="D11" s="234"/>
      <c r="E11" s="235">
        <v>45.828000000000003</v>
      </c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204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48">
        <v>2</v>
      </c>
      <c r="B12" s="249" t="s">
        <v>206</v>
      </c>
      <c r="C12" s="265" t="s">
        <v>416</v>
      </c>
      <c r="D12" s="250" t="s">
        <v>173</v>
      </c>
      <c r="E12" s="251">
        <v>0.56549000000000005</v>
      </c>
      <c r="F12" s="252"/>
      <c r="G12" s="253">
        <f>ROUND(E12*F12,2)</f>
        <v>0</v>
      </c>
      <c r="H12" s="233"/>
      <c r="I12" s="232">
        <f>ROUND(E12*H12,2)</f>
        <v>0</v>
      </c>
      <c r="J12" s="233"/>
      <c r="K12" s="232">
        <f>ROUND(E12*J12,2)</f>
        <v>0</v>
      </c>
      <c r="L12" s="232">
        <v>21</v>
      </c>
      <c r="M12" s="232">
        <f>G12*(1+L12/100)</f>
        <v>0</v>
      </c>
      <c r="N12" s="231">
        <v>0</v>
      </c>
      <c r="O12" s="231">
        <f>ROUND(E12*N12,2)</f>
        <v>0</v>
      </c>
      <c r="P12" s="231">
        <v>0</v>
      </c>
      <c r="Q12" s="231">
        <f>ROUND(E12*P12,2)</f>
        <v>0</v>
      </c>
      <c r="R12" s="232"/>
      <c r="S12" s="232" t="s">
        <v>202</v>
      </c>
      <c r="T12" s="232" t="s">
        <v>175</v>
      </c>
      <c r="U12" s="232">
        <v>0.19866</v>
      </c>
      <c r="V12" s="232">
        <f>ROUND(E12*U12,2)</f>
        <v>0.11</v>
      </c>
      <c r="W12" s="232"/>
      <c r="X12" s="232" t="s">
        <v>176</v>
      </c>
      <c r="Y12" s="232" t="s">
        <v>177</v>
      </c>
      <c r="Z12" s="212"/>
      <c r="AA12" s="212"/>
      <c r="AB12" s="212"/>
      <c r="AC12" s="212"/>
      <c r="AD12" s="212"/>
      <c r="AE12" s="212"/>
      <c r="AF12" s="212"/>
      <c r="AG12" s="212" t="s">
        <v>178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2" x14ac:dyDescent="0.2">
      <c r="A13" s="229"/>
      <c r="B13" s="230"/>
      <c r="C13" s="267" t="s">
        <v>417</v>
      </c>
      <c r="D13" s="261"/>
      <c r="E13" s="261"/>
      <c r="F13" s="261"/>
      <c r="G13" s="261"/>
      <c r="H13" s="232"/>
      <c r="I13" s="232"/>
      <c r="J13" s="232"/>
      <c r="K13" s="232"/>
      <c r="L13" s="232"/>
      <c r="M13" s="232"/>
      <c r="N13" s="231"/>
      <c r="O13" s="231"/>
      <c r="P13" s="231"/>
      <c r="Q13" s="231"/>
      <c r="R13" s="232"/>
      <c r="S13" s="232"/>
      <c r="T13" s="232"/>
      <c r="U13" s="232"/>
      <c r="V13" s="232"/>
      <c r="W13" s="232"/>
      <c r="X13" s="232"/>
      <c r="Y13" s="232"/>
      <c r="Z13" s="212"/>
      <c r="AA13" s="212"/>
      <c r="AB13" s="212"/>
      <c r="AC13" s="212"/>
      <c r="AD13" s="212"/>
      <c r="AE13" s="212"/>
      <c r="AF13" s="212"/>
      <c r="AG13" s="212" t="s">
        <v>266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29"/>
      <c r="B14" s="230"/>
      <c r="C14" s="266" t="s">
        <v>418</v>
      </c>
      <c r="D14" s="234"/>
      <c r="E14" s="235">
        <v>0.56549000000000005</v>
      </c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204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48">
        <v>3</v>
      </c>
      <c r="B15" s="249" t="s">
        <v>209</v>
      </c>
      <c r="C15" s="265" t="s">
        <v>210</v>
      </c>
      <c r="D15" s="250" t="s">
        <v>211</v>
      </c>
      <c r="E15" s="251">
        <v>306.3</v>
      </c>
      <c r="F15" s="252"/>
      <c r="G15" s="253">
        <f>ROUND(E15*F15,2)</f>
        <v>0</v>
      </c>
      <c r="H15" s="233"/>
      <c r="I15" s="232">
        <f>ROUND(E15*H15,2)</f>
        <v>0</v>
      </c>
      <c r="J15" s="233"/>
      <c r="K15" s="232">
        <f>ROUND(E15*J15,2)</f>
        <v>0</v>
      </c>
      <c r="L15" s="232">
        <v>21</v>
      </c>
      <c r="M15" s="232">
        <f>G15*(1+L15/100)</f>
        <v>0</v>
      </c>
      <c r="N15" s="231">
        <v>0</v>
      </c>
      <c r="O15" s="231">
        <f>ROUND(E15*N15,2)</f>
        <v>0</v>
      </c>
      <c r="P15" s="231">
        <v>0</v>
      </c>
      <c r="Q15" s="231">
        <f>ROUND(E15*P15,2)</f>
        <v>0</v>
      </c>
      <c r="R15" s="232"/>
      <c r="S15" s="232" t="s">
        <v>202</v>
      </c>
      <c r="T15" s="232" t="s">
        <v>175</v>
      </c>
      <c r="U15" s="232">
        <v>8.5000000000000006E-2</v>
      </c>
      <c r="V15" s="232">
        <f>ROUND(E15*U15,2)</f>
        <v>26.04</v>
      </c>
      <c r="W15" s="232"/>
      <c r="X15" s="232" t="s">
        <v>176</v>
      </c>
      <c r="Y15" s="232" t="s">
        <v>177</v>
      </c>
      <c r="Z15" s="212"/>
      <c r="AA15" s="212"/>
      <c r="AB15" s="212"/>
      <c r="AC15" s="212"/>
      <c r="AD15" s="212"/>
      <c r="AE15" s="212"/>
      <c r="AF15" s="212"/>
      <c r="AG15" s="212" t="s">
        <v>178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2" x14ac:dyDescent="0.2">
      <c r="A16" s="229"/>
      <c r="B16" s="230"/>
      <c r="C16" s="267" t="s">
        <v>419</v>
      </c>
      <c r="D16" s="261"/>
      <c r="E16" s="261"/>
      <c r="F16" s="261"/>
      <c r="G16" s="261"/>
      <c r="H16" s="232"/>
      <c r="I16" s="232"/>
      <c r="J16" s="232"/>
      <c r="K16" s="232"/>
      <c r="L16" s="232"/>
      <c r="M16" s="232"/>
      <c r="N16" s="231"/>
      <c r="O16" s="231"/>
      <c r="P16" s="231"/>
      <c r="Q16" s="231"/>
      <c r="R16" s="232"/>
      <c r="S16" s="232"/>
      <c r="T16" s="232"/>
      <c r="U16" s="232"/>
      <c r="V16" s="232"/>
      <c r="W16" s="232"/>
      <c r="X16" s="232"/>
      <c r="Y16" s="232"/>
      <c r="Z16" s="212"/>
      <c r="AA16" s="212"/>
      <c r="AB16" s="212"/>
      <c r="AC16" s="212"/>
      <c r="AD16" s="212"/>
      <c r="AE16" s="212"/>
      <c r="AF16" s="212"/>
      <c r="AG16" s="212" t="s">
        <v>266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2" x14ac:dyDescent="0.2">
      <c r="A17" s="229"/>
      <c r="B17" s="230"/>
      <c r="C17" s="266" t="s">
        <v>420</v>
      </c>
      <c r="D17" s="234"/>
      <c r="E17" s="235">
        <v>263</v>
      </c>
      <c r="F17" s="232"/>
      <c r="G17" s="232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204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3" x14ac:dyDescent="0.2">
      <c r="A18" s="229"/>
      <c r="B18" s="230"/>
      <c r="C18" s="266" t="s">
        <v>421</v>
      </c>
      <c r="D18" s="234"/>
      <c r="E18" s="235">
        <v>43.3</v>
      </c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204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2.5" outlineLevel="1" x14ac:dyDescent="0.2">
      <c r="A19" s="248">
        <v>4</v>
      </c>
      <c r="B19" s="249" t="s">
        <v>216</v>
      </c>
      <c r="C19" s="265" t="s">
        <v>217</v>
      </c>
      <c r="D19" s="250" t="s">
        <v>173</v>
      </c>
      <c r="E19" s="251">
        <v>292.87648999999999</v>
      </c>
      <c r="F19" s="252"/>
      <c r="G19" s="253">
        <f>ROUND(E19*F19,2)</f>
        <v>0</v>
      </c>
      <c r="H19" s="233"/>
      <c r="I19" s="232">
        <f>ROUND(E19*H19,2)</f>
        <v>0</v>
      </c>
      <c r="J19" s="233"/>
      <c r="K19" s="232">
        <f>ROUND(E19*J19,2)</f>
        <v>0</v>
      </c>
      <c r="L19" s="232">
        <v>21</v>
      </c>
      <c r="M19" s="232">
        <f>G19*(1+L19/100)</f>
        <v>0</v>
      </c>
      <c r="N19" s="231">
        <v>0</v>
      </c>
      <c r="O19" s="231">
        <f>ROUND(E19*N19,2)</f>
        <v>0</v>
      </c>
      <c r="P19" s="231">
        <v>0</v>
      </c>
      <c r="Q19" s="231">
        <f>ROUND(E19*P19,2)</f>
        <v>0</v>
      </c>
      <c r="R19" s="232"/>
      <c r="S19" s="232" t="s">
        <v>202</v>
      </c>
      <c r="T19" s="232" t="s">
        <v>175</v>
      </c>
      <c r="U19" s="232">
        <v>1.0999999999999999E-2</v>
      </c>
      <c r="V19" s="232">
        <f>ROUND(E19*U19,2)</f>
        <v>3.22</v>
      </c>
      <c r="W19" s="232"/>
      <c r="X19" s="232" t="s">
        <v>176</v>
      </c>
      <c r="Y19" s="232" t="s">
        <v>177</v>
      </c>
      <c r="Z19" s="212"/>
      <c r="AA19" s="212"/>
      <c r="AB19" s="212"/>
      <c r="AC19" s="212"/>
      <c r="AD19" s="212"/>
      <c r="AE19" s="212"/>
      <c r="AF19" s="212"/>
      <c r="AG19" s="212" t="s">
        <v>178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2" x14ac:dyDescent="0.2">
      <c r="A20" s="229"/>
      <c r="B20" s="230"/>
      <c r="C20" s="266" t="s">
        <v>422</v>
      </c>
      <c r="D20" s="234"/>
      <c r="E20" s="235">
        <v>292.87648999999999</v>
      </c>
      <c r="F20" s="232"/>
      <c r="G20" s="232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204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54">
        <v>5</v>
      </c>
      <c r="B21" s="255" t="s">
        <v>219</v>
      </c>
      <c r="C21" s="264" t="s">
        <v>220</v>
      </c>
      <c r="D21" s="256" t="s">
        <v>173</v>
      </c>
      <c r="E21" s="257">
        <v>292.87648999999999</v>
      </c>
      <c r="F21" s="258"/>
      <c r="G21" s="259">
        <f>ROUND(E21*F21,2)</f>
        <v>0</v>
      </c>
      <c r="H21" s="233"/>
      <c r="I21" s="232">
        <f>ROUND(E21*H21,2)</f>
        <v>0</v>
      </c>
      <c r="J21" s="233"/>
      <c r="K21" s="232">
        <f>ROUND(E21*J21,2)</f>
        <v>0</v>
      </c>
      <c r="L21" s="232">
        <v>21</v>
      </c>
      <c r="M21" s="232">
        <f>G21*(1+L21/100)</f>
        <v>0</v>
      </c>
      <c r="N21" s="231">
        <v>0</v>
      </c>
      <c r="O21" s="231">
        <f>ROUND(E21*N21,2)</f>
        <v>0</v>
      </c>
      <c r="P21" s="231">
        <v>0</v>
      </c>
      <c r="Q21" s="231">
        <f>ROUND(E21*P21,2)</f>
        <v>0</v>
      </c>
      <c r="R21" s="232"/>
      <c r="S21" s="232" t="s">
        <v>202</v>
      </c>
      <c r="T21" s="232" t="s">
        <v>175</v>
      </c>
      <c r="U21" s="232">
        <v>0</v>
      </c>
      <c r="V21" s="232">
        <f>ROUND(E21*U21,2)</f>
        <v>0</v>
      </c>
      <c r="W21" s="232"/>
      <c r="X21" s="232" t="s">
        <v>176</v>
      </c>
      <c r="Y21" s="232" t="s">
        <v>177</v>
      </c>
      <c r="Z21" s="212"/>
      <c r="AA21" s="212"/>
      <c r="AB21" s="212"/>
      <c r="AC21" s="212"/>
      <c r="AD21" s="212"/>
      <c r="AE21" s="212"/>
      <c r="AF21" s="212"/>
      <c r="AG21" s="212" t="s">
        <v>178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48">
        <v>6</v>
      </c>
      <c r="B22" s="249" t="s">
        <v>221</v>
      </c>
      <c r="C22" s="265" t="s">
        <v>222</v>
      </c>
      <c r="D22" s="250" t="s">
        <v>223</v>
      </c>
      <c r="E22" s="251">
        <v>811.02</v>
      </c>
      <c r="F22" s="252"/>
      <c r="G22" s="253">
        <f>ROUND(E22*F22,2)</f>
        <v>0</v>
      </c>
      <c r="H22" s="233"/>
      <c r="I22" s="232">
        <f>ROUND(E22*H22,2)</f>
        <v>0</v>
      </c>
      <c r="J22" s="233"/>
      <c r="K22" s="232">
        <f>ROUND(E22*J22,2)</f>
        <v>0</v>
      </c>
      <c r="L22" s="232">
        <v>21</v>
      </c>
      <c r="M22" s="232">
        <f>G22*(1+L22/100)</f>
        <v>0</v>
      </c>
      <c r="N22" s="231">
        <v>0</v>
      </c>
      <c r="O22" s="231">
        <f>ROUND(E22*N22,2)</f>
        <v>0</v>
      </c>
      <c r="P22" s="231">
        <v>0</v>
      </c>
      <c r="Q22" s="231">
        <f>ROUND(E22*P22,2)</f>
        <v>0</v>
      </c>
      <c r="R22" s="232"/>
      <c r="S22" s="232" t="s">
        <v>202</v>
      </c>
      <c r="T22" s="232" t="s">
        <v>175</v>
      </c>
      <c r="U22" s="232">
        <v>5.0000000000000001E-3</v>
      </c>
      <c r="V22" s="232">
        <f>ROUND(E22*U22,2)</f>
        <v>4.0599999999999996</v>
      </c>
      <c r="W22" s="232"/>
      <c r="X22" s="232" t="s">
        <v>176</v>
      </c>
      <c r="Y22" s="232" t="s">
        <v>177</v>
      </c>
      <c r="Z22" s="212"/>
      <c r="AA22" s="212"/>
      <c r="AB22" s="212"/>
      <c r="AC22" s="212"/>
      <c r="AD22" s="212"/>
      <c r="AE22" s="212"/>
      <c r="AF22" s="212"/>
      <c r="AG22" s="212" t="s">
        <v>178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2" x14ac:dyDescent="0.2">
      <c r="A23" s="229"/>
      <c r="B23" s="230"/>
      <c r="C23" s="267" t="s">
        <v>423</v>
      </c>
      <c r="D23" s="261"/>
      <c r="E23" s="261"/>
      <c r="F23" s="261"/>
      <c r="G23" s="261"/>
      <c r="H23" s="232"/>
      <c r="I23" s="232"/>
      <c r="J23" s="232"/>
      <c r="K23" s="232"/>
      <c r="L23" s="232"/>
      <c r="M23" s="232"/>
      <c r="N23" s="231"/>
      <c r="O23" s="231"/>
      <c r="P23" s="231"/>
      <c r="Q23" s="231"/>
      <c r="R23" s="232"/>
      <c r="S23" s="232"/>
      <c r="T23" s="232"/>
      <c r="U23" s="232"/>
      <c r="V23" s="232"/>
      <c r="W23" s="232"/>
      <c r="X23" s="232"/>
      <c r="Y23" s="232"/>
      <c r="Z23" s="212"/>
      <c r="AA23" s="212"/>
      <c r="AB23" s="212"/>
      <c r="AC23" s="212"/>
      <c r="AD23" s="212"/>
      <c r="AE23" s="212"/>
      <c r="AF23" s="212"/>
      <c r="AG23" s="212" t="s">
        <v>266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2" x14ac:dyDescent="0.2">
      <c r="A24" s="229"/>
      <c r="B24" s="230"/>
      <c r="C24" s="266" t="s">
        <v>424</v>
      </c>
      <c r="D24" s="234"/>
      <c r="E24" s="235">
        <v>811.02</v>
      </c>
      <c r="F24" s="232"/>
      <c r="G24" s="232"/>
      <c r="H24" s="232"/>
      <c r="I24" s="232"/>
      <c r="J24" s="232"/>
      <c r="K24" s="232"/>
      <c r="L24" s="232"/>
      <c r="M24" s="232"/>
      <c r="N24" s="231"/>
      <c r="O24" s="231"/>
      <c r="P24" s="231"/>
      <c r="Q24" s="231"/>
      <c r="R24" s="232"/>
      <c r="S24" s="232"/>
      <c r="T24" s="232"/>
      <c r="U24" s="232"/>
      <c r="V24" s="232"/>
      <c r="W24" s="232"/>
      <c r="X24" s="232"/>
      <c r="Y24" s="232"/>
      <c r="Z24" s="212"/>
      <c r="AA24" s="212"/>
      <c r="AB24" s="212"/>
      <c r="AC24" s="212"/>
      <c r="AD24" s="212"/>
      <c r="AE24" s="212"/>
      <c r="AF24" s="212"/>
      <c r="AG24" s="212" t="s">
        <v>204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x14ac:dyDescent="0.2">
      <c r="A25" s="241" t="s">
        <v>169</v>
      </c>
      <c r="B25" s="242" t="s">
        <v>98</v>
      </c>
      <c r="C25" s="263" t="s">
        <v>99</v>
      </c>
      <c r="D25" s="243"/>
      <c r="E25" s="244"/>
      <c r="F25" s="245"/>
      <c r="G25" s="246">
        <f>SUMIF(AG26:AG28,"&lt;&gt;NOR",G26:G28)</f>
        <v>0</v>
      </c>
      <c r="H25" s="240"/>
      <c r="I25" s="240">
        <f>SUM(I26:I28)</f>
        <v>0</v>
      </c>
      <c r="J25" s="240"/>
      <c r="K25" s="240">
        <f>SUM(K26:K28)</f>
        <v>0</v>
      </c>
      <c r="L25" s="240"/>
      <c r="M25" s="240">
        <f>SUM(M26:M28)</f>
        <v>0</v>
      </c>
      <c r="N25" s="239"/>
      <c r="O25" s="239">
        <f>SUM(O26:O28)</f>
        <v>1.4</v>
      </c>
      <c r="P25" s="239"/>
      <c r="Q25" s="239">
        <f>SUM(Q26:Q28)</f>
        <v>0</v>
      </c>
      <c r="R25" s="240"/>
      <c r="S25" s="240"/>
      <c r="T25" s="240"/>
      <c r="U25" s="240"/>
      <c r="V25" s="240">
        <f>SUM(V26:V28)</f>
        <v>0.3</v>
      </c>
      <c r="W25" s="240"/>
      <c r="X25" s="240"/>
      <c r="Y25" s="240"/>
      <c r="AG25" t="s">
        <v>170</v>
      </c>
    </row>
    <row r="26" spans="1:60" outlineLevel="1" x14ac:dyDescent="0.2">
      <c r="A26" s="248">
        <v>7</v>
      </c>
      <c r="B26" s="249" t="s">
        <v>240</v>
      </c>
      <c r="C26" s="265" t="s">
        <v>425</v>
      </c>
      <c r="D26" s="250" t="s">
        <v>173</v>
      </c>
      <c r="E26" s="251">
        <v>0.56549000000000005</v>
      </c>
      <c r="F26" s="252"/>
      <c r="G26" s="253">
        <f>ROUND(E26*F26,2)</f>
        <v>0</v>
      </c>
      <c r="H26" s="233"/>
      <c r="I26" s="232">
        <f>ROUND(E26*H26,2)</f>
        <v>0</v>
      </c>
      <c r="J26" s="233"/>
      <c r="K26" s="232">
        <f>ROUND(E26*J26,2)</f>
        <v>0</v>
      </c>
      <c r="L26" s="232">
        <v>21</v>
      </c>
      <c r="M26" s="232">
        <f>G26*(1+L26/100)</f>
        <v>0</v>
      </c>
      <c r="N26" s="231">
        <v>2.4750000000000001</v>
      </c>
      <c r="O26" s="231">
        <f>ROUND(E26*N26,2)</f>
        <v>1.4</v>
      </c>
      <c r="P26" s="231">
        <v>0</v>
      </c>
      <c r="Q26" s="231">
        <f>ROUND(E26*P26,2)</f>
        <v>0</v>
      </c>
      <c r="R26" s="232"/>
      <c r="S26" s="232" t="s">
        <v>202</v>
      </c>
      <c r="T26" s="232" t="s">
        <v>175</v>
      </c>
      <c r="U26" s="232">
        <v>0.52900000000000003</v>
      </c>
      <c r="V26" s="232">
        <f>ROUND(E26*U26,2)</f>
        <v>0.3</v>
      </c>
      <c r="W26" s="232"/>
      <c r="X26" s="232" t="s">
        <v>176</v>
      </c>
      <c r="Y26" s="232" t="s">
        <v>177</v>
      </c>
      <c r="Z26" s="212"/>
      <c r="AA26" s="212"/>
      <c r="AB26" s="212"/>
      <c r="AC26" s="212"/>
      <c r="AD26" s="212"/>
      <c r="AE26" s="212"/>
      <c r="AF26" s="212"/>
      <c r="AG26" s="212" t="s">
        <v>178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2" x14ac:dyDescent="0.2">
      <c r="A27" s="229"/>
      <c r="B27" s="230"/>
      <c r="C27" s="267" t="s">
        <v>426</v>
      </c>
      <c r="D27" s="261"/>
      <c r="E27" s="261"/>
      <c r="F27" s="261"/>
      <c r="G27" s="261"/>
      <c r="H27" s="232"/>
      <c r="I27" s="232"/>
      <c r="J27" s="232"/>
      <c r="K27" s="232"/>
      <c r="L27" s="232"/>
      <c r="M27" s="232"/>
      <c r="N27" s="231"/>
      <c r="O27" s="231"/>
      <c r="P27" s="231"/>
      <c r="Q27" s="231"/>
      <c r="R27" s="232"/>
      <c r="S27" s="232"/>
      <c r="T27" s="232"/>
      <c r="U27" s="232"/>
      <c r="V27" s="232"/>
      <c r="W27" s="232"/>
      <c r="X27" s="232"/>
      <c r="Y27" s="232"/>
      <c r="Z27" s="212"/>
      <c r="AA27" s="212"/>
      <c r="AB27" s="212"/>
      <c r="AC27" s="212"/>
      <c r="AD27" s="212"/>
      <c r="AE27" s="212"/>
      <c r="AF27" s="212"/>
      <c r="AG27" s="212" t="s">
        <v>266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2" x14ac:dyDescent="0.2">
      <c r="A28" s="229"/>
      <c r="B28" s="230"/>
      <c r="C28" s="266" t="s">
        <v>427</v>
      </c>
      <c r="D28" s="234"/>
      <c r="E28" s="235">
        <v>0.56549000000000005</v>
      </c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204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x14ac:dyDescent="0.2">
      <c r="A29" s="241" t="s">
        <v>169</v>
      </c>
      <c r="B29" s="242" t="s">
        <v>102</v>
      </c>
      <c r="C29" s="263" t="s">
        <v>103</v>
      </c>
      <c r="D29" s="243"/>
      <c r="E29" s="244"/>
      <c r="F29" s="245"/>
      <c r="G29" s="246">
        <f>SUMIF(AG30:AG42,"&lt;&gt;NOR",G30:G42)</f>
        <v>0</v>
      </c>
      <c r="H29" s="240"/>
      <c r="I29" s="240">
        <f>SUM(I30:I42)</f>
        <v>0</v>
      </c>
      <c r="J29" s="240"/>
      <c r="K29" s="240">
        <f>SUM(K30:K42)</f>
        <v>0</v>
      </c>
      <c r="L29" s="240"/>
      <c r="M29" s="240">
        <f>SUM(M30:M42)</f>
        <v>0</v>
      </c>
      <c r="N29" s="239"/>
      <c r="O29" s="239">
        <f>SUM(O30:O42)</f>
        <v>31.35</v>
      </c>
      <c r="P29" s="239"/>
      <c r="Q29" s="239">
        <f>SUM(Q30:Q42)</f>
        <v>0</v>
      </c>
      <c r="R29" s="240"/>
      <c r="S29" s="240"/>
      <c r="T29" s="240"/>
      <c r="U29" s="240"/>
      <c r="V29" s="240">
        <f>SUM(V30:V42)</f>
        <v>40.659999999999997</v>
      </c>
      <c r="W29" s="240"/>
      <c r="X29" s="240"/>
      <c r="Y29" s="240"/>
      <c r="AG29" t="s">
        <v>170</v>
      </c>
    </row>
    <row r="30" spans="1:60" outlineLevel="1" x14ac:dyDescent="0.2">
      <c r="A30" s="248">
        <v>8</v>
      </c>
      <c r="B30" s="249" t="s">
        <v>219</v>
      </c>
      <c r="C30" s="265" t="s">
        <v>220</v>
      </c>
      <c r="D30" s="250" t="s">
        <v>173</v>
      </c>
      <c r="E30" s="251">
        <v>4.8959999999999999</v>
      </c>
      <c r="F30" s="252"/>
      <c r="G30" s="253">
        <f>ROUND(E30*F30,2)</f>
        <v>0</v>
      </c>
      <c r="H30" s="233"/>
      <c r="I30" s="232">
        <f>ROUND(E30*H30,2)</f>
        <v>0</v>
      </c>
      <c r="J30" s="233"/>
      <c r="K30" s="232">
        <f>ROUND(E30*J30,2)</f>
        <v>0</v>
      </c>
      <c r="L30" s="232">
        <v>21</v>
      </c>
      <c r="M30" s="232">
        <f>G30*(1+L30/100)</f>
        <v>0</v>
      </c>
      <c r="N30" s="231">
        <v>0</v>
      </c>
      <c r="O30" s="231">
        <f>ROUND(E30*N30,2)</f>
        <v>0</v>
      </c>
      <c r="P30" s="231">
        <v>0</v>
      </c>
      <c r="Q30" s="231">
        <f>ROUND(E30*P30,2)</f>
        <v>0</v>
      </c>
      <c r="R30" s="232"/>
      <c r="S30" s="232" t="s">
        <v>202</v>
      </c>
      <c r="T30" s="232" t="s">
        <v>175</v>
      </c>
      <c r="U30" s="232">
        <v>0</v>
      </c>
      <c r="V30" s="232">
        <f>ROUND(E30*U30,2)</f>
        <v>0</v>
      </c>
      <c r="W30" s="232"/>
      <c r="X30" s="232" t="s">
        <v>176</v>
      </c>
      <c r="Y30" s="232" t="s">
        <v>177</v>
      </c>
      <c r="Z30" s="212"/>
      <c r="AA30" s="212"/>
      <c r="AB30" s="212"/>
      <c r="AC30" s="212"/>
      <c r="AD30" s="212"/>
      <c r="AE30" s="212"/>
      <c r="AF30" s="212"/>
      <c r="AG30" s="212" t="s">
        <v>178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2" x14ac:dyDescent="0.2">
      <c r="A31" s="229"/>
      <c r="B31" s="230"/>
      <c r="C31" s="266" t="s">
        <v>428</v>
      </c>
      <c r="D31" s="234"/>
      <c r="E31" s="235">
        <v>4.8959999999999999</v>
      </c>
      <c r="F31" s="232"/>
      <c r="G31" s="232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204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ht="22.5" outlineLevel="1" x14ac:dyDescent="0.2">
      <c r="A32" s="248">
        <v>9</v>
      </c>
      <c r="B32" s="249" t="s">
        <v>429</v>
      </c>
      <c r="C32" s="265" t="s">
        <v>430</v>
      </c>
      <c r="D32" s="250" t="s">
        <v>223</v>
      </c>
      <c r="E32" s="251">
        <v>123.6</v>
      </c>
      <c r="F32" s="252"/>
      <c r="G32" s="253">
        <f>ROUND(E32*F32,2)</f>
        <v>0</v>
      </c>
      <c r="H32" s="233"/>
      <c r="I32" s="232">
        <f>ROUND(E32*H32,2)</f>
        <v>0</v>
      </c>
      <c r="J32" s="233"/>
      <c r="K32" s="232">
        <f>ROUND(E32*J32,2)</f>
        <v>0</v>
      </c>
      <c r="L32" s="232">
        <v>21</v>
      </c>
      <c r="M32" s="232">
        <f>G32*(1+L32/100)</f>
        <v>0</v>
      </c>
      <c r="N32" s="231">
        <v>8.0000000000000004E-4</v>
      </c>
      <c r="O32" s="231">
        <f>ROUND(E32*N32,2)</f>
        <v>0.1</v>
      </c>
      <c r="P32" s="231">
        <v>0</v>
      </c>
      <c r="Q32" s="231">
        <f>ROUND(E32*P32,2)</f>
        <v>0</v>
      </c>
      <c r="R32" s="232"/>
      <c r="S32" s="232" t="s">
        <v>202</v>
      </c>
      <c r="T32" s="232" t="s">
        <v>175</v>
      </c>
      <c r="U32" s="232">
        <v>0.23</v>
      </c>
      <c r="V32" s="232">
        <f>ROUND(E32*U32,2)</f>
        <v>28.43</v>
      </c>
      <c r="W32" s="232"/>
      <c r="X32" s="232" t="s">
        <v>176</v>
      </c>
      <c r="Y32" s="232" t="s">
        <v>177</v>
      </c>
      <c r="Z32" s="212"/>
      <c r="AA32" s="212"/>
      <c r="AB32" s="212"/>
      <c r="AC32" s="212"/>
      <c r="AD32" s="212"/>
      <c r="AE32" s="212"/>
      <c r="AF32" s="212"/>
      <c r="AG32" s="212" t="s">
        <v>178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2" x14ac:dyDescent="0.2">
      <c r="A33" s="229"/>
      <c r="B33" s="230"/>
      <c r="C33" s="266" t="s">
        <v>431</v>
      </c>
      <c r="D33" s="234"/>
      <c r="E33" s="235">
        <v>123.6</v>
      </c>
      <c r="F33" s="232"/>
      <c r="G33" s="232"/>
      <c r="H33" s="232"/>
      <c r="I33" s="232"/>
      <c r="J33" s="232"/>
      <c r="K33" s="232"/>
      <c r="L33" s="232"/>
      <c r="M33" s="232"/>
      <c r="N33" s="231"/>
      <c r="O33" s="231"/>
      <c r="P33" s="231"/>
      <c r="Q33" s="231"/>
      <c r="R33" s="232"/>
      <c r="S33" s="232"/>
      <c r="T33" s="232"/>
      <c r="U33" s="232"/>
      <c r="V33" s="232"/>
      <c r="W33" s="232"/>
      <c r="X33" s="232"/>
      <c r="Y33" s="232"/>
      <c r="Z33" s="212"/>
      <c r="AA33" s="212"/>
      <c r="AB33" s="212"/>
      <c r="AC33" s="212"/>
      <c r="AD33" s="212"/>
      <c r="AE33" s="212"/>
      <c r="AF33" s="212"/>
      <c r="AG33" s="212" t="s">
        <v>204</v>
      </c>
      <c r="AH33" s="212">
        <v>0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54">
        <v>10</v>
      </c>
      <c r="B34" s="255" t="s">
        <v>432</v>
      </c>
      <c r="C34" s="264" t="s">
        <v>433</v>
      </c>
      <c r="D34" s="256" t="s">
        <v>211</v>
      </c>
      <c r="E34" s="257">
        <v>20.399999999999999</v>
      </c>
      <c r="F34" s="258"/>
      <c r="G34" s="259">
        <f>ROUND(E34*F34,2)</f>
        <v>0</v>
      </c>
      <c r="H34" s="233"/>
      <c r="I34" s="232">
        <f>ROUND(E34*H34,2)</f>
        <v>0</v>
      </c>
      <c r="J34" s="233"/>
      <c r="K34" s="232">
        <f>ROUND(E34*J34,2)</f>
        <v>0</v>
      </c>
      <c r="L34" s="232">
        <v>21</v>
      </c>
      <c r="M34" s="232">
        <f>G34*(1+L34/100)</f>
        <v>0</v>
      </c>
      <c r="N34" s="231">
        <v>3.9500000000000004E-3</v>
      </c>
      <c r="O34" s="231">
        <f>ROUND(E34*N34,2)</f>
        <v>0.08</v>
      </c>
      <c r="P34" s="231">
        <v>0</v>
      </c>
      <c r="Q34" s="231">
        <f>ROUND(E34*P34,2)</f>
        <v>0</v>
      </c>
      <c r="R34" s="232"/>
      <c r="S34" s="232" t="s">
        <v>202</v>
      </c>
      <c r="T34" s="232" t="s">
        <v>175</v>
      </c>
      <c r="U34" s="232">
        <v>0.59699999999999998</v>
      </c>
      <c r="V34" s="232">
        <f>ROUND(E34*U34,2)</f>
        <v>12.18</v>
      </c>
      <c r="W34" s="232"/>
      <c r="X34" s="232" t="s">
        <v>176</v>
      </c>
      <c r="Y34" s="232" t="s">
        <v>177</v>
      </c>
      <c r="Z34" s="212"/>
      <c r="AA34" s="212"/>
      <c r="AB34" s="212"/>
      <c r="AC34" s="212"/>
      <c r="AD34" s="212"/>
      <c r="AE34" s="212"/>
      <c r="AF34" s="212"/>
      <c r="AG34" s="212" t="s">
        <v>434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ht="22.5" outlineLevel="1" x14ac:dyDescent="0.2">
      <c r="A35" s="248">
        <v>11</v>
      </c>
      <c r="B35" s="249" t="s">
        <v>435</v>
      </c>
      <c r="C35" s="265" t="s">
        <v>436</v>
      </c>
      <c r="D35" s="250" t="s">
        <v>173</v>
      </c>
      <c r="E35" s="251">
        <v>4.8959999999999999</v>
      </c>
      <c r="F35" s="252"/>
      <c r="G35" s="253">
        <f>ROUND(E35*F35,2)</f>
        <v>0</v>
      </c>
      <c r="H35" s="233"/>
      <c r="I35" s="232">
        <f>ROUND(E35*H35,2)</f>
        <v>0</v>
      </c>
      <c r="J35" s="233"/>
      <c r="K35" s="232">
        <f>ROUND(E35*J35,2)</f>
        <v>0</v>
      </c>
      <c r="L35" s="232">
        <v>21</v>
      </c>
      <c r="M35" s="232">
        <f>G35*(1+L35/100)</f>
        <v>0</v>
      </c>
      <c r="N35" s="231">
        <v>0</v>
      </c>
      <c r="O35" s="231">
        <f>ROUND(E35*N35,2)</f>
        <v>0</v>
      </c>
      <c r="P35" s="231">
        <v>0</v>
      </c>
      <c r="Q35" s="231">
        <f>ROUND(E35*P35,2)</f>
        <v>0</v>
      </c>
      <c r="R35" s="232"/>
      <c r="S35" s="232" t="s">
        <v>202</v>
      </c>
      <c r="T35" s="232" t="s">
        <v>175</v>
      </c>
      <c r="U35" s="232">
        <v>1.0999999999999999E-2</v>
      </c>
      <c r="V35" s="232">
        <f>ROUND(E35*U35,2)</f>
        <v>0.05</v>
      </c>
      <c r="W35" s="232"/>
      <c r="X35" s="232" t="s">
        <v>249</v>
      </c>
      <c r="Y35" s="232" t="s">
        <v>177</v>
      </c>
      <c r="Z35" s="212"/>
      <c r="AA35" s="212"/>
      <c r="AB35" s="212"/>
      <c r="AC35" s="212"/>
      <c r="AD35" s="212"/>
      <c r="AE35" s="212"/>
      <c r="AF35" s="212"/>
      <c r="AG35" s="212" t="s">
        <v>437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2" x14ac:dyDescent="0.2">
      <c r="A36" s="229"/>
      <c r="B36" s="230"/>
      <c r="C36" s="266" t="s">
        <v>428</v>
      </c>
      <c r="D36" s="234"/>
      <c r="E36" s="235">
        <v>4.8959999999999999</v>
      </c>
      <c r="F36" s="232"/>
      <c r="G36" s="232"/>
      <c r="H36" s="232"/>
      <c r="I36" s="232"/>
      <c r="J36" s="232"/>
      <c r="K36" s="232"/>
      <c r="L36" s="232"/>
      <c r="M36" s="232"/>
      <c r="N36" s="231"/>
      <c r="O36" s="231"/>
      <c r="P36" s="231"/>
      <c r="Q36" s="231"/>
      <c r="R36" s="232"/>
      <c r="S36" s="232"/>
      <c r="T36" s="232"/>
      <c r="U36" s="232"/>
      <c r="V36" s="232"/>
      <c r="W36" s="232"/>
      <c r="X36" s="232"/>
      <c r="Y36" s="232"/>
      <c r="Z36" s="212"/>
      <c r="AA36" s="212"/>
      <c r="AB36" s="212"/>
      <c r="AC36" s="212"/>
      <c r="AD36" s="212"/>
      <c r="AE36" s="212"/>
      <c r="AF36" s="212"/>
      <c r="AG36" s="212" t="s">
        <v>204</v>
      </c>
      <c r="AH36" s="212">
        <v>0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ht="22.5" outlineLevel="1" x14ac:dyDescent="0.2">
      <c r="A37" s="248">
        <v>12</v>
      </c>
      <c r="B37" s="249" t="s">
        <v>438</v>
      </c>
      <c r="C37" s="265" t="s">
        <v>439</v>
      </c>
      <c r="D37" s="250" t="s">
        <v>173</v>
      </c>
      <c r="E37" s="251">
        <v>4.8959999999999999</v>
      </c>
      <c r="F37" s="252"/>
      <c r="G37" s="253">
        <f>ROUND(E37*F37,2)</f>
        <v>0</v>
      </c>
      <c r="H37" s="233"/>
      <c r="I37" s="232">
        <f>ROUND(E37*H37,2)</f>
        <v>0</v>
      </c>
      <c r="J37" s="233"/>
      <c r="K37" s="232">
        <f>ROUND(E37*J37,2)</f>
        <v>0</v>
      </c>
      <c r="L37" s="232">
        <v>21</v>
      </c>
      <c r="M37" s="232">
        <f>G37*(1+L37/100)</f>
        <v>0</v>
      </c>
      <c r="N37" s="231">
        <v>2.7281599999999999</v>
      </c>
      <c r="O37" s="231">
        <f>ROUND(E37*N37,2)</f>
        <v>13.36</v>
      </c>
      <c r="P37" s="231">
        <v>0</v>
      </c>
      <c r="Q37" s="231">
        <f>ROUND(E37*P37,2)</f>
        <v>0</v>
      </c>
      <c r="R37" s="232"/>
      <c r="S37" s="232" t="s">
        <v>202</v>
      </c>
      <c r="T37" s="232" t="s">
        <v>175</v>
      </c>
      <c r="U37" s="232">
        <v>0</v>
      </c>
      <c r="V37" s="232">
        <f>ROUND(E37*U37,2)</f>
        <v>0</v>
      </c>
      <c r="W37" s="232"/>
      <c r="X37" s="232" t="s">
        <v>249</v>
      </c>
      <c r="Y37" s="232" t="s">
        <v>177</v>
      </c>
      <c r="Z37" s="212"/>
      <c r="AA37" s="212"/>
      <c r="AB37" s="212"/>
      <c r="AC37" s="212"/>
      <c r="AD37" s="212"/>
      <c r="AE37" s="212"/>
      <c r="AF37" s="212"/>
      <c r="AG37" s="212" t="s">
        <v>437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2" x14ac:dyDescent="0.2">
      <c r="A38" s="229"/>
      <c r="B38" s="230"/>
      <c r="C38" s="266" t="s">
        <v>428</v>
      </c>
      <c r="D38" s="234"/>
      <c r="E38" s="235">
        <v>4.8959999999999999</v>
      </c>
      <c r="F38" s="232"/>
      <c r="G38" s="232"/>
      <c r="H38" s="232"/>
      <c r="I38" s="232"/>
      <c r="J38" s="232"/>
      <c r="K38" s="232"/>
      <c r="L38" s="232"/>
      <c r="M38" s="232"/>
      <c r="N38" s="231"/>
      <c r="O38" s="231"/>
      <c r="P38" s="231"/>
      <c r="Q38" s="231"/>
      <c r="R38" s="232"/>
      <c r="S38" s="232"/>
      <c r="T38" s="232"/>
      <c r="U38" s="232"/>
      <c r="V38" s="232"/>
      <c r="W38" s="232"/>
      <c r="X38" s="232"/>
      <c r="Y38" s="232"/>
      <c r="Z38" s="212"/>
      <c r="AA38" s="212"/>
      <c r="AB38" s="212"/>
      <c r="AC38" s="212"/>
      <c r="AD38" s="212"/>
      <c r="AE38" s="212"/>
      <c r="AF38" s="212"/>
      <c r="AG38" s="212" t="s">
        <v>204</v>
      </c>
      <c r="AH38" s="212">
        <v>0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ht="22.5" outlineLevel="1" x14ac:dyDescent="0.2">
      <c r="A39" s="248">
        <v>13</v>
      </c>
      <c r="B39" s="249" t="s">
        <v>440</v>
      </c>
      <c r="C39" s="265" t="s">
        <v>441</v>
      </c>
      <c r="D39" s="250" t="s">
        <v>173</v>
      </c>
      <c r="E39" s="251">
        <v>12.24</v>
      </c>
      <c r="F39" s="252"/>
      <c r="G39" s="253">
        <f>ROUND(E39*F39,2)</f>
        <v>0</v>
      </c>
      <c r="H39" s="233"/>
      <c r="I39" s="232">
        <f>ROUND(E39*H39,2)</f>
        <v>0</v>
      </c>
      <c r="J39" s="233"/>
      <c r="K39" s="232">
        <f>ROUND(E39*J39,2)</f>
        <v>0</v>
      </c>
      <c r="L39" s="232">
        <v>21</v>
      </c>
      <c r="M39" s="232">
        <f>G39*(1+L39/100)</f>
        <v>0</v>
      </c>
      <c r="N39" s="231">
        <v>0.92132000000000003</v>
      </c>
      <c r="O39" s="231">
        <f>ROUND(E39*N39,2)</f>
        <v>11.28</v>
      </c>
      <c r="P39" s="231">
        <v>0</v>
      </c>
      <c r="Q39" s="231">
        <f>ROUND(E39*P39,2)</f>
        <v>0</v>
      </c>
      <c r="R39" s="232"/>
      <c r="S39" s="232" t="s">
        <v>202</v>
      </c>
      <c r="T39" s="232" t="s">
        <v>175</v>
      </c>
      <c r="U39" s="232">
        <v>0</v>
      </c>
      <c r="V39" s="232">
        <f>ROUND(E39*U39,2)</f>
        <v>0</v>
      </c>
      <c r="W39" s="232"/>
      <c r="X39" s="232" t="s">
        <v>249</v>
      </c>
      <c r="Y39" s="232" t="s">
        <v>177</v>
      </c>
      <c r="Z39" s="212"/>
      <c r="AA39" s="212"/>
      <c r="AB39" s="212"/>
      <c r="AC39" s="212"/>
      <c r="AD39" s="212"/>
      <c r="AE39" s="212"/>
      <c r="AF39" s="212"/>
      <c r="AG39" s="212" t="s">
        <v>437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2" x14ac:dyDescent="0.2">
      <c r="A40" s="229"/>
      <c r="B40" s="230"/>
      <c r="C40" s="266" t="s">
        <v>442</v>
      </c>
      <c r="D40" s="234"/>
      <c r="E40" s="235">
        <v>12.24</v>
      </c>
      <c r="F40" s="232"/>
      <c r="G40" s="232"/>
      <c r="H40" s="232"/>
      <c r="I40" s="232"/>
      <c r="J40" s="232"/>
      <c r="K40" s="232"/>
      <c r="L40" s="232"/>
      <c r="M40" s="232"/>
      <c r="N40" s="231"/>
      <c r="O40" s="231"/>
      <c r="P40" s="231"/>
      <c r="Q40" s="231"/>
      <c r="R40" s="232"/>
      <c r="S40" s="232"/>
      <c r="T40" s="232"/>
      <c r="U40" s="232"/>
      <c r="V40" s="232"/>
      <c r="W40" s="232"/>
      <c r="X40" s="232"/>
      <c r="Y40" s="232"/>
      <c r="Z40" s="212"/>
      <c r="AA40" s="212"/>
      <c r="AB40" s="212"/>
      <c r="AC40" s="212"/>
      <c r="AD40" s="212"/>
      <c r="AE40" s="212"/>
      <c r="AF40" s="212"/>
      <c r="AG40" s="212" t="s">
        <v>204</v>
      </c>
      <c r="AH40" s="212">
        <v>0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ht="22.5" outlineLevel="1" x14ac:dyDescent="0.2">
      <c r="A41" s="248">
        <v>14</v>
      </c>
      <c r="B41" s="249" t="s">
        <v>443</v>
      </c>
      <c r="C41" s="265" t="s">
        <v>444</v>
      </c>
      <c r="D41" s="250" t="s">
        <v>223</v>
      </c>
      <c r="E41" s="251">
        <v>123.6</v>
      </c>
      <c r="F41" s="252"/>
      <c r="G41" s="253">
        <f>ROUND(E41*F41,2)</f>
        <v>0</v>
      </c>
      <c r="H41" s="233"/>
      <c r="I41" s="232">
        <f>ROUND(E41*H41,2)</f>
        <v>0</v>
      </c>
      <c r="J41" s="233"/>
      <c r="K41" s="232">
        <f>ROUND(E41*J41,2)</f>
        <v>0</v>
      </c>
      <c r="L41" s="232">
        <v>21</v>
      </c>
      <c r="M41" s="232">
        <f>G41*(1+L41/100)</f>
        <v>0</v>
      </c>
      <c r="N41" s="231">
        <v>5.2810000000000003E-2</v>
      </c>
      <c r="O41" s="231">
        <f>ROUND(E41*N41,2)</f>
        <v>6.53</v>
      </c>
      <c r="P41" s="231">
        <v>0</v>
      </c>
      <c r="Q41" s="231">
        <f>ROUND(E41*P41,2)</f>
        <v>0</v>
      </c>
      <c r="R41" s="232"/>
      <c r="S41" s="232" t="s">
        <v>174</v>
      </c>
      <c r="T41" s="232" t="s">
        <v>175</v>
      </c>
      <c r="U41" s="232">
        <v>0</v>
      </c>
      <c r="V41" s="232">
        <f>ROUND(E41*U41,2)</f>
        <v>0</v>
      </c>
      <c r="W41" s="232"/>
      <c r="X41" s="232" t="s">
        <v>249</v>
      </c>
      <c r="Y41" s="232" t="s">
        <v>177</v>
      </c>
      <c r="Z41" s="212"/>
      <c r="AA41" s="212"/>
      <c r="AB41" s="212"/>
      <c r="AC41" s="212"/>
      <c r="AD41" s="212"/>
      <c r="AE41" s="212"/>
      <c r="AF41" s="212"/>
      <c r="AG41" s="212" t="s">
        <v>437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2" x14ac:dyDescent="0.2">
      <c r="A42" s="229"/>
      <c r="B42" s="230"/>
      <c r="C42" s="266" t="s">
        <v>431</v>
      </c>
      <c r="D42" s="234"/>
      <c r="E42" s="235">
        <v>123.6</v>
      </c>
      <c r="F42" s="232"/>
      <c r="G42" s="232"/>
      <c r="H42" s="232"/>
      <c r="I42" s="232"/>
      <c r="J42" s="232"/>
      <c r="K42" s="232"/>
      <c r="L42" s="232"/>
      <c r="M42" s="232"/>
      <c r="N42" s="231"/>
      <c r="O42" s="231"/>
      <c r="P42" s="231"/>
      <c r="Q42" s="231"/>
      <c r="R42" s="232"/>
      <c r="S42" s="232"/>
      <c r="T42" s="232"/>
      <c r="U42" s="232"/>
      <c r="V42" s="232"/>
      <c r="W42" s="232"/>
      <c r="X42" s="232"/>
      <c r="Y42" s="232"/>
      <c r="Z42" s="212"/>
      <c r="AA42" s="212"/>
      <c r="AB42" s="212"/>
      <c r="AC42" s="212"/>
      <c r="AD42" s="212"/>
      <c r="AE42" s="212"/>
      <c r="AF42" s="212"/>
      <c r="AG42" s="212" t="s">
        <v>204</v>
      </c>
      <c r="AH42" s="212">
        <v>0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x14ac:dyDescent="0.2">
      <c r="A43" s="241" t="s">
        <v>169</v>
      </c>
      <c r="B43" s="242" t="s">
        <v>104</v>
      </c>
      <c r="C43" s="263" t="s">
        <v>105</v>
      </c>
      <c r="D43" s="243"/>
      <c r="E43" s="244"/>
      <c r="F43" s="245"/>
      <c r="G43" s="246">
        <f>SUMIF(AG44:AG49,"&lt;&gt;NOR",G44:G49)</f>
        <v>0</v>
      </c>
      <c r="H43" s="240"/>
      <c r="I43" s="240">
        <f>SUM(I44:I49)</f>
        <v>0</v>
      </c>
      <c r="J43" s="240"/>
      <c r="K43" s="240">
        <f>SUM(K44:K49)</f>
        <v>0</v>
      </c>
      <c r="L43" s="240"/>
      <c r="M43" s="240">
        <f>SUM(M44:M49)</f>
        <v>0</v>
      </c>
      <c r="N43" s="239"/>
      <c r="O43" s="239">
        <f>SUM(O44:O49)</f>
        <v>20.43</v>
      </c>
      <c r="P43" s="239"/>
      <c r="Q43" s="239">
        <f>SUM(Q44:Q49)</f>
        <v>0</v>
      </c>
      <c r="R43" s="240"/>
      <c r="S43" s="240"/>
      <c r="T43" s="240"/>
      <c r="U43" s="240"/>
      <c r="V43" s="240">
        <f>SUM(V44:V49)</f>
        <v>0</v>
      </c>
      <c r="W43" s="240"/>
      <c r="X43" s="240"/>
      <c r="Y43" s="240"/>
      <c r="AG43" t="s">
        <v>170</v>
      </c>
    </row>
    <row r="44" spans="1:60" outlineLevel="1" x14ac:dyDescent="0.2">
      <c r="A44" s="248">
        <v>15</v>
      </c>
      <c r="B44" s="249" t="s">
        <v>445</v>
      </c>
      <c r="C44" s="265" t="s">
        <v>446</v>
      </c>
      <c r="D44" s="250" t="s">
        <v>211</v>
      </c>
      <c r="E44" s="251">
        <v>146.5</v>
      </c>
      <c r="F44" s="252"/>
      <c r="G44" s="253">
        <f>ROUND(E44*F44,2)</f>
        <v>0</v>
      </c>
      <c r="H44" s="233"/>
      <c r="I44" s="232">
        <f>ROUND(E44*H44,2)</f>
        <v>0</v>
      </c>
      <c r="J44" s="233"/>
      <c r="K44" s="232">
        <f>ROUND(E44*J44,2)</f>
        <v>0</v>
      </c>
      <c r="L44" s="232">
        <v>21</v>
      </c>
      <c r="M44" s="232">
        <f>G44*(1+L44/100)</f>
        <v>0</v>
      </c>
      <c r="N44" s="231">
        <v>1E-3</v>
      </c>
      <c r="O44" s="231">
        <f>ROUND(E44*N44,2)</f>
        <v>0.15</v>
      </c>
      <c r="P44" s="231">
        <v>0</v>
      </c>
      <c r="Q44" s="231">
        <f>ROUND(E44*P44,2)</f>
        <v>0</v>
      </c>
      <c r="R44" s="232"/>
      <c r="S44" s="232" t="s">
        <v>174</v>
      </c>
      <c r="T44" s="232" t="s">
        <v>175</v>
      </c>
      <c r="U44" s="232">
        <v>0</v>
      </c>
      <c r="V44" s="232">
        <f>ROUND(E44*U44,2)</f>
        <v>0</v>
      </c>
      <c r="W44" s="232"/>
      <c r="X44" s="232" t="s">
        <v>176</v>
      </c>
      <c r="Y44" s="232" t="s">
        <v>177</v>
      </c>
      <c r="Z44" s="212"/>
      <c r="AA44" s="212"/>
      <c r="AB44" s="212"/>
      <c r="AC44" s="212"/>
      <c r="AD44" s="212"/>
      <c r="AE44" s="212"/>
      <c r="AF44" s="212"/>
      <c r="AG44" s="212" t="s">
        <v>178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2" x14ac:dyDescent="0.2">
      <c r="A45" s="229"/>
      <c r="B45" s="230"/>
      <c r="C45" s="267" t="s">
        <v>447</v>
      </c>
      <c r="D45" s="261"/>
      <c r="E45" s="261"/>
      <c r="F45" s="261"/>
      <c r="G45" s="261"/>
      <c r="H45" s="232"/>
      <c r="I45" s="232"/>
      <c r="J45" s="232"/>
      <c r="K45" s="232"/>
      <c r="L45" s="232"/>
      <c r="M45" s="232"/>
      <c r="N45" s="231"/>
      <c r="O45" s="231"/>
      <c r="P45" s="231"/>
      <c r="Q45" s="231"/>
      <c r="R45" s="232"/>
      <c r="S45" s="232"/>
      <c r="T45" s="232"/>
      <c r="U45" s="232"/>
      <c r="V45" s="232"/>
      <c r="W45" s="232"/>
      <c r="X45" s="232"/>
      <c r="Y45" s="232"/>
      <c r="Z45" s="212"/>
      <c r="AA45" s="212"/>
      <c r="AB45" s="212"/>
      <c r="AC45" s="212"/>
      <c r="AD45" s="212"/>
      <c r="AE45" s="212"/>
      <c r="AF45" s="212"/>
      <c r="AG45" s="212" t="s">
        <v>266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2" x14ac:dyDescent="0.2">
      <c r="A46" s="229"/>
      <c r="B46" s="230"/>
      <c r="C46" s="266" t="s">
        <v>448</v>
      </c>
      <c r="D46" s="234"/>
      <c r="E46" s="235">
        <v>146.5</v>
      </c>
      <c r="F46" s="232"/>
      <c r="G46" s="232"/>
      <c r="H46" s="232"/>
      <c r="I46" s="232"/>
      <c r="J46" s="232"/>
      <c r="K46" s="232"/>
      <c r="L46" s="232"/>
      <c r="M46" s="232"/>
      <c r="N46" s="231"/>
      <c r="O46" s="231"/>
      <c r="P46" s="231"/>
      <c r="Q46" s="231"/>
      <c r="R46" s="232"/>
      <c r="S46" s="232"/>
      <c r="T46" s="232"/>
      <c r="U46" s="232"/>
      <c r="V46" s="232"/>
      <c r="W46" s="232"/>
      <c r="X46" s="232"/>
      <c r="Y46" s="232"/>
      <c r="Z46" s="212"/>
      <c r="AA46" s="212"/>
      <c r="AB46" s="212"/>
      <c r="AC46" s="212"/>
      <c r="AD46" s="212"/>
      <c r="AE46" s="212"/>
      <c r="AF46" s="212"/>
      <c r="AG46" s="212" t="s">
        <v>204</v>
      </c>
      <c r="AH46" s="212">
        <v>0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">
      <c r="A47" s="248">
        <v>16</v>
      </c>
      <c r="B47" s="249" t="s">
        <v>449</v>
      </c>
      <c r="C47" s="265" t="s">
        <v>450</v>
      </c>
      <c r="D47" s="250" t="s">
        <v>223</v>
      </c>
      <c r="E47" s="251">
        <v>811.02</v>
      </c>
      <c r="F47" s="252"/>
      <c r="G47" s="253">
        <f>ROUND(E47*F47,2)</f>
        <v>0</v>
      </c>
      <c r="H47" s="233"/>
      <c r="I47" s="232">
        <f>ROUND(E47*H47,2)</f>
        <v>0</v>
      </c>
      <c r="J47" s="233"/>
      <c r="K47" s="232">
        <f>ROUND(E47*J47,2)</f>
        <v>0</v>
      </c>
      <c r="L47" s="232">
        <v>21</v>
      </c>
      <c r="M47" s="232">
        <f>G47*(1+L47/100)</f>
        <v>0</v>
      </c>
      <c r="N47" s="231">
        <v>2.5000000000000001E-2</v>
      </c>
      <c r="O47" s="231">
        <f>ROUND(E47*N47,2)</f>
        <v>20.28</v>
      </c>
      <c r="P47" s="231">
        <v>0</v>
      </c>
      <c r="Q47" s="231">
        <f>ROUND(E47*P47,2)</f>
        <v>0</v>
      </c>
      <c r="R47" s="232"/>
      <c r="S47" s="232" t="s">
        <v>174</v>
      </c>
      <c r="T47" s="232" t="s">
        <v>175</v>
      </c>
      <c r="U47" s="232">
        <v>0</v>
      </c>
      <c r="V47" s="232">
        <f>ROUND(E47*U47,2)</f>
        <v>0</v>
      </c>
      <c r="W47" s="232"/>
      <c r="X47" s="232" t="s">
        <v>263</v>
      </c>
      <c r="Y47" s="232" t="s">
        <v>177</v>
      </c>
      <c r="Z47" s="212"/>
      <c r="AA47" s="212"/>
      <c r="AB47" s="212"/>
      <c r="AC47" s="212"/>
      <c r="AD47" s="212"/>
      <c r="AE47" s="212"/>
      <c r="AF47" s="212"/>
      <c r="AG47" s="212" t="s">
        <v>264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ht="22.5" outlineLevel="2" x14ac:dyDescent="0.2">
      <c r="A48" s="229"/>
      <c r="B48" s="230"/>
      <c r="C48" s="267" t="s">
        <v>451</v>
      </c>
      <c r="D48" s="261"/>
      <c r="E48" s="261"/>
      <c r="F48" s="261"/>
      <c r="G48" s="261"/>
      <c r="H48" s="232"/>
      <c r="I48" s="232"/>
      <c r="J48" s="232"/>
      <c r="K48" s="232"/>
      <c r="L48" s="232"/>
      <c r="M48" s="232"/>
      <c r="N48" s="231"/>
      <c r="O48" s="231"/>
      <c r="P48" s="231"/>
      <c r="Q48" s="231"/>
      <c r="R48" s="232"/>
      <c r="S48" s="232"/>
      <c r="T48" s="232"/>
      <c r="U48" s="232"/>
      <c r="V48" s="232"/>
      <c r="W48" s="232"/>
      <c r="X48" s="232"/>
      <c r="Y48" s="232"/>
      <c r="Z48" s="212"/>
      <c r="AA48" s="212"/>
      <c r="AB48" s="212"/>
      <c r="AC48" s="212"/>
      <c r="AD48" s="212"/>
      <c r="AE48" s="212"/>
      <c r="AF48" s="212"/>
      <c r="AG48" s="212" t="s">
        <v>266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60" t="str">
        <f>C48</f>
        <v>/kompletní dodávka a položení akrylátového povrchu,včetně provedení lajnování napr. Courtsol Confort/</v>
      </c>
      <c r="BB48" s="212"/>
      <c r="BC48" s="212"/>
      <c r="BD48" s="212"/>
      <c r="BE48" s="212"/>
      <c r="BF48" s="212"/>
      <c r="BG48" s="212"/>
      <c r="BH48" s="212"/>
    </row>
    <row r="49" spans="1:60" outlineLevel="2" x14ac:dyDescent="0.2">
      <c r="A49" s="229"/>
      <c r="B49" s="230"/>
      <c r="C49" s="266" t="s">
        <v>452</v>
      </c>
      <c r="D49" s="234"/>
      <c r="E49" s="235">
        <v>811.02</v>
      </c>
      <c r="F49" s="232"/>
      <c r="G49" s="232"/>
      <c r="H49" s="232"/>
      <c r="I49" s="232"/>
      <c r="J49" s="232"/>
      <c r="K49" s="232"/>
      <c r="L49" s="232"/>
      <c r="M49" s="232"/>
      <c r="N49" s="231"/>
      <c r="O49" s="231"/>
      <c r="P49" s="231"/>
      <c r="Q49" s="231"/>
      <c r="R49" s="232"/>
      <c r="S49" s="232"/>
      <c r="T49" s="232"/>
      <c r="U49" s="232"/>
      <c r="V49" s="232"/>
      <c r="W49" s="232"/>
      <c r="X49" s="232"/>
      <c r="Y49" s="232"/>
      <c r="Z49" s="212"/>
      <c r="AA49" s="212"/>
      <c r="AB49" s="212"/>
      <c r="AC49" s="212"/>
      <c r="AD49" s="212"/>
      <c r="AE49" s="212"/>
      <c r="AF49" s="212"/>
      <c r="AG49" s="212" t="s">
        <v>204</v>
      </c>
      <c r="AH49" s="212">
        <v>0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ht="25.5" x14ac:dyDescent="0.2">
      <c r="A50" s="241" t="s">
        <v>169</v>
      </c>
      <c r="B50" s="242" t="s">
        <v>108</v>
      </c>
      <c r="C50" s="263" t="s">
        <v>109</v>
      </c>
      <c r="D50" s="243"/>
      <c r="E50" s="244"/>
      <c r="F50" s="245"/>
      <c r="G50" s="246">
        <f>SUMIF(AG51:AG61,"&lt;&gt;NOR",G51:G61)</f>
        <v>0</v>
      </c>
      <c r="H50" s="240"/>
      <c r="I50" s="240">
        <f>SUM(I51:I61)</f>
        <v>0</v>
      </c>
      <c r="J50" s="240"/>
      <c r="K50" s="240">
        <f>SUM(K51:K61)</f>
        <v>0</v>
      </c>
      <c r="L50" s="240"/>
      <c r="M50" s="240">
        <f>SUM(M51:M61)</f>
        <v>0</v>
      </c>
      <c r="N50" s="239"/>
      <c r="O50" s="239">
        <f>SUM(O51:O61)</f>
        <v>589.54</v>
      </c>
      <c r="P50" s="239"/>
      <c r="Q50" s="239">
        <f>SUM(Q51:Q61)</f>
        <v>0</v>
      </c>
      <c r="R50" s="240"/>
      <c r="S50" s="240"/>
      <c r="T50" s="240"/>
      <c r="U50" s="240"/>
      <c r="V50" s="240">
        <f>SUM(V51:V61)</f>
        <v>86.300000000000011</v>
      </c>
      <c r="W50" s="240"/>
      <c r="X50" s="240"/>
      <c r="Y50" s="240"/>
      <c r="AG50" t="s">
        <v>170</v>
      </c>
    </row>
    <row r="51" spans="1:60" ht="22.5" outlineLevel="1" x14ac:dyDescent="0.2">
      <c r="A51" s="254">
        <v>17</v>
      </c>
      <c r="B51" s="255" t="s">
        <v>453</v>
      </c>
      <c r="C51" s="264" t="s">
        <v>454</v>
      </c>
      <c r="D51" s="256" t="s">
        <v>223</v>
      </c>
      <c r="E51" s="257">
        <v>811.02</v>
      </c>
      <c r="F51" s="258"/>
      <c r="G51" s="259">
        <f>ROUND(E51*F51,2)</f>
        <v>0</v>
      </c>
      <c r="H51" s="233"/>
      <c r="I51" s="232">
        <f>ROUND(E51*H51,2)</f>
        <v>0</v>
      </c>
      <c r="J51" s="233"/>
      <c r="K51" s="232">
        <f>ROUND(E51*J51,2)</f>
        <v>0</v>
      </c>
      <c r="L51" s="232">
        <v>21</v>
      </c>
      <c r="M51" s="232">
        <f>G51*(1+L51/100)</f>
        <v>0</v>
      </c>
      <c r="N51" s="231">
        <v>0.46226</v>
      </c>
      <c r="O51" s="231">
        <f>ROUND(E51*N51,2)</f>
        <v>374.9</v>
      </c>
      <c r="P51" s="231">
        <v>0</v>
      </c>
      <c r="Q51" s="231">
        <f>ROUND(E51*P51,2)</f>
        <v>0</v>
      </c>
      <c r="R51" s="232"/>
      <c r="S51" s="232" t="s">
        <v>202</v>
      </c>
      <c r="T51" s="232" t="s">
        <v>175</v>
      </c>
      <c r="U51" s="232">
        <v>5.6000000000000001E-2</v>
      </c>
      <c r="V51" s="232">
        <f>ROUND(E51*U51,2)</f>
        <v>45.42</v>
      </c>
      <c r="W51" s="232"/>
      <c r="X51" s="232" t="s">
        <v>176</v>
      </c>
      <c r="Y51" s="232" t="s">
        <v>177</v>
      </c>
      <c r="Z51" s="212"/>
      <c r="AA51" s="212"/>
      <c r="AB51" s="212"/>
      <c r="AC51" s="212"/>
      <c r="AD51" s="212"/>
      <c r="AE51" s="212"/>
      <c r="AF51" s="212"/>
      <c r="AG51" s="212" t="s">
        <v>178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ht="22.5" outlineLevel="1" x14ac:dyDescent="0.2">
      <c r="A52" s="248">
        <v>18</v>
      </c>
      <c r="B52" s="249" t="s">
        <v>455</v>
      </c>
      <c r="C52" s="265" t="s">
        <v>456</v>
      </c>
      <c r="D52" s="250" t="s">
        <v>223</v>
      </c>
      <c r="E52" s="251">
        <v>851.57100000000003</v>
      </c>
      <c r="F52" s="252"/>
      <c r="G52" s="253">
        <f>ROUND(E52*F52,2)</f>
        <v>0</v>
      </c>
      <c r="H52" s="233"/>
      <c r="I52" s="232">
        <f>ROUND(E52*H52,2)</f>
        <v>0</v>
      </c>
      <c r="J52" s="233"/>
      <c r="K52" s="232">
        <f>ROUND(E52*J52,2)</f>
        <v>0</v>
      </c>
      <c r="L52" s="232">
        <v>21</v>
      </c>
      <c r="M52" s="232">
        <f>G52*(1+L52/100)</f>
        <v>0</v>
      </c>
      <c r="N52" s="231">
        <v>0.23</v>
      </c>
      <c r="O52" s="231">
        <f>ROUND(E52*N52,2)</f>
        <v>195.86</v>
      </c>
      <c r="P52" s="231">
        <v>0</v>
      </c>
      <c r="Q52" s="231">
        <f>ROUND(E52*P52,2)</f>
        <v>0</v>
      </c>
      <c r="R52" s="232"/>
      <c r="S52" s="232" t="s">
        <v>202</v>
      </c>
      <c r="T52" s="232" t="s">
        <v>175</v>
      </c>
      <c r="U52" s="232">
        <v>2.3E-2</v>
      </c>
      <c r="V52" s="232">
        <f>ROUND(E52*U52,2)</f>
        <v>19.59</v>
      </c>
      <c r="W52" s="232"/>
      <c r="X52" s="232" t="s">
        <v>176</v>
      </c>
      <c r="Y52" s="232" t="s">
        <v>177</v>
      </c>
      <c r="Z52" s="212"/>
      <c r="AA52" s="212"/>
      <c r="AB52" s="212"/>
      <c r="AC52" s="212"/>
      <c r="AD52" s="212"/>
      <c r="AE52" s="212"/>
      <c r="AF52" s="212"/>
      <c r="AG52" s="212" t="s">
        <v>178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2" x14ac:dyDescent="0.2">
      <c r="A53" s="229"/>
      <c r="B53" s="230"/>
      <c r="C53" s="266" t="s">
        <v>452</v>
      </c>
      <c r="D53" s="234"/>
      <c r="E53" s="235">
        <v>811.02</v>
      </c>
      <c r="F53" s="232"/>
      <c r="G53" s="232"/>
      <c r="H53" s="232"/>
      <c r="I53" s="232"/>
      <c r="J53" s="232"/>
      <c r="K53" s="232"/>
      <c r="L53" s="232"/>
      <c r="M53" s="232"/>
      <c r="N53" s="231"/>
      <c r="O53" s="231"/>
      <c r="P53" s="231"/>
      <c r="Q53" s="231"/>
      <c r="R53" s="232"/>
      <c r="S53" s="232"/>
      <c r="T53" s="232"/>
      <c r="U53" s="232"/>
      <c r="V53" s="232"/>
      <c r="W53" s="232"/>
      <c r="X53" s="232"/>
      <c r="Y53" s="232"/>
      <c r="Z53" s="212"/>
      <c r="AA53" s="212"/>
      <c r="AB53" s="212"/>
      <c r="AC53" s="212"/>
      <c r="AD53" s="212"/>
      <c r="AE53" s="212"/>
      <c r="AF53" s="212"/>
      <c r="AG53" s="212" t="s">
        <v>204</v>
      </c>
      <c r="AH53" s="212">
        <v>0</v>
      </c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3" x14ac:dyDescent="0.2">
      <c r="A54" s="229"/>
      <c r="B54" s="230"/>
      <c r="C54" s="266" t="s">
        <v>457</v>
      </c>
      <c r="D54" s="234"/>
      <c r="E54" s="235">
        <v>40.551000000000002</v>
      </c>
      <c r="F54" s="232"/>
      <c r="G54" s="232"/>
      <c r="H54" s="232"/>
      <c r="I54" s="232"/>
      <c r="J54" s="232"/>
      <c r="K54" s="232"/>
      <c r="L54" s="232"/>
      <c r="M54" s="232"/>
      <c r="N54" s="231"/>
      <c r="O54" s="231"/>
      <c r="P54" s="231"/>
      <c r="Q54" s="231"/>
      <c r="R54" s="232"/>
      <c r="S54" s="232"/>
      <c r="T54" s="232"/>
      <c r="U54" s="232"/>
      <c r="V54" s="232"/>
      <c r="W54" s="232"/>
      <c r="X54" s="232"/>
      <c r="Y54" s="232"/>
      <c r="Z54" s="212"/>
      <c r="AA54" s="212"/>
      <c r="AB54" s="212"/>
      <c r="AC54" s="212"/>
      <c r="AD54" s="212"/>
      <c r="AE54" s="212"/>
      <c r="AF54" s="212"/>
      <c r="AG54" s="212" t="s">
        <v>204</v>
      </c>
      <c r="AH54" s="212">
        <v>0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ht="22.5" outlineLevel="1" x14ac:dyDescent="0.2">
      <c r="A55" s="248">
        <v>19</v>
      </c>
      <c r="B55" s="249" t="s">
        <v>458</v>
      </c>
      <c r="C55" s="265" t="s">
        <v>459</v>
      </c>
      <c r="D55" s="250" t="s">
        <v>223</v>
      </c>
      <c r="E55" s="251">
        <v>851.57100000000003</v>
      </c>
      <c r="F55" s="252"/>
      <c r="G55" s="253">
        <f>ROUND(E55*F55,2)</f>
        <v>0</v>
      </c>
      <c r="H55" s="233"/>
      <c r="I55" s="232">
        <f>ROUND(E55*H55,2)</f>
        <v>0</v>
      </c>
      <c r="J55" s="233"/>
      <c r="K55" s="232">
        <f>ROUND(E55*J55,2)</f>
        <v>0</v>
      </c>
      <c r="L55" s="232">
        <v>21</v>
      </c>
      <c r="M55" s="232">
        <f>G55*(1+L55/100)</f>
        <v>0</v>
      </c>
      <c r="N55" s="231">
        <v>2.205E-2</v>
      </c>
      <c r="O55" s="231">
        <f>ROUND(E55*N55,2)</f>
        <v>18.78</v>
      </c>
      <c r="P55" s="231">
        <v>0</v>
      </c>
      <c r="Q55" s="231">
        <f>ROUND(E55*P55,2)</f>
        <v>0</v>
      </c>
      <c r="R55" s="232"/>
      <c r="S55" s="232" t="s">
        <v>174</v>
      </c>
      <c r="T55" s="232" t="s">
        <v>175</v>
      </c>
      <c r="U55" s="232">
        <v>2.5000000000000001E-2</v>
      </c>
      <c r="V55" s="232">
        <f>ROUND(E55*U55,2)</f>
        <v>21.29</v>
      </c>
      <c r="W55" s="232"/>
      <c r="X55" s="232" t="s">
        <v>176</v>
      </c>
      <c r="Y55" s="232" t="s">
        <v>177</v>
      </c>
      <c r="Z55" s="212"/>
      <c r="AA55" s="212"/>
      <c r="AB55" s="212"/>
      <c r="AC55" s="212"/>
      <c r="AD55" s="212"/>
      <c r="AE55" s="212"/>
      <c r="AF55" s="212"/>
      <c r="AG55" s="212" t="s">
        <v>178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2" x14ac:dyDescent="0.2">
      <c r="A56" s="229"/>
      <c r="B56" s="230"/>
      <c r="C56" s="266" t="s">
        <v>452</v>
      </c>
      <c r="D56" s="234"/>
      <c r="E56" s="235">
        <v>811.02</v>
      </c>
      <c r="F56" s="232"/>
      <c r="G56" s="232"/>
      <c r="H56" s="232"/>
      <c r="I56" s="232"/>
      <c r="J56" s="232"/>
      <c r="K56" s="232"/>
      <c r="L56" s="232"/>
      <c r="M56" s="232"/>
      <c r="N56" s="231"/>
      <c r="O56" s="231"/>
      <c r="P56" s="231"/>
      <c r="Q56" s="231"/>
      <c r="R56" s="232"/>
      <c r="S56" s="232"/>
      <c r="T56" s="232"/>
      <c r="U56" s="232"/>
      <c r="V56" s="232"/>
      <c r="W56" s="232"/>
      <c r="X56" s="232"/>
      <c r="Y56" s="232"/>
      <c r="Z56" s="212"/>
      <c r="AA56" s="212"/>
      <c r="AB56" s="212"/>
      <c r="AC56" s="212"/>
      <c r="AD56" s="212"/>
      <c r="AE56" s="212"/>
      <c r="AF56" s="212"/>
      <c r="AG56" s="212" t="s">
        <v>204</v>
      </c>
      <c r="AH56" s="212">
        <v>0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3" x14ac:dyDescent="0.2">
      <c r="A57" s="229"/>
      <c r="B57" s="230"/>
      <c r="C57" s="266" t="s">
        <v>457</v>
      </c>
      <c r="D57" s="234"/>
      <c r="E57" s="235">
        <v>40.551000000000002</v>
      </c>
      <c r="F57" s="232"/>
      <c r="G57" s="232"/>
      <c r="H57" s="232"/>
      <c r="I57" s="232"/>
      <c r="J57" s="232"/>
      <c r="K57" s="232"/>
      <c r="L57" s="232"/>
      <c r="M57" s="232"/>
      <c r="N57" s="231"/>
      <c r="O57" s="231"/>
      <c r="P57" s="231"/>
      <c r="Q57" s="231"/>
      <c r="R57" s="232"/>
      <c r="S57" s="232"/>
      <c r="T57" s="232"/>
      <c r="U57" s="232"/>
      <c r="V57" s="232"/>
      <c r="W57" s="232"/>
      <c r="X57" s="232"/>
      <c r="Y57" s="232"/>
      <c r="Z57" s="212"/>
      <c r="AA57" s="212"/>
      <c r="AB57" s="212"/>
      <c r="AC57" s="212"/>
      <c r="AD57" s="212"/>
      <c r="AE57" s="212"/>
      <c r="AF57" s="212"/>
      <c r="AG57" s="212" t="s">
        <v>204</v>
      </c>
      <c r="AH57" s="212">
        <v>0</v>
      </c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ht="22.5" outlineLevel="1" x14ac:dyDescent="0.2">
      <c r="A58" s="248">
        <v>20</v>
      </c>
      <c r="B58" s="249" t="s">
        <v>460</v>
      </c>
      <c r="C58" s="265" t="s">
        <v>461</v>
      </c>
      <c r="D58" s="250" t="s">
        <v>223</v>
      </c>
      <c r="E58" s="251">
        <v>811.02</v>
      </c>
      <c r="F58" s="252"/>
      <c r="G58" s="253">
        <f>ROUND(E58*F58,2)</f>
        <v>0</v>
      </c>
      <c r="H58" s="233"/>
      <c r="I58" s="232">
        <f>ROUND(E58*H58,2)</f>
        <v>0</v>
      </c>
      <c r="J58" s="233"/>
      <c r="K58" s="232">
        <f>ROUND(E58*J58,2)</f>
        <v>0</v>
      </c>
      <c r="L58" s="232">
        <v>21</v>
      </c>
      <c r="M58" s="232">
        <f>G58*(1+L58/100)</f>
        <v>0</v>
      </c>
      <c r="N58" s="231">
        <v>0</v>
      </c>
      <c r="O58" s="231">
        <f>ROUND(E58*N58,2)</f>
        <v>0</v>
      </c>
      <c r="P58" s="231">
        <v>0</v>
      </c>
      <c r="Q58" s="231">
        <f>ROUND(E58*P58,2)</f>
        <v>0</v>
      </c>
      <c r="R58" s="232"/>
      <c r="S58" s="232" t="s">
        <v>462</v>
      </c>
      <c r="T58" s="232" t="s">
        <v>175</v>
      </c>
      <c r="U58" s="232">
        <v>0</v>
      </c>
      <c r="V58" s="232">
        <f>ROUND(E58*U58,2)</f>
        <v>0</v>
      </c>
      <c r="W58" s="232"/>
      <c r="X58" s="232" t="s">
        <v>176</v>
      </c>
      <c r="Y58" s="232" t="s">
        <v>177</v>
      </c>
      <c r="Z58" s="212"/>
      <c r="AA58" s="212"/>
      <c r="AB58" s="212"/>
      <c r="AC58" s="212"/>
      <c r="AD58" s="212"/>
      <c r="AE58" s="212"/>
      <c r="AF58" s="212"/>
      <c r="AG58" s="212" t="s">
        <v>178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2" x14ac:dyDescent="0.2">
      <c r="A59" s="229"/>
      <c r="B59" s="230"/>
      <c r="C59" s="266" t="s">
        <v>452</v>
      </c>
      <c r="D59" s="234"/>
      <c r="E59" s="235">
        <v>811.02</v>
      </c>
      <c r="F59" s="232"/>
      <c r="G59" s="232"/>
      <c r="H59" s="232"/>
      <c r="I59" s="232"/>
      <c r="J59" s="232"/>
      <c r="K59" s="232"/>
      <c r="L59" s="232"/>
      <c r="M59" s="232"/>
      <c r="N59" s="231"/>
      <c r="O59" s="231"/>
      <c r="P59" s="231"/>
      <c r="Q59" s="231"/>
      <c r="R59" s="232"/>
      <c r="S59" s="232"/>
      <c r="T59" s="232"/>
      <c r="U59" s="232"/>
      <c r="V59" s="232"/>
      <c r="W59" s="232"/>
      <c r="X59" s="232"/>
      <c r="Y59" s="232"/>
      <c r="Z59" s="212"/>
      <c r="AA59" s="212"/>
      <c r="AB59" s="212"/>
      <c r="AC59" s="212"/>
      <c r="AD59" s="212"/>
      <c r="AE59" s="212"/>
      <c r="AF59" s="212"/>
      <c r="AG59" s="212" t="s">
        <v>204</v>
      </c>
      <c r="AH59" s="212">
        <v>0</v>
      </c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ht="22.5" outlineLevel="1" x14ac:dyDescent="0.2">
      <c r="A60" s="248">
        <v>21</v>
      </c>
      <c r="B60" s="249" t="s">
        <v>463</v>
      </c>
      <c r="C60" s="265" t="s">
        <v>464</v>
      </c>
      <c r="D60" s="250" t="s">
        <v>223</v>
      </c>
      <c r="E60" s="251">
        <v>811.02</v>
      </c>
      <c r="F60" s="252"/>
      <c r="G60" s="253">
        <f>ROUND(E60*F60,2)</f>
        <v>0</v>
      </c>
      <c r="H60" s="233"/>
      <c r="I60" s="232">
        <f>ROUND(E60*H60,2)</f>
        <v>0</v>
      </c>
      <c r="J60" s="233"/>
      <c r="K60" s="232">
        <f>ROUND(E60*J60,2)</f>
        <v>0</v>
      </c>
      <c r="L60" s="232">
        <v>21</v>
      </c>
      <c r="M60" s="232">
        <f>G60*(1+L60/100)</f>
        <v>0</v>
      </c>
      <c r="N60" s="231">
        <v>0</v>
      </c>
      <c r="O60" s="231">
        <f>ROUND(E60*N60,2)</f>
        <v>0</v>
      </c>
      <c r="P60" s="231">
        <v>0</v>
      </c>
      <c r="Q60" s="231">
        <f>ROUND(E60*P60,2)</f>
        <v>0</v>
      </c>
      <c r="R60" s="232"/>
      <c r="S60" s="232" t="s">
        <v>462</v>
      </c>
      <c r="T60" s="232" t="s">
        <v>175</v>
      </c>
      <c r="U60" s="232">
        <v>0</v>
      </c>
      <c r="V60" s="232">
        <f>ROUND(E60*U60,2)</f>
        <v>0</v>
      </c>
      <c r="W60" s="232"/>
      <c r="X60" s="232" t="s">
        <v>176</v>
      </c>
      <c r="Y60" s="232" t="s">
        <v>177</v>
      </c>
      <c r="Z60" s="212"/>
      <c r="AA60" s="212"/>
      <c r="AB60" s="212"/>
      <c r="AC60" s="212"/>
      <c r="AD60" s="212"/>
      <c r="AE60" s="212"/>
      <c r="AF60" s="212"/>
      <c r="AG60" s="212" t="s">
        <v>178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2" x14ac:dyDescent="0.2">
      <c r="A61" s="229"/>
      <c r="B61" s="230"/>
      <c r="C61" s="266" t="s">
        <v>452</v>
      </c>
      <c r="D61" s="234"/>
      <c r="E61" s="235">
        <v>811.02</v>
      </c>
      <c r="F61" s="232"/>
      <c r="G61" s="232"/>
      <c r="H61" s="232"/>
      <c r="I61" s="232"/>
      <c r="J61" s="232"/>
      <c r="K61" s="232"/>
      <c r="L61" s="232"/>
      <c r="M61" s="232"/>
      <c r="N61" s="231"/>
      <c r="O61" s="231"/>
      <c r="P61" s="231"/>
      <c r="Q61" s="231"/>
      <c r="R61" s="232"/>
      <c r="S61" s="232"/>
      <c r="T61" s="232"/>
      <c r="U61" s="232"/>
      <c r="V61" s="232"/>
      <c r="W61" s="232"/>
      <c r="X61" s="232"/>
      <c r="Y61" s="232"/>
      <c r="Z61" s="212"/>
      <c r="AA61" s="212"/>
      <c r="AB61" s="212"/>
      <c r="AC61" s="212"/>
      <c r="AD61" s="212"/>
      <c r="AE61" s="212"/>
      <c r="AF61" s="212"/>
      <c r="AG61" s="212" t="s">
        <v>204</v>
      </c>
      <c r="AH61" s="212">
        <v>0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x14ac:dyDescent="0.2">
      <c r="A62" s="241" t="s">
        <v>169</v>
      </c>
      <c r="B62" s="242" t="s">
        <v>118</v>
      </c>
      <c r="C62" s="263" t="s">
        <v>119</v>
      </c>
      <c r="D62" s="243"/>
      <c r="E62" s="244"/>
      <c r="F62" s="245"/>
      <c r="G62" s="246">
        <f>SUMIF(AG63:AG80,"&lt;&gt;NOR",G63:G80)</f>
        <v>0</v>
      </c>
      <c r="H62" s="240"/>
      <c r="I62" s="240">
        <f>SUM(I63:I80)</f>
        <v>0</v>
      </c>
      <c r="J62" s="240"/>
      <c r="K62" s="240">
        <f>SUM(K63:K80)</f>
        <v>0</v>
      </c>
      <c r="L62" s="240"/>
      <c r="M62" s="240">
        <f>SUM(M63:M80)</f>
        <v>0</v>
      </c>
      <c r="N62" s="239"/>
      <c r="O62" s="239">
        <f>SUM(O63:O80)</f>
        <v>8.370000000000001</v>
      </c>
      <c r="P62" s="239"/>
      <c r="Q62" s="239">
        <f>SUM(Q63:Q80)</f>
        <v>0</v>
      </c>
      <c r="R62" s="240"/>
      <c r="S62" s="240"/>
      <c r="T62" s="240"/>
      <c r="U62" s="240"/>
      <c r="V62" s="240">
        <f>SUM(V63:V80)</f>
        <v>54.7</v>
      </c>
      <c r="W62" s="240"/>
      <c r="X62" s="240"/>
      <c r="Y62" s="240"/>
      <c r="AG62" t="s">
        <v>170</v>
      </c>
    </row>
    <row r="63" spans="1:60" outlineLevel="1" x14ac:dyDescent="0.2">
      <c r="A63" s="248">
        <v>22</v>
      </c>
      <c r="B63" s="249" t="s">
        <v>465</v>
      </c>
      <c r="C63" s="265" t="s">
        <v>466</v>
      </c>
      <c r="D63" s="250" t="s">
        <v>173</v>
      </c>
      <c r="E63" s="251">
        <v>19.2</v>
      </c>
      <c r="F63" s="252"/>
      <c r="G63" s="253">
        <f>ROUND(E63*F63,2)</f>
        <v>0</v>
      </c>
      <c r="H63" s="233"/>
      <c r="I63" s="232">
        <f>ROUND(E63*H63,2)</f>
        <v>0</v>
      </c>
      <c r="J63" s="233"/>
      <c r="K63" s="232">
        <f>ROUND(E63*J63,2)</f>
        <v>0</v>
      </c>
      <c r="L63" s="232">
        <v>21</v>
      </c>
      <c r="M63" s="232">
        <f>G63*(1+L63/100)</f>
        <v>0</v>
      </c>
      <c r="N63" s="231">
        <v>0</v>
      </c>
      <c r="O63" s="231">
        <f>ROUND(E63*N63,2)</f>
        <v>0</v>
      </c>
      <c r="P63" s="231">
        <v>0</v>
      </c>
      <c r="Q63" s="231">
        <f>ROUND(E63*P63,2)</f>
        <v>0</v>
      </c>
      <c r="R63" s="232"/>
      <c r="S63" s="232" t="s">
        <v>202</v>
      </c>
      <c r="T63" s="232" t="s">
        <v>175</v>
      </c>
      <c r="U63" s="232">
        <v>1.587</v>
      </c>
      <c r="V63" s="232">
        <f>ROUND(E63*U63,2)</f>
        <v>30.47</v>
      </c>
      <c r="W63" s="232"/>
      <c r="X63" s="232" t="s">
        <v>176</v>
      </c>
      <c r="Y63" s="232" t="s">
        <v>177</v>
      </c>
      <c r="Z63" s="212"/>
      <c r="AA63" s="212"/>
      <c r="AB63" s="212"/>
      <c r="AC63" s="212"/>
      <c r="AD63" s="212"/>
      <c r="AE63" s="212"/>
      <c r="AF63" s="212"/>
      <c r="AG63" s="212" t="s">
        <v>178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2" x14ac:dyDescent="0.2">
      <c r="A64" s="229"/>
      <c r="B64" s="230"/>
      <c r="C64" s="266" t="s">
        <v>467</v>
      </c>
      <c r="D64" s="234"/>
      <c r="E64" s="235">
        <v>10.391999999999999</v>
      </c>
      <c r="F64" s="232"/>
      <c r="G64" s="232"/>
      <c r="H64" s="232"/>
      <c r="I64" s="232"/>
      <c r="J64" s="232"/>
      <c r="K64" s="232"/>
      <c r="L64" s="232"/>
      <c r="M64" s="232"/>
      <c r="N64" s="231"/>
      <c r="O64" s="231"/>
      <c r="P64" s="231"/>
      <c r="Q64" s="231"/>
      <c r="R64" s="232"/>
      <c r="S64" s="232"/>
      <c r="T64" s="232"/>
      <c r="U64" s="232"/>
      <c r="V64" s="232"/>
      <c r="W64" s="232"/>
      <c r="X64" s="232"/>
      <c r="Y64" s="232"/>
      <c r="Z64" s="212"/>
      <c r="AA64" s="212"/>
      <c r="AB64" s="212"/>
      <c r="AC64" s="212"/>
      <c r="AD64" s="212"/>
      <c r="AE64" s="212"/>
      <c r="AF64" s="212"/>
      <c r="AG64" s="212" t="s">
        <v>204</v>
      </c>
      <c r="AH64" s="212">
        <v>0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3" x14ac:dyDescent="0.2">
      <c r="A65" s="229"/>
      <c r="B65" s="230"/>
      <c r="C65" s="266" t="s">
        <v>468</v>
      </c>
      <c r="D65" s="234"/>
      <c r="E65" s="235">
        <v>8.8079999999999998</v>
      </c>
      <c r="F65" s="232"/>
      <c r="G65" s="232"/>
      <c r="H65" s="232"/>
      <c r="I65" s="232"/>
      <c r="J65" s="232"/>
      <c r="K65" s="232"/>
      <c r="L65" s="232"/>
      <c r="M65" s="232"/>
      <c r="N65" s="231"/>
      <c r="O65" s="231"/>
      <c r="P65" s="231"/>
      <c r="Q65" s="231"/>
      <c r="R65" s="232"/>
      <c r="S65" s="232"/>
      <c r="T65" s="232"/>
      <c r="U65" s="232"/>
      <c r="V65" s="232"/>
      <c r="W65" s="232"/>
      <c r="X65" s="232"/>
      <c r="Y65" s="232"/>
      <c r="Z65" s="212"/>
      <c r="AA65" s="212"/>
      <c r="AB65" s="212"/>
      <c r="AC65" s="212"/>
      <c r="AD65" s="212"/>
      <c r="AE65" s="212"/>
      <c r="AF65" s="212"/>
      <c r="AG65" s="212" t="s">
        <v>204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3" x14ac:dyDescent="0.2">
      <c r="A66" s="229"/>
      <c r="B66" s="230"/>
      <c r="C66" s="266" t="s">
        <v>469</v>
      </c>
      <c r="D66" s="234"/>
      <c r="E66" s="235"/>
      <c r="F66" s="232"/>
      <c r="G66" s="232"/>
      <c r="H66" s="232"/>
      <c r="I66" s="232"/>
      <c r="J66" s="232"/>
      <c r="K66" s="232"/>
      <c r="L66" s="232"/>
      <c r="M66" s="232"/>
      <c r="N66" s="231"/>
      <c r="O66" s="231"/>
      <c r="P66" s="231"/>
      <c r="Q66" s="231"/>
      <c r="R66" s="232"/>
      <c r="S66" s="232"/>
      <c r="T66" s="232"/>
      <c r="U66" s="232"/>
      <c r="V66" s="232"/>
      <c r="W66" s="232"/>
      <c r="X66" s="232"/>
      <c r="Y66" s="232"/>
      <c r="Z66" s="212"/>
      <c r="AA66" s="212"/>
      <c r="AB66" s="212"/>
      <c r="AC66" s="212"/>
      <c r="AD66" s="212"/>
      <c r="AE66" s="212"/>
      <c r="AF66" s="212"/>
      <c r="AG66" s="212" t="s">
        <v>204</v>
      </c>
      <c r="AH66" s="212">
        <v>0</v>
      </c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1" x14ac:dyDescent="0.2">
      <c r="A67" s="248">
        <v>23</v>
      </c>
      <c r="B67" s="249" t="s">
        <v>470</v>
      </c>
      <c r="C67" s="265" t="s">
        <v>471</v>
      </c>
      <c r="D67" s="250" t="s">
        <v>173</v>
      </c>
      <c r="E67" s="251">
        <v>7.2</v>
      </c>
      <c r="F67" s="252"/>
      <c r="G67" s="253">
        <f>ROUND(E67*F67,2)</f>
        <v>0</v>
      </c>
      <c r="H67" s="233"/>
      <c r="I67" s="232">
        <f>ROUND(E67*H67,2)</f>
        <v>0</v>
      </c>
      <c r="J67" s="233"/>
      <c r="K67" s="232">
        <f>ROUND(E67*J67,2)</f>
        <v>0</v>
      </c>
      <c r="L67" s="232">
        <v>21</v>
      </c>
      <c r="M67" s="232">
        <f>G67*(1+L67/100)</f>
        <v>0</v>
      </c>
      <c r="N67" s="231">
        <v>1.1322000000000001</v>
      </c>
      <c r="O67" s="231">
        <f>ROUND(E67*N67,2)</f>
        <v>8.15</v>
      </c>
      <c r="P67" s="231">
        <v>0</v>
      </c>
      <c r="Q67" s="231">
        <f>ROUND(E67*P67,2)</f>
        <v>0</v>
      </c>
      <c r="R67" s="232"/>
      <c r="S67" s="232" t="s">
        <v>202</v>
      </c>
      <c r="T67" s="232" t="s">
        <v>175</v>
      </c>
      <c r="U67" s="232">
        <v>1.6950000000000001</v>
      </c>
      <c r="V67" s="232">
        <f>ROUND(E67*U67,2)</f>
        <v>12.2</v>
      </c>
      <c r="W67" s="232"/>
      <c r="X67" s="232" t="s">
        <v>176</v>
      </c>
      <c r="Y67" s="232" t="s">
        <v>177</v>
      </c>
      <c r="Z67" s="212"/>
      <c r="AA67" s="212"/>
      <c r="AB67" s="212"/>
      <c r="AC67" s="212"/>
      <c r="AD67" s="212"/>
      <c r="AE67" s="212"/>
      <c r="AF67" s="212"/>
      <c r="AG67" s="212" t="s">
        <v>178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2" x14ac:dyDescent="0.2">
      <c r="A68" s="229"/>
      <c r="B68" s="230"/>
      <c r="C68" s="266" t="s">
        <v>472</v>
      </c>
      <c r="D68" s="234"/>
      <c r="E68" s="235">
        <v>3.8969999999999998</v>
      </c>
      <c r="F68" s="232"/>
      <c r="G68" s="232"/>
      <c r="H68" s="232"/>
      <c r="I68" s="232"/>
      <c r="J68" s="232"/>
      <c r="K68" s="232"/>
      <c r="L68" s="232"/>
      <c r="M68" s="232"/>
      <c r="N68" s="231"/>
      <c r="O68" s="231"/>
      <c r="P68" s="231"/>
      <c r="Q68" s="231"/>
      <c r="R68" s="232"/>
      <c r="S68" s="232"/>
      <c r="T68" s="232"/>
      <c r="U68" s="232"/>
      <c r="V68" s="232"/>
      <c r="W68" s="232"/>
      <c r="X68" s="232"/>
      <c r="Y68" s="232"/>
      <c r="Z68" s="212"/>
      <c r="AA68" s="212"/>
      <c r="AB68" s="212"/>
      <c r="AC68" s="212"/>
      <c r="AD68" s="212"/>
      <c r="AE68" s="212"/>
      <c r="AF68" s="212"/>
      <c r="AG68" s="212" t="s">
        <v>204</v>
      </c>
      <c r="AH68" s="212">
        <v>0</v>
      </c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3" x14ac:dyDescent="0.2">
      <c r="A69" s="229"/>
      <c r="B69" s="230"/>
      <c r="C69" s="266" t="s">
        <v>473</v>
      </c>
      <c r="D69" s="234"/>
      <c r="E69" s="235">
        <v>3.3029999999999999</v>
      </c>
      <c r="F69" s="232"/>
      <c r="G69" s="232"/>
      <c r="H69" s="232"/>
      <c r="I69" s="232"/>
      <c r="J69" s="232"/>
      <c r="K69" s="232"/>
      <c r="L69" s="232"/>
      <c r="M69" s="232"/>
      <c r="N69" s="231"/>
      <c r="O69" s="231"/>
      <c r="P69" s="231"/>
      <c r="Q69" s="231"/>
      <c r="R69" s="232"/>
      <c r="S69" s="232"/>
      <c r="T69" s="232"/>
      <c r="U69" s="232"/>
      <c r="V69" s="232"/>
      <c r="W69" s="232"/>
      <c r="X69" s="232"/>
      <c r="Y69" s="232"/>
      <c r="Z69" s="212"/>
      <c r="AA69" s="212"/>
      <c r="AB69" s="212"/>
      <c r="AC69" s="212"/>
      <c r="AD69" s="212"/>
      <c r="AE69" s="212"/>
      <c r="AF69" s="212"/>
      <c r="AG69" s="212" t="s">
        <v>204</v>
      </c>
      <c r="AH69" s="212">
        <v>0</v>
      </c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1" x14ac:dyDescent="0.2">
      <c r="A70" s="248">
        <v>24</v>
      </c>
      <c r="B70" s="249" t="s">
        <v>474</v>
      </c>
      <c r="C70" s="265" t="s">
        <v>475</v>
      </c>
      <c r="D70" s="250" t="s">
        <v>211</v>
      </c>
      <c r="E70" s="251">
        <v>36.700000000000003</v>
      </c>
      <c r="F70" s="252"/>
      <c r="G70" s="253">
        <f>ROUND(E70*F70,2)</f>
        <v>0</v>
      </c>
      <c r="H70" s="233"/>
      <c r="I70" s="232">
        <f>ROUND(E70*H70,2)</f>
        <v>0</v>
      </c>
      <c r="J70" s="233"/>
      <c r="K70" s="232">
        <f>ROUND(E70*J70,2)</f>
        <v>0</v>
      </c>
      <c r="L70" s="232">
        <v>21</v>
      </c>
      <c r="M70" s="232">
        <f>G70*(1+L70/100)</f>
        <v>0</v>
      </c>
      <c r="N70" s="231">
        <v>0</v>
      </c>
      <c r="O70" s="231">
        <f>ROUND(E70*N70,2)</f>
        <v>0</v>
      </c>
      <c r="P70" s="231">
        <v>0</v>
      </c>
      <c r="Q70" s="231">
        <f>ROUND(E70*P70,2)</f>
        <v>0</v>
      </c>
      <c r="R70" s="232"/>
      <c r="S70" s="232" t="s">
        <v>202</v>
      </c>
      <c r="T70" s="232" t="s">
        <v>175</v>
      </c>
      <c r="U70" s="232">
        <v>0.17199999999999999</v>
      </c>
      <c r="V70" s="232">
        <f>ROUND(E70*U70,2)</f>
        <v>6.31</v>
      </c>
      <c r="W70" s="232"/>
      <c r="X70" s="232" t="s">
        <v>176</v>
      </c>
      <c r="Y70" s="232" t="s">
        <v>177</v>
      </c>
      <c r="Z70" s="212"/>
      <c r="AA70" s="212"/>
      <c r="AB70" s="212"/>
      <c r="AC70" s="212"/>
      <c r="AD70" s="212"/>
      <c r="AE70" s="212"/>
      <c r="AF70" s="212"/>
      <c r="AG70" s="212" t="s">
        <v>245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2" x14ac:dyDescent="0.2">
      <c r="A71" s="229"/>
      <c r="B71" s="230"/>
      <c r="C71" s="266" t="s">
        <v>476</v>
      </c>
      <c r="D71" s="234"/>
      <c r="E71" s="235">
        <v>36.700000000000003</v>
      </c>
      <c r="F71" s="232"/>
      <c r="G71" s="232"/>
      <c r="H71" s="232"/>
      <c r="I71" s="232"/>
      <c r="J71" s="232"/>
      <c r="K71" s="232"/>
      <c r="L71" s="232"/>
      <c r="M71" s="232"/>
      <c r="N71" s="231"/>
      <c r="O71" s="231"/>
      <c r="P71" s="231"/>
      <c r="Q71" s="231"/>
      <c r="R71" s="232"/>
      <c r="S71" s="232"/>
      <c r="T71" s="232"/>
      <c r="U71" s="232"/>
      <c r="V71" s="232"/>
      <c r="W71" s="232"/>
      <c r="X71" s="232"/>
      <c r="Y71" s="232"/>
      <c r="Z71" s="212"/>
      <c r="AA71" s="212"/>
      <c r="AB71" s="212"/>
      <c r="AC71" s="212"/>
      <c r="AD71" s="212"/>
      <c r="AE71" s="212"/>
      <c r="AF71" s="212"/>
      <c r="AG71" s="212" t="s">
        <v>204</v>
      </c>
      <c r="AH71" s="212">
        <v>0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1" x14ac:dyDescent="0.2">
      <c r="A72" s="248">
        <v>25</v>
      </c>
      <c r="B72" s="249" t="s">
        <v>477</v>
      </c>
      <c r="C72" s="265" t="s">
        <v>478</v>
      </c>
      <c r="D72" s="250" t="s">
        <v>211</v>
      </c>
      <c r="E72" s="251">
        <v>43.3</v>
      </c>
      <c r="F72" s="252"/>
      <c r="G72" s="253">
        <f>ROUND(E72*F72,2)</f>
        <v>0</v>
      </c>
      <c r="H72" s="233"/>
      <c r="I72" s="232">
        <f>ROUND(E72*H72,2)</f>
        <v>0</v>
      </c>
      <c r="J72" s="233"/>
      <c r="K72" s="232">
        <f>ROUND(E72*J72,2)</f>
        <v>0</v>
      </c>
      <c r="L72" s="232">
        <v>21</v>
      </c>
      <c r="M72" s="232">
        <f>G72*(1+L72/100)</f>
        <v>0</v>
      </c>
      <c r="N72" s="231">
        <v>1.1E-4</v>
      </c>
      <c r="O72" s="231">
        <f>ROUND(E72*N72,2)</f>
        <v>0</v>
      </c>
      <c r="P72" s="231">
        <v>0</v>
      </c>
      <c r="Q72" s="231">
        <f>ROUND(E72*P72,2)</f>
        <v>0</v>
      </c>
      <c r="R72" s="232"/>
      <c r="S72" s="232" t="s">
        <v>202</v>
      </c>
      <c r="T72" s="232" t="s">
        <v>175</v>
      </c>
      <c r="U72" s="232">
        <v>0.13200000000000001</v>
      </c>
      <c r="V72" s="232">
        <f>ROUND(E72*U72,2)</f>
        <v>5.72</v>
      </c>
      <c r="W72" s="232"/>
      <c r="X72" s="232" t="s">
        <v>176</v>
      </c>
      <c r="Y72" s="232" t="s">
        <v>177</v>
      </c>
      <c r="Z72" s="212"/>
      <c r="AA72" s="212"/>
      <c r="AB72" s="212"/>
      <c r="AC72" s="212"/>
      <c r="AD72" s="212"/>
      <c r="AE72" s="212"/>
      <c r="AF72" s="212"/>
      <c r="AG72" s="212" t="s">
        <v>178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2" x14ac:dyDescent="0.2">
      <c r="A73" s="229"/>
      <c r="B73" s="230"/>
      <c r="C73" s="266" t="s">
        <v>479</v>
      </c>
      <c r="D73" s="234"/>
      <c r="E73" s="235">
        <v>43.3</v>
      </c>
      <c r="F73" s="232"/>
      <c r="G73" s="232"/>
      <c r="H73" s="232"/>
      <c r="I73" s="232"/>
      <c r="J73" s="232"/>
      <c r="K73" s="232"/>
      <c r="L73" s="232"/>
      <c r="M73" s="232"/>
      <c r="N73" s="231"/>
      <c r="O73" s="231"/>
      <c r="P73" s="231"/>
      <c r="Q73" s="231"/>
      <c r="R73" s="232"/>
      <c r="S73" s="232"/>
      <c r="T73" s="232"/>
      <c r="U73" s="232"/>
      <c r="V73" s="232"/>
      <c r="W73" s="232"/>
      <c r="X73" s="232"/>
      <c r="Y73" s="232"/>
      <c r="Z73" s="212"/>
      <c r="AA73" s="212"/>
      <c r="AB73" s="212"/>
      <c r="AC73" s="212"/>
      <c r="AD73" s="212"/>
      <c r="AE73" s="212"/>
      <c r="AF73" s="212"/>
      <c r="AG73" s="212" t="s">
        <v>204</v>
      </c>
      <c r="AH73" s="212">
        <v>0</v>
      </c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1" x14ac:dyDescent="0.2">
      <c r="A74" s="248">
        <v>26</v>
      </c>
      <c r="B74" s="249" t="s">
        <v>480</v>
      </c>
      <c r="C74" s="265" t="s">
        <v>481</v>
      </c>
      <c r="D74" s="250" t="s">
        <v>211</v>
      </c>
      <c r="E74" s="251">
        <v>43.3</v>
      </c>
      <c r="F74" s="252"/>
      <c r="G74" s="253">
        <f>ROUND(E74*F74,2)</f>
        <v>0</v>
      </c>
      <c r="H74" s="233"/>
      <c r="I74" s="232">
        <f>ROUND(E74*H74,2)</f>
        <v>0</v>
      </c>
      <c r="J74" s="233"/>
      <c r="K74" s="232">
        <f>ROUND(E74*J74,2)</f>
        <v>0</v>
      </c>
      <c r="L74" s="232">
        <v>21</v>
      </c>
      <c r="M74" s="232">
        <f>G74*(1+L74/100)</f>
        <v>0</v>
      </c>
      <c r="N74" s="231">
        <v>0</v>
      </c>
      <c r="O74" s="231">
        <f>ROUND(E74*N74,2)</f>
        <v>0</v>
      </c>
      <c r="P74" s="231">
        <v>0</v>
      </c>
      <c r="Q74" s="231">
        <f>ROUND(E74*P74,2)</f>
        <v>0</v>
      </c>
      <c r="R74" s="232"/>
      <c r="S74" s="232" t="s">
        <v>174</v>
      </c>
      <c r="T74" s="232" t="s">
        <v>175</v>
      </c>
      <c r="U74" s="232">
        <v>0</v>
      </c>
      <c r="V74" s="232">
        <f>ROUND(E74*U74,2)</f>
        <v>0</v>
      </c>
      <c r="W74" s="232"/>
      <c r="X74" s="232" t="s">
        <v>176</v>
      </c>
      <c r="Y74" s="232" t="s">
        <v>177</v>
      </c>
      <c r="Z74" s="212"/>
      <c r="AA74" s="212"/>
      <c r="AB74" s="212"/>
      <c r="AC74" s="212"/>
      <c r="AD74" s="212"/>
      <c r="AE74" s="212"/>
      <c r="AF74" s="212"/>
      <c r="AG74" s="212" t="s">
        <v>178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2" x14ac:dyDescent="0.2">
      <c r="A75" s="229"/>
      <c r="B75" s="230"/>
      <c r="C75" s="267" t="s">
        <v>482</v>
      </c>
      <c r="D75" s="261"/>
      <c r="E75" s="261"/>
      <c r="F75" s="261"/>
      <c r="G75" s="261"/>
      <c r="H75" s="232"/>
      <c r="I75" s="232"/>
      <c r="J75" s="232"/>
      <c r="K75" s="232"/>
      <c r="L75" s="232"/>
      <c r="M75" s="232"/>
      <c r="N75" s="231"/>
      <c r="O75" s="231"/>
      <c r="P75" s="231"/>
      <c r="Q75" s="231"/>
      <c r="R75" s="232"/>
      <c r="S75" s="232"/>
      <c r="T75" s="232"/>
      <c r="U75" s="232"/>
      <c r="V75" s="232"/>
      <c r="W75" s="232"/>
      <c r="X75" s="232"/>
      <c r="Y75" s="232"/>
      <c r="Z75" s="212"/>
      <c r="AA75" s="212"/>
      <c r="AB75" s="212"/>
      <c r="AC75" s="212"/>
      <c r="AD75" s="212"/>
      <c r="AE75" s="212"/>
      <c r="AF75" s="212"/>
      <c r="AG75" s="212" t="s">
        <v>266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2" x14ac:dyDescent="0.2">
      <c r="A76" s="229"/>
      <c r="B76" s="230"/>
      <c r="C76" s="266" t="s">
        <v>479</v>
      </c>
      <c r="D76" s="234"/>
      <c r="E76" s="235">
        <v>43.3</v>
      </c>
      <c r="F76" s="232"/>
      <c r="G76" s="232"/>
      <c r="H76" s="232"/>
      <c r="I76" s="232"/>
      <c r="J76" s="232"/>
      <c r="K76" s="232"/>
      <c r="L76" s="232"/>
      <c r="M76" s="232"/>
      <c r="N76" s="231"/>
      <c r="O76" s="231"/>
      <c r="P76" s="231"/>
      <c r="Q76" s="231"/>
      <c r="R76" s="232"/>
      <c r="S76" s="232"/>
      <c r="T76" s="232"/>
      <c r="U76" s="232"/>
      <c r="V76" s="232"/>
      <c r="W76" s="232"/>
      <c r="X76" s="232"/>
      <c r="Y76" s="232"/>
      <c r="Z76" s="212"/>
      <c r="AA76" s="212"/>
      <c r="AB76" s="212"/>
      <c r="AC76" s="212"/>
      <c r="AD76" s="212"/>
      <c r="AE76" s="212"/>
      <c r="AF76" s="212"/>
      <c r="AG76" s="212" t="s">
        <v>204</v>
      </c>
      <c r="AH76" s="212">
        <v>0</v>
      </c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1" x14ac:dyDescent="0.2">
      <c r="A77" s="248">
        <v>27</v>
      </c>
      <c r="B77" s="249" t="s">
        <v>483</v>
      </c>
      <c r="C77" s="265" t="s">
        <v>484</v>
      </c>
      <c r="D77" s="250" t="s">
        <v>235</v>
      </c>
      <c r="E77" s="251">
        <v>8.0006000000000004</v>
      </c>
      <c r="F77" s="252"/>
      <c r="G77" s="253">
        <f>ROUND(E77*F77,2)</f>
        <v>0</v>
      </c>
      <c r="H77" s="233"/>
      <c r="I77" s="232">
        <f>ROUND(E77*H77,2)</f>
        <v>0</v>
      </c>
      <c r="J77" s="233"/>
      <c r="K77" s="232">
        <f>ROUND(E77*J77,2)</f>
        <v>0</v>
      </c>
      <c r="L77" s="232">
        <v>21</v>
      </c>
      <c r="M77" s="232">
        <f>G77*(1+L77/100)</f>
        <v>0</v>
      </c>
      <c r="N77" s="231">
        <v>7.4999999999999997E-3</v>
      </c>
      <c r="O77" s="231">
        <f>ROUND(E77*N77,2)</f>
        <v>0.06</v>
      </c>
      <c r="P77" s="231">
        <v>0</v>
      </c>
      <c r="Q77" s="231">
        <f>ROUND(E77*P77,2)</f>
        <v>0</v>
      </c>
      <c r="R77" s="232" t="s">
        <v>296</v>
      </c>
      <c r="S77" s="232" t="s">
        <v>202</v>
      </c>
      <c r="T77" s="232" t="s">
        <v>175</v>
      </c>
      <c r="U77" s="232">
        <v>0</v>
      </c>
      <c r="V77" s="232">
        <f>ROUND(E77*U77,2)</f>
        <v>0</v>
      </c>
      <c r="W77" s="232"/>
      <c r="X77" s="232" t="s">
        <v>298</v>
      </c>
      <c r="Y77" s="232" t="s">
        <v>177</v>
      </c>
      <c r="Z77" s="212"/>
      <c r="AA77" s="212"/>
      <c r="AB77" s="212"/>
      <c r="AC77" s="212"/>
      <c r="AD77" s="212"/>
      <c r="AE77" s="212"/>
      <c r="AF77" s="212"/>
      <c r="AG77" s="212" t="s">
        <v>299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2" x14ac:dyDescent="0.2">
      <c r="A78" s="229"/>
      <c r="B78" s="230"/>
      <c r="C78" s="266" t="s">
        <v>485</v>
      </c>
      <c r="D78" s="234"/>
      <c r="E78" s="235">
        <v>8.0006000000000004</v>
      </c>
      <c r="F78" s="232"/>
      <c r="G78" s="232"/>
      <c r="H78" s="232"/>
      <c r="I78" s="232"/>
      <c r="J78" s="232"/>
      <c r="K78" s="232"/>
      <c r="L78" s="232"/>
      <c r="M78" s="232"/>
      <c r="N78" s="231"/>
      <c r="O78" s="231"/>
      <c r="P78" s="231"/>
      <c r="Q78" s="231"/>
      <c r="R78" s="232"/>
      <c r="S78" s="232"/>
      <c r="T78" s="232"/>
      <c r="U78" s="232"/>
      <c r="V78" s="232"/>
      <c r="W78" s="232"/>
      <c r="X78" s="232"/>
      <c r="Y78" s="232"/>
      <c r="Z78" s="212"/>
      <c r="AA78" s="212"/>
      <c r="AB78" s="212"/>
      <c r="AC78" s="212"/>
      <c r="AD78" s="212"/>
      <c r="AE78" s="212"/>
      <c r="AF78" s="212"/>
      <c r="AG78" s="212" t="s">
        <v>204</v>
      </c>
      <c r="AH78" s="212">
        <v>0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ht="22.5" outlineLevel="1" x14ac:dyDescent="0.2">
      <c r="A79" s="248">
        <v>28</v>
      </c>
      <c r="B79" s="249" t="s">
        <v>486</v>
      </c>
      <c r="C79" s="265" t="s">
        <v>487</v>
      </c>
      <c r="D79" s="250" t="s">
        <v>235</v>
      </c>
      <c r="E79" s="251">
        <v>9.4393999999999991</v>
      </c>
      <c r="F79" s="252"/>
      <c r="G79" s="253">
        <f>ROUND(E79*F79,2)</f>
        <v>0</v>
      </c>
      <c r="H79" s="233"/>
      <c r="I79" s="232">
        <f>ROUND(E79*H79,2)</f>
        <v>0</v>
      </c>
      <c r="J79" s="233"/>
      <c r="K79" s="232">
        <f>ROUND(E79*J79,2)</f>
        <v>0</v>
      </c>
      <c r="L79" s="232">
        <v>21</v>
      </c>
      <c r="M79" s="232">
        <f>G79*(1+L79/100)</f>
        <v>0</v>
      </c>
      <c r="N79" s="231">
        <v>1.6660000000000001E-2</v>
      </c>
      <c r="O79" s="231">
        <f>ROUND(E79*N79,2)</f>
        <v>0.16</v>
      </c>
      <c r="P79" s="231">
        <v>0</v>
      </c>
      <c r="Q79" s="231">
        <f>ROUND(E79*P79,2)</f>
        <v>0</v>
      </c>
      <c r="R79" s="232" t="s">
        <v>296</v>
      </c>
      <c r="S79" s="232" t="s">
        <v>488</v>
      </c>
      <c r="T79" s="232" t="s">
        <v>175</v>
      </c>
      <c r="U79" s="232">
        <v>0</v>
      </c>
      <c r="V79" s="232">
        <f>ROUND(E79*U79,2)</f>
        <v>0</v>
      </c>
      <c r="W79" s="232"/>
      <c r="X79" s="232" t="s">
        <v>298</v>
      </c>
      <c r="Y79" s="232" t="s">
        <v>177</v>
      </c>
      <c r="Z79" s="212"/>
      <c r="AA79" s="212"/>
      <c r="AB79" s="212"/>
      <c r="AC79" s="212"/>
      <c r="AD79" s="212"/>
      <c r="AE79" s="212"/>
      <c r="AF79" s="212"/>
      <c r="AG79" s="212" t="s">
        <v>299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2" x14ac:dyDescent="0.2">
      <c r="A80" s="229"/>
      <c r="B80" s="230"/>
      <c r="C80" s="266" t="s">
        <v>489</v>
      </c>
      <c r="D80" s="234"/>
      <c r="E80" s="235">
        <v>9.4393999999999991</v>
      </c>
      <c r="F80" s="232"/>
      <c r="G80" s="232"/>
      <c r="H80" s="232"/>
      <c r="I80" s="232"/>
      <c r="J80" s="232"/>
      <c r="K80" s="232"/>
      <c r="L80" s="232"/>
      <c r="M80" s="232"/>
      <c r="N80" s="231"/>
      <c r="O80" s="231"/>
      <c r="P80" s="231"/>
      <c r="Q80" s="231"/>
      <c r="R80" s="232"/>
      <c r="S80" s="232"/>
      <c r="T80" s="232"/>
      <c r="U80" s="232"/>
      <c r="V80" s="232"/>
      <c r="W80" s="232"/>
      <c r="X80" s="232"/>
      <c r="Y80" s="232"/>
      <c r="Z80" s="212"/>
      <c r="AA80" s="212"/>
      <c r="AB80" s="212"/>
      <c r="AC80" s="212"/>
      <c r="AD80" s="212"/>
      <c r="AE80" s="212"/>
      <c r="AF80" s="212"/>
      <c r="AG80" s="212" t="s">
        <v>204</v>
      </c>
      <c r="AH80" s="212">
        <v>0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x14ac:dyDescent="0.2">
      <c r="A81" s="241" t="s">
        <v>169</v>
      </c>
      <c r="B81" s="242" t="s">
        <v>122</v>
      </c>
      <c r="C81" s="263" t="s">
        <v>123</v>
      </c>
      <c r="D81" s="243"/>
      <c r="E81" s="244"/>
      <c r="F81" s="245"/>
      <c r="G81" s="246">
        <f>SUMIF(AG82:AG92,"&lt;&gt;NOR",G82:G92)</f>
        <v>0</v>
      </c>
      <c r="H81" s="240"/>
      <c r="I81" s="240">
        <f>SUM(I82:I92)</f>
        <v>0</v>
      </c>
      <c r="J81" s="240"/>
      <c r="K81" s="240">
        <f>SUM(K82:K92)</f>
        <v>0</v>
      </c>
      <c r="L81" s="240"/>
      <c r="M81" s="240">
        <f>SUM(M82:M92)</f>
        <v>0</v>
      </c>
      <c r="N81" s="239"/>
      <c r="O81" s="239">
        <f>SUM(O82:O92)</f>
        <v>5</v>
      </c>
      <c r="P81" s="239"/>
      <c r="Q81" s="239">
        <f>SUM(Q82:Q92)</f>
        <v>0</v>
      </c>
      <c r="R81" s="240"/>
      <c r="S81" s="240"/>
      <c r="T81" s="240"/>
      <c r="U81" s="240"/>
      <c r="V81" s="240">
        <f>SUM(V82:V92)</f>
        <v>20.88</v>
      </c>
      <c r="W81" s="240"/>
      <c r="X81" s="240"/>
      <c r="Y81" s="240"/>
      <c r="AG81" t="s">
        <v>170</v>
      </c>
    </row>
    <row r="82" spans="1:60" ht="22.5" outlineLevel="1" x14ac:dyDescent="0.2">
      <c r="A82" s="248">
        <v>29</v>
      </c>
      <c r="B82" s="249" t="s">
        <v>269</v>
      </c>
      <c r="C82" s="265" t="s">
        <v>270</v>
      </c>
      <c r="D82" s="250" t="s">
        <v>211</v>
      </c>
      <c r="E82" s="251">
        <v>47.3</v>
      </c>
      <c r="F82" s="252"/>
      <c r="G82" s="253">
        <f>ROUND(E82*F82,2)</f>
        <v>0</v>
      </c>
      <c r="H82" s="233"/>
      <c r="I82" s="232">
        <f>ROUND(E82*H82,2)</f>
        <v>0</v>
      </c>
      <c r="J82" s="233"/>
      <c r="K82" s="232">
        <f>ROUND(E82*J82,2)</f>
        <v>0</v>
      </c>
      <c r="L82" s="232">
        <v>21</v>
      </c>
      <c r="M82" s="232">
        <f>G82*(1+L82/100)</f>
        <v>0</v>
      </c>
      <c r="N82" s="231">
        <v>9.01E-2</v>
      </c>
      <c r="O82" s="231">
        <f>ROUND(E82*N82,2)</f>
        <v>4.26</v>
      </c>
      <c r="P82" s="231">
        <v>0</v>
      </c>
      <c r="Q82" s="231">
        <f>ROUND(E82*P82,2)</f>
        <v>0</v>
      </c>
      <c r="R82" s="232"/>
      <c r="S82" s="232" t="s">
        <v>202</v>
      </c>
      <c r="T82" s="232" t="s">
        <v>175</v>
      </c>
      <c r="U82" s="232">
        <v>0.4415</v>
      </c>
      <c r="V82" s="232">
        <f>ROUND(E82*U82,2)</f>
        <v>20.88</v>
      </c>
      <c r="W82" s="232"/>
      <c r="X82" s="232" t="s">
        <v>176</v>
      </c>
      <c r="Y82" s="232" t="s">
        <v>177</v>
      </c>
      <c r="Z82" s="212"/>
      <c r="AA82" s="212"/>
      <c r="AB82" s="212"/>
      <c r="AC82" s="212"/>
      <c r="AD82" s="212"/>
      <c r="AE82" s="212"/>
      <c r="AF82" s="212"/>
      <c r="AG82" s="212" t="s">
        <v>178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2" x14ac:dyDescent="0.2">
      <c r="A83" s="229"/>
      <c r="B83" s="230"/>
      <c r="C83" s="266" t="s">
        <v>490</v>
      </c>
      <c r="D83" s="234"/>
      <c r="E83" s="235">
        <v>47.3</v>
      </c>
      <c r="F83" s="232"/>
      <c r="G83" s="232"/>
      <c r="H83" s="232"/>
      <c r="I83" s="232"/>
      <c r="J83" s="232"/>
      <c r="K83" s="232"/>
      <c r="L83" s="232"/>
      <c r="M83" s="232"/>
      <c r="N83" s="231"/>
      <c r="O83" s="231"/>
      <c r="P83" s="231"/>
      <c r="Q83" s="231"/>
      <c r="R83" s="232"/>
      <c r="S83" s="232"/>
      <c r="T83" s="232"/>
      <c r="U83" s="232"/>
      <c r="V83" s="232"/>
      <c r="W83" s="232"/>
      <c r="X83" s="232"/>
      <c r="Y83" s="232"/>
      <c r="Z83" s="212"/>
      <c r="AA83" s="212"/>
      <c r="AB83" s="212"/>
      <c r="AC83" s="212"/>
      <c r="AD83" s="212"/>
      <c r="AE83" s="212"/>
      <c r="AF83" s="212"/>
      <c r="AG83" s="212" t="s">
        <v>204</v>
      </c>
      <c r="AH83" s="212">
        <v>0</v>
      </c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1" x14ac:dyDescent="0.2">
      <c r="A84" s="248">
        <v>30</v>
      </c>
      <c r="B84" s="249" t="s">
        <v>491</v>
      </c>
      <c r="C84" s="265" t="s">
        <v>274</v>
      </c>
      <c r="D84" s="250" t="s">
        <v>235</v>
      </c>
      <c r="E84" s="251">
        <v>45.773000000000003</v>
      </c>
      <c r="F84" s="252"/>
      <c r="G84" s="253">
        <f>ROUND(E84*F84,2)</f>
        <v>0</v>
      </c>
      <c r="H84" s="233"/>
      <c r="I84" s="232">
        <f>ROUND(E84*H84,2)</f>
        <v>0</v>
      </c>
      <c r="J84" s="233"/>
      <c r="K84" s="232">
        <f>ROUND(E84*J84,2)</f>
        <v>0</v>
      </c>
      <c r="L84" s="232">
        <v>21</v>
      </c>
      <c r="M84" s="232">
        <f>G84*(1+L84/100)</f>
        <v>0</v>
      </c>
      <c r="N84" s="231">
        <v>1.4500000000000001E-2</v>
      </c>
      <c r="O84" s="231">
        <f>ROUND(E84*N84,2)</f>
        <v>0.66</v>
      </c>
      <c r="P84" s="231">
        <v>0</v>
      </c>
      <c r="Q84" s="231">
        <f>ROUND(E84*P84,2)</f>
        <v>0</v>
      </c>
      <c r="R84" s="232"/>
      <c r="S84" s="232" t="s">
        <v>174</v>
      </c>
      <c r="T84" s="232" t="s">
        <v>175</v>
      </c>
      <c r="U84" s="232">
        <v>0</v>
      </c>
      <c r="V84" s="232">
        <f>ROUND(E84*U84,2)</f>
        <v>0</v>
      </c>
      <c r="W84" s="232"/>
      <c r="X84" s="232" t="s">
        <v>263</v>
      </c>
      <c r="Y84" s="232" t="s">
        <v>177</v>
      </c>
      <c r="Z84" s="212"/>
      <c r="AA84" s="212"/>
      <c r="AB84" s="212"/>
      <c r="AC84" s="212"/>
      <c r="AD84" s="212"/>
      <c r="AE84" s="212"/>
      <c r="AF84" s="212"/>
      <c r="AG84" s="212" t="s">
        <v>275</v>
      </c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2" x14ac:dyDescent="0.2">
      <c r="A85" s="229"/>
      <c r="B85" s="230"/>
      <c r="C85" s="267" t="s">
        <v>276</v>
      </c>
      <c r="D85" s="261"/>
      <c r="E85" s="261"/>
      <c r="F85" s="261"/>
      <c r="G85" s="261"/>
      <c r="H85" s="232"/>
      <c r="I85" s="232"/>
      <c r="J85" s="232"/>
      <c r="K85" s="232"/>
      <c r="L85" s="232"/>
      <c r="M85" s="232"/>
      <c r="N85" s="231"/>
      <c r="O85" s="231"/>
      <c r="P85" s="231"/>
      <c r="Q85" s="231"/>
      <c r="R85" s="232"/>
      <c r="S85" s="232"/>
      <c r="T85" s="232"/>
      <c r="U85" s="232"/>
      <c r="V85" s="232"/>
      <c r="W85" s="232"/>
      <c r="X85" s="232"/>
      <c r="Y85" s="232"/>
      <c r="Z85" s="212"/>
      <c r="AA85" s="212"/>
      <c r="AB85" s="212"/>
      <c r="AC85" s="212"/>
      <c r="AD85" s="212"/>
      <c r="AE85" s="212"/>
      <c r="AF85" s="212"/>
      <c r="AG85" s="212" t="s">
        <v>266</v>
      </c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2" x14ac:dyDescent="0.2">
      <c r="A86" s="229"/>
      <c r="B86" s="230"/>
      <c r="C86" s="266" t="s">
        <v>492</v>
      </c>
      <c r="D86" s="234"/>
      <c r="E86" s="235">
        <v>45.773000000000003</v>
      </c>
      <c r="F86" s="232"/>
      <c r="G86" s="232"/>
      <c r="H86" s="232"/>
      <c r="I86" s="232"/>
      <c r="J86" s="232"/>
      <c r="K86" s="232"/>
      <c r="L86" s="232"/>
      <c r="M86" s="232"/>
      <c r="N86" s="231"/>
      <c r="O86" s="231"/>
      <c r="P86" s="231"/>
      <c r="Q86" s="231"/>
      <c r="R86" s="232"/>
      <c r="S86" s="232"/>
      <c r="T86" s="232"/>
      <c r="U86" s="232"/>
      <c r="V86" s="232"/>
      <c r="W86" s="232"/>
      <c r="X86" s="232"/>
      <c r="Y86" s="232"/>
      <c r="Z86" s="212"/>
      <c r="AA86" s="212"/>
      <c r="AB86" s="212"/>
      <c r="AC86" s="212"/>
      <c r="AD86" s="212"/>
      <c r="AE86" s="212"/>
      <c r="AF86" s="212"/>
      <c r="AG86" s="212" t="s">
        <v>204</v>
      </c>
      <c r="AH86" s="212">
        <v>0</v>
      </c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1" x14ac:dyDescent="0.2">
      <c r="A87" s="248">
        <v>31</v>
      </c>
      <c r="B87" s="249" t="s">
        <v>273</v>
      </c>
      <c r="C87" s="265" t="s">
        <v>279</v>
      </c>
      <c r="D87" s="250" t="s">
        <v>235</v>
      </c>
      <c r="E87" s="251">
        <v>3.03</v>
      </c>
      <c r="F87" s="252"/>
      <c r="G87" s="253">
        <f>ROUND(E87*F87,2)</f>
        <v>0</v>
      </c>
      <c r="H87" s="233"/>
      <c r="I87" s="232">
        <f>ROUND(E87*H87,2)</f>
        <v>0</v>
      </c>
      <c r="J87" s="233"/>
      <c r="K87" s="232">
        <f>ROUND(E87*J87,2)</f>
        <v>0</v>
      </c>
      <c r="L87" s="232">
        <v>21</v>
      </c>
      <c r="M87" s="232">
        <f>G87*(1+L87/100)</f>
        <v>0</v>
      </c>
      <c r="N87" s="231">
        <v>1.4500000000000001E-2</v>
      </c>
      <c r="O87" s="231">
        <f>ROUND(E87*N87,2)</f>
        <v>0.04</v>
      </c>
      <c r="P87" s="231">
        <v>0</v>
      </c>
      <c r="Q87" s="231">
        <f>ROUND(E87*P87,2)</f>
        <v>0</v>
      </c>
      <c r="R87" s="232"/>
      <c r="S87" s="232" t="s">
        <v>174</v>
      </c>
      <c r="T87" s="232" t="s">
        <v>175</v>
      </c>
      <c r="U87" s="232">
        <v>0</v>
      </c>
      <c r="V87" s="232">
        <f>ROUND(E87*U87,2)</f>
        <v>0</v>
      </c>
      <c r="W87" s="232"/>
      <c r="X87" s="232" t="s">
        <v>263</v>
      </c>
      <c r="Y87" s="232" t="s">
        <v>177</v>
      </c>
      <c r="Z87" s="212"/>
      <c r="AA87" s="212"/>
      <c r="AB87" s="212"/>
      <c r="AC87" s="212"/>
      <c r="AD87" s="212"/>
      <c r="AE87" s="212"/>
      <c r="AF87" s="212"/>
      <c r="AG87" s="212" t="s">
        <v>275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2" x14ac:dyDescent="0.2">
      <c r="A88" s="229"/>
      <c r="B88" s="230"/>
      <c r="C88" s="267" t="s">
        <v>276</v>
      </c>
      <c r="D88" s="261"/>
      <c r="E88" s="261"/>
      <c r="F88" s="261"/>
      <c r="G88" s="261"/>
      <c r="H88" s="232"/>
      <c r="I88" s="232"/>
      <c r="J88" s="232"/>
      <c r="K88" s="232"/>
      <c r="L88" s="232"/>
      <c r="M88" s="232"/>
      <c r="N88" s="231"/>
      <c r="O88" s="231"/>
      <c r="P88" s="231"/>
      <c r="Q88" s="231"/>
      <c r="R88" s="232"/>
      <c r="S88" s="232"/>
      <c r="T88" s="232"/>
      <c r="U88" s="232"/>
      <c r="V88" s="232"/>
      <c r="W88" s="232"/>
      <c r="X88" s="232"/>
      <c r="Y88" s="232"/>
      <c r="Z88" s="212"/>
      <c r="AA88" s="212"/>
      <c r="AB88" s="212"/>
      <c r="AC88" s="212"/>
      <c r="AD88" s="212"/>
      <c r="AE88" s="212"/>
      <c r="AF88" s="212"/>
      <c r="AG88" s="212" t="s">
        <v>266</v>
      </c>
      <c r="AH88" s="212"/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2" x14ac:dyDescent="0.2">
      <c r="A89" s="229"/>
      <c r="B89" s="230"/>
      <c r="C89" s="266" t="s">
        <v>493</v>
      </c>
      <c r="D89" s="234"/>
      <c r="E89" s="235">
        <v>3.03</v>
      </c>
      <c r="F89" s="232"/>
      <c r="G89" s="232"/>
      <c r="H89" s="232"/>
      <c r="I89" s="232"/>
      <c r="J89" s="232"/>
      <c r="K89" s="232"/>
      <c r="L89" s="232"/>
      <c r="M89" s="232"/>
      <c r="N89" s="231"/>
      <c r="O89" s="231"/>
      <c r="P89" s="231"/>
      <c r="Q89" s="231"/>
      <c r="R89" s="232"/>
      <c r="S89" s="232"/>
      <c r="T89" s="232"/>
      <c r="U89" s="232"/>
      <c r="V89" s="232"/>
      <c r="W89" s="232"/>
      <c r="X89" s="232"/>
      <c r="Y89" s="232"/>
      <c r="Z89" s="212"/>
      <c r="AA89" s="212"/>
      <c r="AB89" s="212"/>
      <c r="AC89" s="212"/>
      <c r="AD89" s="212"/>
      <c r="AE89" s="212"/>
      <c r="AF89" s="212"/>
      <c r="AG89" s="212" t="s">
        <v>204</v>
      </c>
      <c r="AH89" s="212">
        <v>0</v>
      </c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1" x14ac:dyDescent="0.2">
      <c r="A90" s="248">
        <v>32</v>
      </c>
      <c r="B90" s="249" t="s">
        <v>278</v>
      </c>
      <c r="C90" s="265" t="s">
        <v>282</v>
      </c>
      <c r="D90" s="250" t="s">
        <v>235</v>
      </c>
      <c r="E90" s="251">
        <v>3.03</v>
      </c>
      <c r="F90" s="252"/>
      <c r="G90" s="253">
        <f>ROUND(E90*F90,2)</f>
        <v>0</v>
      </c>
      <c r="H90" s="233"/>
      <c r="I90" s="232">
        <f>ROUND(E90*H90,2)</f>
        <v>0</v>
      </c>
      <c r="J90" s="233"/>
      <c r="K90" s="232">
        <f>ROUND(E90*J90,2)</f>
        <v>0</v>
      </c>
      <c r="L90" s="232">
        <v>21</v>
      </c>
      <c r="M90" s="232">
        <f>G90*(1+L90/100)</f>
        <v>0</v>
      </c>
      <c r="N90" s="231">
        <v>1.4500000000000001E-2</v>
      </c>
      <c r="O90" s="231">
        <f>ROUND(E90*N90,2)</f>
        <v>0.04</v>
      </c>
      <c r="P90" s="231">
        <v>0</v>
      </c>
      <c r="Q90" s="231">
        <f>ROUND(E90*P90,2)</f>
        <v>0</v>
      </c>
      <c r="R90" s="232"/>
      <c r="S90" s="232" t="s">
        <v>174</v>
      </c>
      <c r="T90" s="232" t="s">
        <v>175</v>
      </c>
      <c r="U90" s="232">
        <v>0</v>
      </c>
      <c r="V90" s="232">
        <f>ROUND(E90*U90,2)</f>
        <v>0</v>
      </c>
      <c r="W90" s="232"/>
      <c r="X90" s="232" t="s">
        <v>263</v>
      </c>
      <c r="Y90" s="232" t="s">
        <v>177</v>
      </c>
      <c r="Z90" s="212"/>
      <c r="AA90" s="212"/>
      <c r="AB90" s="212"/>
      <c r="AC90" s="212"/>
      <c r="AD90" s="212"/>
      <c r="AE90" s="212"/>
      <c r="AF90" s="212"/>
      <c r="AG90" s="212" t="s">
        <v>275</v>
      </c>
      <c r="AH90" s="212"/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2" x14ac:dyDescent="0.2">
      <c r="A91" s="229"/>
      <c r="B91" s="230"/>
      <c r="C91" s="267" t="s">
        <v>283</v>
      </c>
      <c r="D91" s="261"/>
      <c r="E91" s="261"/>
      <c r="F91" s="261"/>
      <c r="G91" s="261"/>
      <c r="H91" s="232"/>
      <c r="I91" s="232"/>
      <c r="J91" s="232"/>
      <c r="K91" s="232"/>
      <c r="L91" s="232"/>
      <c r="M91" s="232"/>
      <c r="N91" s="231"/>
      <c r="O91" s="231"/>
      <c r="P91" s="231"/>
      <c r="Q91" s="231"/>
      <c r="R91" s="232"/>
      <c r="S91" s="232"/>
      <c r="T91" s="232"/>
      <c r="U91" s="232"/>
      <c r="V91" s="232"/>
      <c r="W91" s="232"/>
      <c r="X91" s="232"/>
      <c r="Y91" s="232"/>
      <c r="Z91" s="212"/>
      <c r="AA91" s="212"/>
      <c r="AB91" s="212"/>
      <c r="AC91" s="212"/>
      <c r="AD91" s="212"/>
      <c r="AE91" s="212"/>
      <c r="AF91" s="212"/>
      <c r="AG91" s="212" t="s">
        <v>266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2" x14ac:dyDescent="0.2">
      <c r="A92" s="229"/>
      <c r="B92" s="230"/>
      <c r="C92" s="266" t="s">
        <v>493</v>
      </c>
      <c r="D92" s="234"/>
      <c r="E92" s="235">
        <v>3.03</v>
      </c>
      <c r="F92" s="232"/>
      <c r="G92" s="232"/>
      <c r="H92" s="232"/>
      <c r="I92" s="232"/>
      <c r="J92" s="232"/>
      <c r="K92" s="232"/>
      <c r="L92" s="232"/>
      <c r="M92" s="232"/>
      <c r="N92" s="231"/>
      <c r="O92" s="231"/>
      <c r="P92" s="231"/>
      <c r="Q92" s="231"/>
      <c r="R92" s="232"/>
      <c r="S92" s="232"/>
      <c r="T92" s="232"/>
      <c r="U92" s="232"/>
      <c r="V92" s="232"/>
      <c r="W92" s="232"/>
      <c r="X92" s="232"/>
      <c r="Y92" s="232"/>
      <c r="Z92" s="212"/>
      <c r="AA92" s="212"/>
      <c r="AB92" s="212"/>
      <c r="AC92" s="212"/>
      <c r="AD92" s="212"/>
      <c r="AE92" s="212"/>
      <c r="AF92" s="212"/>
      <c r="AG92" s="212" t="s">
        <v>204</v>
      </c>
      <c r="AH92" s="212">
        <v>0</v>
      </c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x14ac:dyDescent="0.2">
      <c r="A93" s="241" t="s">
        <v>169</v>
      </c>
      <c r="B93" s="242" t="s">
        <v>124</v>
      </c>
      <c r="C93" s="263" t="s">
        <v>125</v>
      </c>
      <c r="D93" s="243"/>
      <c r="E93" s="244"/>
      <c r="F93" s="245"/>
      <c r="G93" s="246">
        <f>SUMIF(AG94:AG115,"&lt;&gt;NOR",G94:G115)</f>
        <v>0</v>
      </c>
      <c r="H93" s="240"/>
      <c r="I93" s="240">
        <f>SUM(I94:I115)</f>
        <v>0</v>
      </c>
      <c r="J93" s="240"/>
      <c r="K93" s="240">
        <f>SUM(K94:K115)</f>
        <v>0</v>
      </c>
      <c r="L93" s="240"/>
      <c r="M93" s="240">
        <f>SUM(M94:M115)</f>
        <v>0</v>
      </c>
      <c r="N93" s="239"/>
      <c r="O93" s="239">
        <f>SUM(O94:O115)</f>
        <v>207.34</v>
      </c>
      <c r="P93" s="239"/>
      <c r="Q93" s="239">
        <f>SUM(Q94:Q115)</f>
        <v>0</v>
      </c>
      <c r="R93" s="240"/>
      <c r="S93" s="240"/>
      <c r="T93" s="240"/>
      <c r="U93" s="240"/>
      <c r="V93" s="240">
        <f>SUM(V94:V115)</f>
        <v>119.75999999999999</v>
      </c>
      <c r="W93" s="240"/>
      <c r="X93" s="240"/>
      <c r="Y93" s="240"/>
      <c r="AG93" t="s">
        <v>170</v>
      </c>
    </row>
    <row r="94" spans="1:60" outlineLevel="1" x14ac:dyDescent="0.2">
      <c r="A94" s="248">
        <v>33</v>
      </c>
      <c r="B94" s="249" t="s">
        <v>284</v>
      </c>
      <c r="C94" s="265" t="s">
        <v>285</v>
      </c>
      <c r="D94" s="250" t="s">
        <v>211</v>
      </c>
      <c r="E94" s="251">
        <v>263</v>
      </c>
      <c r="F94" s="252"/>
      <c r="G94" s="253">
        <f>ROUND(E94*F94,2)</f>
        <v>0</v>
      </c>
      <c r="H94" s="233"/>
      <c r="I94" s="232">
        <f>ROUND(E94*H94,2)</f>
        <v>0</v>
      </c>
      <c r="J94" s="233"/>
      <c r="K94" s="232">
        <f>ROUND(E94*J94,2)</f>
        <v>0</v>
      </c>
      <c r="L94" s="232">
        <v>21</v>
      </c>
      <c r="M94" s="232">
        <f>G94*(1+L94/100)</f>
        <v>0</v>
      </c>
      <c r="N94" s="231">
        <v>0</v>
      </c>
      <c r="O94" s="231">
        <f>ROUND(E94*N94,2)</f>
        <v>0</v>
      </c>
      <c r="P94" s="231">
        <v>0</v>
      </c>
      <c r="Q94" s="231">
        <f>ROUND(E94*P94,2)</f>
        <v>0</v>
      </c>
      <c r="R94" s="232"/>
      <c r="S94" s="232" t="s">
        <v>202</v>
      </c>
      <c r="T94" s="232" t="s">
        <v>175</v>
      </c>
      <c r="U94" s="232">
        <v>0.372</v>
      </c>
      <c r="V94" s="232">
        <f>ROUND(E94*U94,2)</f>
        <v>97.84</v>
      </c>
      <c r="W94" s="232"/>
      <c r="X94" s="232" t="s">
        <v>176</v>
      </c>
      <c r="Y94" s="232" t="s">
        <v>177</v>
      </c>
      <c r="Z94" s="212"/>
      <c r="AA94" s="212"/>
      <c r="AB94" s="212"/>
      <c r="AC94" s="212"/>
      <c r="AD94" s="212"/>
      <c r="AE94" s="212"/>
      <c r="AF94" s="212"/>
      <c r="AG94" s="212" t="s">
        <v>178</v>
      </c>
      <c r="AH94" s="212"/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2" x14ac:dyDescent="0.2">
      <c r="A95" s="229"/>
      <c r="B95" s="230"/>
      <c r="C95" s="266" t="s">
        <v>494</v>
      </c>
      <c r="D95" s="234"/>
      <c r="E95" s="235">
        <v>263</v>
      </c>
      <c r="F95" s="232"/>
      <c r="G95" s="232"/>
      <c r="H95" s="232"/>
      <c r="I95" s="232"/>
      <c r="J95" s="232"/>
      <c r="K95" s="232"/>
      <c r="L95" s="232"/>
      <c r="M95" s="232"/>
      <c r="N95" s="231"/>
      <c r="O95" s="231"/>
      <c r="P95" s="231"/>
      <c r="Q95" s="231"/>
      <c r="R95" s="232"/>
      <c r="S95" s="232"/>
      <c r="T95" s="232"/>
      <c r="U95" s="232"/>
      <c r="V95" s="232"/>
      <c r="W95" s="232"/>
      <c r="X95" s="232"/>
      <c r="Y95" s="232"/>
      <c r="Z95" s="212"/>
      <c r="AA95" s="212"/>
      <c r="AB95" s="212"/>
      <c r="AC95" s="212"/>
      <c r="AD95" s="212"/>
      <c r="AE95" s="212"/>
      <c r="AF95" s="212"/>
      <c r="AG95" s="212" t="s">
        <v>204</v>
      </c>
      <c r="AH95" s="212">
        <v>0</v>
      </c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1" x14ac:dyDescent="0.2">
      <c r="A96" s="248">
        <v>34</v>
      </c>
      <c r="B96" s="249" t="s">
        <v>495</v>
      </c>
      <c r="C96" s="265" t="s">
        <v>496</v>
      </c>
      <c r="D96" s="250" t="s">
        <v>173</v>
      </c>
      <c r="E96" s="251">
        <v>10.050000000000001</v>
      </c>
      <c r="F96" s="252"/>
      <c r="G96" s="253">
        <f>ROUND(E96*F96,2)</f>
        <v>0</v>
      </c>
      <c r="H96" s="233"/>
      <c r="I96" s="232">
        <f>ROUND(E96*H96,2)</f>
        <v>0</v>
      </c>
      <c r="J96" s="233"/>
      <c r="K96" s="232">
        <f>ROUND(E96*J96,2)</f>
        <v>0</v>
      </c>
      <c r="L96" s="232">
        <v>21</v>
      </c>
      <c r="M96" s="232">
        <f>G96*(1+L96/100)</f>
        <v>0</v>
      </c>
      <c r="N96" s="231">
        <v>1.8907700000000001</v>
      </c>
      <c r="O96" s="231">
        <f>ROUND(E96*N96,2)</f>
        <v>19</v>
      </c>
      <c r="P96" s="231">
        <v>0</v>
      </c>
      <c r="Q96" s="231">
        <f>ROUND(E96*P96,2)</f>
        <v>0</v>
      </c>
      <c r="R96" s="232"/>
      <c r="S96" s="232" t="s">
        <v>202</v>
      </c>
      <c r="T96" s="232" t="s">
        <v>175</v>
      </c>
      <c r="U96" s="232">
        <v>1.3169999999999999</v>
      </c>
      <c r="V96" s="232">
        <f>ROUND(E96*U96,2)</f>
        <v>13.24</v>
      </c>
      <c r="W96" s="232"/>
      <c r="X96" s="232" t="s">
        <v>176</v>
      </c>
      <c r="Y96" s="232" t="s">
        <v>177</v>
      </c>
      <c r="Z96" s="212"/>
      <c r="AA96" s="212"/>
      <c r="AB96" s="212"/>
      <c r="AC96" s="212"/>
      <c r="AD96" s="212"/>
      <c r="AE96" s="212"/>
      <c r="AF96" s="212"/>
      <c r="AG96" s="212" t="s">
        <v>178</v>
      </c>
      <c r="AH96" s="212"/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2" x14ac:dyDescent="0.2">
      <c r="A97" s="229"/>
      <c r="B97" s="230"/>
      <c r="C97" s="266" t="s">
        <v>497</v>
      </c>
      <c r="D97" s="234"/>
      <c r="E97" s="235">
        <v>7.89</v>
      </c>
      <c r="F97" s="232"/>
      <c r="G97" s="232"/>
      <c r="H97" s="232"/>
      <c r="I97" s="232"/>
      <c r="J97" s="232"/>
      <c r="K97" s="232"/>
      <c r="L97" s="232"/>
      <c r="M97" s="232"/>
      <c r="N97" s="231"/>
      <c r="O97" s="231"/>
      <c r="P97" s="231"/>
      <c r="Q97" s="231"/>
      <c r="R97" s="232"/>
      <c r="S97" s="232"/>
      <c r="T97" s="232"/>
      <c r="U97" s="232"/>
      <c r="V97" s="232"/>
      <c r="W97" s="232"/>
      <c r="X97" s="232"/>
      <c r="Y97" s="232"/>
      <c r="Z97" s="212"/>
      <c r="AA97" s="212"/>
      <c r="AB97" s="212"/>
      <c r="AC97" s="212"/>
      <c r="AD97" s="212"/>
      <c r="AE97" s="212"/>
      <c r="AF97" s="212"/>
      <c r="AG97" s="212" t="s">
        <v>204</v>
      </c>
      <c r="AH97" s="212">
        <v>0</v>
      </c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3" x14ac:dyDescent="0.2">
      <c r="A98" s="229"/>
      <c r="B98" s="230"/>
      <c r="C98" s="266" t="s">
        <v>498</v>
      </c>
      <c r="D98" s="234"/>
      <c r="E98" s="235">
        <v>2.16</v>
      </c>
      <c r="F98" s="232"/>
      <c r="G98" s="232"/>
      <c r="H98" s="232"/>
      <c r="I98" s="232"/>
      <c r="J98" s="232"/>
      <c r="K98" s="232"/>
      <c r="L98" s="232"/>
      <c r="M98" s="232"/>
      <c r="N98" s="231"/>
      <c r="O98" s="231"/>
      <c r="P98" s="231"/>
      <c r="Q98" s="231"/>
      <c r="R98" s="232"/>
      <c r="S98" s="232"/>
      <c r="T98" s="232"/>
      <c r="U98" s="232"/>
      <c r="V98" s="232"/>
      <c r="W98" s="232"/>
      <c r="X98" s="232"/>
      <c r="Y98" s="232"/>
      <c r="Z98" s="212"/>
      <c r="AA98" s="212"/>
      <c r="AB98" s="212"/>
      <c r="AC98" s="212"/>
      <c r="AD98" s="212"/>
      <c r="AE98" s="212"/>
      <c r="AF98" s="212"/>
      <c r="AG98" s="212" t="s">
        <v>204</v>
      </c>
      <c r="AH98" s="212">
        <v>0</v>
      </c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1" x14ac:dyDescent="0.2">
      <c r="A99" s="248">
        <v>35</v>
      </c>
      <c r="B99" s="249" t="s">
        <v>290</v>
      </c>
      <c r="C99" s="265" t="s">
        <v>291</v>
      </c>
      <c r="D99" s="250" t="s">
        <v>211</v>
      </c>
      <c r="E99" s="251">
        <v>263</v>
      </c>
      <c r="F99" s="252"/>
      <c r="G99" s="253">
        <f>ROUND(E99*F99,2)</f>
        <v>0</v>
      </c>
      <c r="H99" s="233"/>
      <c r="I99" s="232">
        <f>ROUND(E99*H99,2)</f>
        <v>0</v>
      </c>
      <c r="J99" s="233"/>
      <c r="K99" s="232">
        <f>ROUND(E99*J99,2)</f>
        <v>0</v>
      </c>
      <c r="L99" s="232">
        <v>21</v>
      </c>
      <c r="M99" s="232">
        <f>G99*(1+L99/100)</f>
        <v>0</v>
      </c>
      <c r="N99" s="231">
        <v>0</v>
      </c>
      <c r="O99" s="231">
        <f>ROUND(E99*N99,2)</f>
        <v>0</v>
      </c>
      <c r="P99" s="231">
        <v>0</v>
      </c>
      <c r="Q99" s="231">
        <f>ROUND(E99*P99,2)</f>
        <v>0</v>
      </c>
      <c r="R99" s="232"/>
      <c r="S99" s="232" t="s">
        <v>202</v>
      </c>
      <c r="T99" s="232" t="s">
        <v>175</v>
      </c>
      <c r="U99" s="232">
        <v>3.3000000000000002E-2</v>
      </c>
      <c r="V99" s="232">
        <f>ROUND(E99*U99,2)</f>
        <v>8.68</v>
      </c>
      <c r="W99" s="232"/>
      <c r="X99" s="232" t="s">
        <v>176</v>
      </c>
      <c r="Y99" s="232" t="s">
        <v>177</v>
      </c>
      <c r="Z99" s="212"/>
      <c r="AA99" s="212"/>
      <c r="AB99" s="212"/>
      <c r="AC99" s="212"/>
      <c r="AD99" s="212"/>
      <c r="AE99" s="212"/>
      <c r="AF99" s="212"/>
      <c r="AG99" s="212" t="s">
        <v>178</v>
      </c>
      <c r="AH99" s="212"/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2" x14ac:dyDescent="0.2">
      <c r="A100" s="229"/>
      <c r="B100" s="230"/>
      <c r="C100" s="267" t="s">
        <v>499</v>
      </c>
      <c r="D100" s="261"/>
      <c r="E100" s="261"/>
      <c r="F100" s="261"/>
      <c r="G100" s="261"/>
      <c r="H100" s="232"/>
      <c r="I100" s="232"/>
      <c r="J100" s="232"/>
      <c r="K100" s="232"/>
      <c r="L100" s="232"/>
      <c r="M100" s="232"/>
      <c r="N100" s="231"/>
      <c r="O100" s="231"/>
      <c r="P100" s="231"/>
      <c r="Q100" s="231"/>
      <c r="R100" s="232"/>
      <c r="S100" s="232"/>
      <c r="T100" s="232"/>
      <c r="U100" s="232"/>
      <c r="V100" s="232"/>
      <c r="W100" s="232"/>
      <c r="X100" s="232"/>
      <c r="Y100" s="232"/>
      <c r="Z100" s="212"/>
      <c r="AA100" s="212"/>
      <c r="AB100" s="212"/>
      <c r="AC100" s="212"/>
      <c r="AD100" s="212"/>
      <c r="AE100" s="212"/>
      <c r="AF100" s="212"/>
      <c r="AG100" s="212" t="s">
        <v>266</v>
      </c>
      <c r="AH100" s="212"/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1" x14ac:dyDescent="0.2">
      <c r="A101" s="254">
        <v>36</v>
      </c>
      <c r="B101" s="255" t="s">
        <v>292</v>
      </c>
      <c r="C101" s="264" t="s">
        <v>293</v>
      </c>
      <c r="D101" s="256" t="s">
        <v>235</v>
      </c>
      <c r="E101" s="257">
        <v>3</v>
      </c>
      <c r="F101" s="258"/>
      <c r="G101" s="259">
        <f>ROUND(E101*F101,2)</f>
        <v>0</v>
      </c>
      <c r="H101" s="233"/>
      <c r="I101" s="232">
        <f>ROUND(E101*H101,2)</f>
        <v>0</v>
      </c>
      <c r="J101" s="233"/>
      <c r="K101" s="232">
        <f>ROUND(E101*J101,2)</f>
        <v>0</v>
      </c>
      <c r="L101" s="232">
        <v>21</v>
      </c>
      <c r="M101" s="232">
        <f>G101*(1+L101/100)</f>
        <v>0</v>
      </c>
      <c r="N101" s="231">
        <v>0</v>
      </c>
      <c r="O101" s="231">
        <f>ROUND(E101*N101,2)</f>
        <v>0</v>
      </c>
      <c r="P101" s="231">
        <v>0</v>
      </c>
      <c r="Q101" s="231">
        <f>ROUND(E101*P101,2)</f>
        <v>0</v>
      </c>
      <c r="R101" s="232"/>
      <c r="S101" s="232" t="s">
        <v>174</v>
      </c>
      <c r="T101" s="232" t="s">
        <v>175</v>
      </c>
      <c r="U101" s="232">
        <v>0</v>
      </c>
      <c r="V101" s="232">
        <f>ROUND(E101*U101,2)</f>
        <v>0</v>
      </c>
      <c r="W101" s="232"/>
      <c r="X101" s="232" t="s">
        <v>176</v>
      </c>
      <c r="Y101" s="232" t="s">
        <v>177</v>
      </c>
      <c r="Z101" s="212"/>
      <c r="AA101" s="212"/>
      <c r="AB101" s="212"/>
      <c r="AC101" s="212"/>
      <c r="AD101" s="212"/>
      <c r="AE101" s="212"/>
      <c r="AF101" s="212"/>
      <c r="AG101" s="212" t="s">
        <v>178</v>
      </c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1" x14ac:dyDescent="0.2">
      <c r="A102" s="248">
        <v>37</v>
      </c>
      <c r="B102" s="249" t="s">
        <v>304</v>
      </c>
      <c r="C102" s="265" t="s">
        <v>305</v>
      </c>
      <c r="D102" s="250" t="s">
        <v>211</v>
      </c>
      <c r="E102" s="251">
        <v>268.26</v>
      </c>
      <c r="F102" s="252"/>
      <c r="G102" s="253">
        <f>ROUND(E102*F102,2)</f>
        <v>0</v>
      </c>
      <c r="H102" s="233"/>
      <c r="I102" s="232">
        <f>ROUND(E102*H102,2)</f>
        <v>0</v>
      </c>
      <c r="J102" s="233"/>
      <c r="K102" s="232">
        <f>ROUND(E102*J102,2)</f>
        <v>0</v>
      </c>
      <c r="L102" s="232">
        <v>21</v>
      </c>
      <c r="M102" s="232">
        <f>G102*(1+L102/100)</f>
        <v>0</v>
      </c>
      <c r="N102" s="231">
        <v>2.2000000000000001E-4</v>
      </c>
      <c r="O102" s="231">
        <f>ROUND(E102*N102,2)</f>
        <v>0.06</v>
      </c>
      <c r="P102" s="231">
        <v>0</v>
      </c>
      <c r="Q102" s="231">
        <f>ROUND(E102*P102,2)</f>
        <v>0</v>
      </c>
      <c r="R102" s="232" t="s">
        <v>296</v>
      </c>
      <c r="S102" s="232" t="s">
        <v>202</v>
      </c>
      <c r="T102" s="232" t="s">
        <v>175</v>
      </c>
      <c r="U102" s="232">
        <v>0</v>
      </c>
      <c r="V102" s="232">
        <f>ROUND(E102*U102,2)</f>
        <v>0</v>
      </c>
      <c r="W102" s="232"/>
      <c r="X102" s="232" t="s">
        <v>298</v>
      </c>
      <c r="Y102" s="232" t="s">
        <v>177</v>
      </c>
      <c r="Z102" s="212"/>
      <c r="AA102" s="212"/>
      <c r="AB102" s="212"/>
      <c r="AC102" s="212"/>
      <c r="AD102" s="212"/>
      <c r="AE102" s="212"/>
      <c r="AF102" s="212"/>
      <c r="AG102" s="212" t="s">
        <v>299</v>
      </c>
      <c r="AH102" s="212"/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2" x14ac:dyDescent="0.2">
      <c r="A103" s="229"/>
      <c r="B103" s="230"/>
      <c r="C103" s="267" t="s">
        <v>500</v>
      </c>
      <c r="D103" s="261"/>
      <c r="E103" s="261"/>
      <c r="F103" s="261"/>
      <c r="G103" s="261"/>
      <c r="H103" s="232"/>
      <c r="I103" s="232"/>
      <c r="J103" s="232"/>
      <c r="K103" s="232"/>
      <c r="L103" s="232"/>
      <c r="M103" s="232"/>
      <c r="N103" s="231"/>
      <c r="O103" s="231"/>
      <c r="P103" s="231"/>
      <c r="Q103" s="231"/>
      <c r="R103" s="232"/>
      <c r="S103" s="232"/>
      <c r="T103" s="232"/>
      <c r="U103" s="232"/>
      <c r="V103" s="232"/>
      <c r="W103" s="232"/>
      <c r="X103" s="232"/>
      <c r="Y103" s="232"/>
      <c r="Z103" s="212"/>
      <c r="AA103" s="212"/>
      <c r="AB103" s="212"/>
      <c r="AC103" s="212"/>
      <c r="AD103" s="212"/>
      <c r="AE103" s="212"/>
      <c r="AF103" s="212"/>
      <c r="AG103" s="212" t="s">
        <v>266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2" x14ac:dyDescent="0.2">
      <c r="A104" s="229"/>
      <c r="B104" s="230"/>
      <c r="C104" s="266" t="s">
        <v>501</v>
      </c>
      <c r="D104" s="234"/>
      <c r="E104" s="235">
        <v>268.26</v>
      </c>
      <c r="F104" s="232"/>
      <c r="G104" s="232"/>
      <c r="H104" s="232"/>
      <c r="I104" s="232"/>
      <c r="J104" s="232"/>
      <c r="K104" s="232"/>
      <c r="L104" s="232"/>
      <c r="M104" s="232"/>
      <c r="N104" s="231"/>
      <c r="O104" s="231"/>
      <c r="P104" s="231"/>
      <c r="Q104" s="231"/>
      <c r="R104" s="232"/>
      <c r="S104" s="232"/>
      <c r="T104" s="232"/>
      <c r="U104" s="232"/>
      <c r="V104" s="232"/>
      <c r="W104" s="232"/>
      <c r="X104" s="232"/>
      <c r="Y104" s="232"/>
      <c r="Z104" s="212"/>
      <c r="AA104" s="212"/>
      <c r="AB104" s="212"/>
      <c r="AC104" s="212"/>
      <c r="AD104" s="212"/>
      <c r="AE104" s="212"/>
      <c r="AF104" s="212"/>
      <c r="AG104" s="212" t="s">
        <v>204</v>
      </c>
      <c r="AH104" s="212">
        <v>0</v>
      </c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1" x14ac:dyDescent="0.2">
      <c r="A105" s="248">
        <v>38</v>
      </c>
      <c r="B105" s="249" t="s">
        <v>307</v>
      </c>
      <c r="C105" s="265" t="s">
        <v>502</v>
      </c>
      <c r="D105" s="250" t="s">
        <v>235</v>
      </c>
      <c r="E105" s="251">
        <v>3</v>
      </c>
      <c r="F105" s="252"/>
      <c r="G105" s="253">
        <f>ROUND(E105*F105,2)</f>
        <v>0</v>
      </c>
      <c r="H105" s="233"/>
      <c r="I105" s="232">
        <f>ROUND(E105*H105,2)</f>
        <v>0</v>
      </c>
      <c r="J105" s="233"/>
      <c r="K105" s="232">
        <f>ROUND(E105*J105,2)</f>
        <v>0</v>
      </c>
      <c r="L105" s="232">
        <v>21</v>
      </c>
      <c r="M105" s="232">
        <f>G105*(1+L105/100)</f>
        <v>0</v>
      </c>
      <c r="N105" s="231">
        <v>3.2399999999999998E-2</v>
      </c>
      <c r="O105" s="231">
        <f>ROUND(E105*N105,2)</f>
        <v>0.1</v>
      </c>
      <c r="P105" s="231">
        <v>0</v>
      </c>
      <c r="Q105" s="231">
        <f>ROUND(E105*P105,2)</f>
        <v>0</v>
      </c>
      <c r="R105" s="232" t="s">
        <v>296</v>
      </c>
      <c r="S105" s="232" t="s">
        <v>309</v>
      </c>
      <c r="T105" s="232" t="s">
        <v>175</v>
      </c>
      <c r="U105" s="232">
        <v>0</v>
      </c>
      <c r="V105" s="232">
        <f>ROUND(E105*U105,2)</f>
        <v>0</v>
      </c>
      <c r="W105" s="232"/>
      <c r="X105" s="232" t="s">
        <v>298</v>
      </c>
      <c r="Y105" s="232" t="s">
        <v>177</v>
      </c>
      <c r="Z105" s="212"/>
      <c r="AA105" s="212"/>
      <c r="AB105" s="212"/>
      <c r="AC105" s="212"/>
      <c r="AD105" s="212"/>
      <c r="AE105" s="212"/>
      <c r="AF105" s="212"/>
      <c r="AG105" s="212" t="s">
        <v>299</v>
      </c>
      <c r="AH105" s="212"/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2" x14ac:dyDescent="0.2">
      <c r="A106" s="229"/>
      <c r="B106" s="230"/>
      <c r="C106" s="267" t="s">
        <v>503</v>
      </c>
      <c r="D106" s="261"/>
      <c r="E106" s="261"/>
      <c r="F106" s="261"/>
      <c r="G106" s="261"/>
      <c r="H106" s="232"/>
      <c r="I106" s="232"/>
      <c r="J106" s="232"/>
      <c r="K106" s="232"/>
      <c r="L106" s="232"/>
      <c r="M106" s="232"/>
      <c r="N106" s="231"/>
      <c r="O106" s="231"/>
      <c r="P106" s="231"/>
      <c r="Q106" s="231"/>
      <c r="R106" s="232"/>
      <c r="S106" s="232"/>
      <c r="T106" s="232"/>
      <c r="U106" s="232"/>
      <c r="V106" s="232"/>
      <c r="W106" s="232"/>
      <c r="X106" s="232"/>
      <c r="Y106" s="232"/>
      <c r="Z106" s="212"/>
      <c r="AA106" s="212"/>
      <c r="AB106" s="212"/>
      <c r="AC106" s="212"/>
      <c r="AD106" s="212"/>
      <c r="AE106" s="212"/>
      <c r="AF106" s="212"/>
      <c r="AG106" s="212" t="s">
        <v>266</v>
      </c>
      <c r="AH106" s="212"/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1" x14ac:dyDescent="0.2">
      <c r="A107" s="248">
        <v>39</v>
      </c>
      <c r="B107" s="249" t="s">
        <v>504</v>
      </c>
      <c r="C107" s="265" t="s">
        <v>505</v>
      </c>
      <c r="D107" s="250" t="s">
        <v>313</v>
      </c>
      <c r="E107" s="251">
        <v>119.928</v>
      </c>
      <c r="F107" s="252"/>
      <c r="G107" s="253">
        <f>ROUND(E107*F107,2)</f>
        <v>0</v>
      </c>
      <c r="H107" s="233"/>
      <c r="I107" s="232">
        <f>ROUND(E107*H107,2)</f>
        <v>0</v>
      </c>
      <c r="J107" s="233"/>
      <c r="K107" s="232">
        <f>ROUND(E107*J107,2)</f>
        <v>0</v>
      </c>
      <c r="L107" s="232">
        <v>21</v>
      </c>
      <c r="M107" s="232">
        <f>G107*(1+L107/100)</f>
        <v>0</v>
      </c>
      <c r="N107" s="231">
        <v>1</v>
      </c>
      <c r="O107" s="231">
        <f>ROUND(E107*N107,2)</f>
        <v>119.93</v>
      </c>
      <c r="P107" s="231">
        <v>0</v>
      </c>
      <c r="Q107" s="231">
        <f>ROUND(E107*P107,2)</f>
        <v>0</v>
      </c>
      <c r="R107" s="232" t="s">
        <v>296</v>
      </c>
      <c r="S107" s="232" t="s">
        <v>506</v>
      </c>
      <c r="T107" s="232" t="s">
        <v>175</v>
      </c>
      <c r="U107" s="232">
        <v>0</v>
      </c>
      <c r="V107" s="232">
        <f>ROUND(E107*U107,2)</f>
        <v>0</v>
      </c>
      <c r="W107" s="232"/>
      <c r="X107" s="232" t="s">
        <v>298</v>
      </c>
      <c r="Y107" s="232" t="s">
        <v>177</v>
      </c>
      <c r="Z107" s="212"/>
      <c r="AA107" s="212"/>
      <c r="AB107" s="212"/>
      <c r="AC107" s="212"/>
      <c r="AD107" s="212"/>
      <c r="AE107" s="212"/>
      <c r="AF107" s="212"/>
      <c r="AG107" s="212" t="s">
        <v>299</v>
      </c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2" x14ac:dyDescent="0.2">
      <c r="A108" s="229"/>
      <c r="B108" s="230"/>
      <c r="C108" s="266" t="s">
        <v>507</v>
      </c>
      <c r="D108" s="234"/>
      <c r="E108" s="235">
        <v>119.928</v>
      </c>
      <c r="F108" s="232"/>
      <c r="G108" s="232"/>
      <c r="H108" s="232"/>
      <c r="I108" s="232"/>
      <c r="J108" s="232"/>
      <c r="K108" s="232"/>
      <c r="L108" s="232"/>
      <c r="M108" s="232"/>
      <c r="N108" s="231"/>
      <c r="O108" s="231"/>
      <c r="P108" s="231"/>
      <c r="Q108" s="231"/>
      <c r="R108" s="232"/>
      <c r="S108" s="232"/>
      <c r="T108" s="232"/>
      <c r="U108" s="232"/>
      <c r="V108" s="232"/>
      <c r="W108" s="232"/>
      <c r="X108" s="232"/>
      <c r="Y108" s="232"/>
      <c r="Z108" s="212"/>
      <c r="AA108" s="212"/>
      <c r="AB108" s="212"/>
      <c r="AC108" s="212"/>
      <c r="AD108" s="212"/>
      <c r="AE108" s="212"/>
      <c r="AF108" s="212"/>
      <c r="AG108" s="212" t="s">
        <v>204</v>
      </c>
      <c r="AH108" s="212">
        <v>0</v>
      </c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1" x14ac:dyDescent="0.2">
      <c r="A109" s="248">
        <v>40</v>
      </c>
      <c r="B109" s="249" t="s">
        <v>508</v>
      </c>
      <c r="C109" s="265" t="s">
        <v>316</v>
      </c>
      <c r="D109" s="250" t="s">
        <v>262</v>
      </c>
      <c r="E109" s="251">
        <v>1</v>
      </c>
      <c r="F109" s="252"/>
      <c r="G109" s="253">
        <f>ROUND(E109*F109,2)</f>
        <v>0</v>
      </c>
      <c r="H109" s="233"/>
      <c r="I109" s="232">
        <f>ROUND(E109*H109,2)</f>
        <v>0</v>
      </c>
      <c r="J109" s="233"/>
      <c r="K109" s="232">
        <f>ROUND(E109*J109,2)</f>
        <v>0</v>
      </c>
      <c r="L109" s="232">
        <v>21</v>
      </c>
      <c r="M109" s="232">
        <f>G109*(1+L109/100)</f>
        <v>0</v>
      </c>
      <c r="N109" s="231">
        <v>68.25</v>
      </c>
      <c r="O109" s="231">
        <f>ROUND(E109*N109,2)</f>
        <v>68.25</v>
      </c>
      <c r="P109" s="231">
        <v>0</v>
      </c>
      <c r="Q109" s="231">
        <f>ROUND(E109*P109,2)</f>
        <v>0</v>
      </c>
      <c r="R109" s="232"/>
      <c r="S109" s="232" t="s">
        <v>174</v>
      </c>
      <c r="T109" s="232" t="s">
        <v>175</v>
      </c>
      <c r="U109" s="232">
        <v>0</v>
      </c>
      <c r="V109" s="232">
        <f>ROUND(E109*U109,2)</f>
        <v>0</v>
      </c>
      <c r="W109" s="232"/>
      <c r="X109" s="232" t="s">
        <v>263</v>
      </c>
      <c r="Y109" s="232" t="s">
        <v>177</v>
      </c>
      <c r="Z109" s="212"/>
      <c r="AA109" s="212"/>
      <c r="AB109" s="212"/>
      <c r="AC109" s="212"/>
      <c r="AD109" s="212"/>
      <c r="AE109" s="212"/>
      <c r="AF109" s="212"/>
      <c r="AG109" s="212" t="s">
        <v>264</v>
      </c>
      <c r="AH109" s="212"/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2" x14ac:dyDescent="0.2">
      <c r="A110" s="229"/>
      <c r="B110" s="230"/>
      <c r="C110" s="267" t="s">
        <v>317</v>
      </c>
      <c r="D110" s="261"/>
      <c r="E110" s="261"/>
      <c r="F110" s="261"/>
      <c r="G110" s="261"/>
      <c r="H110" s="232"/>
      <c r="I110" s="232"/>
      <c r="J110" s="232"/>
      <c r="K110" s="232"/>
      <c r="L110" s="232"/>
      <c r="M110" s="232"/>
      <c r="N110" s="231"/>
      <c r="O110" s="231"/>
      <c r="P110" s="231"/>
      <c r="Q110" s="231"/>
      <c r="R110" s="232"/>
      <c r="S110" s="232"/>
      <c r="T110" s="232"/>
      <c r="U110" s="232"/>
      <c r="V110" s="232"/>
      <c r="W110" s="232"/>
      <c r="X110" s="232"/>
      <c r="Y110" s="232"/>
      <c r="Z110" s="212"/>
      <c r="AA110" s="212"/>
      <c r="AB110" s="212"/>
      <c r="AC110" s="212"/>
      <c r="AD110" s="212"/>
      <c r="AE110" s="212"/>
      <c r="AF110" s="212"/>
      <c r="AG110" s="212" t="s">
        <v>266</v>
      </c>
      <c r="AH110" s="212"/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3" x14ac:dyDescent="0.2">
      <c r="A111" s="229"/>
      <c r="B111" s="230"/>
      <c r="C111" s="268" t="s">
        <v>318</v>
      </c>
      <c r="D111" s="262"/>
      <c r="E111" s="262"/>
      <c r="F111" s="262"/>
      <c r="G111" s="262"/>
      <c r="H111" s="232"/>
      <c r="I111" s="232"/>
      <c r="J111" s="232"/>
      <c r="K111" s="232"/>
      <c r="L111" s="232"/>
      <c r="M111" s="232"/>
      <c r="N111" s="231"/>
      <c r="O111" s="231"/>
      <c r="P111" s="231"/>
      <c r="Q111" s="231"/>
      <c r="R111" s="232"/>
      <c r="S111" s="232"/>
      <c r="T111" s="232"/>
      <c r="U111" s="232"/>
      <c r="V111" s="232"/>
      <c r="W111" s="232"/>
      <c r="X111" s="232"/>
      <c r="Y111" s="232"/>
      <c r="Z111" s="212"/>
      <c r="AA111" s="212"/>
      <c r="AB111" s="212"/>
      <c r="AC111" s="212"/>
      <c r="AD111" s="212"/>
      <c r="AE111" s="212"/>
      <c r="AF111" s="212"/>
      <c r="AG111" s="212" t="s">
        <v>266</v>
      </c>
      <c r="AH111" s="212"/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3" x14ac:dyDescent="0.2">
      <c r="A112" s="229"/>
      <c r="B112" s="230"/>
      <c r="C112" s="268" t="s">
        <v>319</v>
      </c>
      <c r="D112" s="262"/>
      <c r="E112" s="262"/>
      <c r="F112" s="262"/>
      <c r="G112" s="262"/>
      <c r="H112" s="232"/>
      <c r="I112" s="232"/>
      <c r="J112" s="232"/>
      <c r="K112" s="232"/>
      <c r="L112" s="232"/>
      <c r="M112" s="232"/>
      <c r="N112" s="231"/>
      <c r="O112" s="231"/>
      <c r="P112" s="231"/>
      <c r="Q112" s="231"/>
      <c r="R112" s="232"/>
      <c r="S112" s="232"/>
      <c r="T112" s="232"/>
      <c r="U112" s="232"/>
      <c r="V112" s="232"/>
      <c r="W112" s="232"/>
      <c r="X112" s="232"/>
      <c r="Y112" s="232"/>
      <c r="Z112" s="212"/>
      <c r="AA112" s="212"/>
      <c r="AB112" s="212"/>
      <c r="AC112" s="212"/>
      <c r="AD112" s="212"/>
      <c r="AE112" s="212"/>
      <c r="AF112" s="212"/>
      <c r="AG112" s="212" t="s">
        <v>266</v>
      </c>
      <c r="AH112" s="212"/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3" x14ac:dyDescent="0.2">
      <c r="A113" s="229"/>
      <c r="B113" s="230"/>
      <c r="C113" s="268" t="s">
        <v>320</v>
      </c>
      <c r="D113" s="262"/>
      <c r="E113" s="262"/>
      <c r="F113" s="262"/>
      <c r="G113" s="262"/>
      <c r="H113" s="232"/>
      <c r="I113" s="232"/>
      <c r="J113" s="232"/>
      <c r="K113" s="232"/>
      <c r="L113" s="232"/>
      <c r="M113" s="232"/>
      <c r="N113" s="231"/>
      <c r="O113" s="231"/>
      <c r="P113" s="231"/>
      <c r="Q113" s="231"/>
      <c r="R113" s="232"/>
      <c r="S113" s="232"/>
      <c r="T113" s="232"/>
      <c r="U113" s="232"/>
      <c r="V113" s="232"/>
      <c r="W113" s="232"/>
      <c r="X113" s="232"/>
      <c r="Y113" s="232"/>
      <c r="Z113" s="212"/>
      <c r="AA113" s="212"/>
      <c r="AB113" s="212"/>
      <c r="AC113" s="212"/>
      <c r="AD113" s="212"/>
      <c r="AE113" s="212"/>
      <c r="AF113" s="212"/>
      <c r="AG113" s="212" t="s">
        <v>266</v>
      </c>
      <c r="AH113" s="212"/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3" x14ac:dyDescent="0.2">
      <c r="A114" s="229"/>
      <c r="B114" s="230"/>
      <c r="C114" s="268" t="s">
        <v>321</v>
      </c>
      <c r="D114" s="262"/>
      <c r="E114" s="262"/>
      <c r="F114" s="262"/>
      <c r="G114" s="262"/>
      <c r="H114" s="232"/>
      <c r="I114" s="232"/>
      <c r="J114" s="232"/>
      <c r="K114" s="232"/>
      <c r="L114" s="232"/>
      <c r="M114" s="232"/>
      <c r="N114" s="231"/>
      <c r="O114" s="231"/>
      <c r="P114" s="231"/>
      <c r="Q114" s="231"/>
      <c r="R114" s="232"/>
      <c r="S114" s="232"/>
      <c r="T114" s="232"/>
      <c r="U114" s="232"/>
      <c r="V114" s="232"/>
      <c r="W114" s="232"/>
      <c r="X114" s="232"/>
      <c r="Y114" s="232"/>
      <c r="Z114" s="212"/>
      <c r="AA114" s="212"/>
      <c r="AB114" s="212"/>
      <c r="AC114" s="212"/>
      <c r="AD114" s="212"/>
      <c r="AE114" s="212"/>
      <c r="AF114" s="212"/>
      <c r="AG114" s="212" t="s">
        <v>266</v>
      </c>
      <c r="AH114" s="212"/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2" x14ac:dyDescent="0.2">
      <c r="A115" s="229"/>
      <c r="B115" s="230"/>
      <c r="C115" s="266" t="s">
        <v>509</v>
      </c>
      <c r="D115" s="234"/>
      <c r="E115" s="235">
        <v>1</v>
      </c>
      <c r="F115" s="232"/>
      <c r="G115" s="232"/>
      <c r="H115" s="232"/>
      <c r="I115" s="232"/>
      <c r="J115" s="232"/>
      <c r="K115" s="232"/>
      <c r="L115" s="232"/>
      <c r="M115" s="232"/>
      <c r="N115" s="231"/>
      <c r="O115" s="231"/>
      <c r="P115" s="231"/>
      <c r="Q115" s="231"/>
      <c r="R115" s="232"/>
      <c r="S115" s="232"/>
      <c r="T115" s="232"/>
      <c r="U115" s="232"/>
      <c r="V115" s="232"/>
      <c r="W115" s="232"/>
      <c r="X115" s="232"/>
      <c r="Y115" s="232"/>
      <c r="Z115" s="212"/>
      <c r="AA115" s="212"/>
      <c r="AB115" s="212"/>
      <c r="AC115" s="212"/>
      <c r="AD115" s="212"/>
      <c r="AE115" s="212"/>
      <c r="AF115" s="212"/>
      <c r="AG115" s="212" t="s">
        <v>204</v>
      </c>
      <c r="AH115" s="212">
        <v>0</v>
      </c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x14ac:dyDescent="0.2">
      <c r="A116" s="241" t="s">
        <v>169</v>
      </c>
      <c r="B116" s="242" t="s">
        <v>128</v>
      </c>
      <c r="C116" s="263" t="s">
        <v>129</v>
      </c>
      <c r="D116" s="243"/>
      <c r="E116" s="244"/>
      <c r="F116" s="245"/>
      <c r="G116" s="246">
        <f>SUMIF(AG117:AG122,"&lt;&gt;NOR",G117:G122)</f>
        <v>0</v>
      </c>
      <c r="H116" s="240"/>
      <c r="I116" s="240">
        <f>SUM(I117:I122)</f>
        <v>0</v>
      </c>
      <c r="J116" s="240"/>
      <c r="K116" s="240">
        <f>SUM(K117:K122)</f>
        <v>0</v>
      </c>
      <c r="L116" s="240"/>
      <c r="M116" s="240">
        <f>SUM(M117:M122)</f>
        <v>0</v>
      </c>
      <c r="N116" s="239"/>
      <c r="O116" s="239">
        <f>SUM(O117:O122)</f>
        <v>20.3</v>
      </c>
      <c r="P116" s="239"/>
      <c r="Q116" s="239">
        <f>SUM(Q117:Q122)</f>
        <v>0</v>
      </c>
      <c r="R116" s="240"/>
      <c r="S116" s="240"/>
      <c r="T116" s="240"/>
      <c r="U116" s="240"/>
      <c r="V116" s="240">
        <f>SUM(V117:V122)</f>
        <v>17.579999999999998</v>
      </c>
      <c r="W116" s="240"/>
      <c r="X116" s="240"/>
      <c r="Y116" s="240"/>
      <c r="AG116" t="s">
        <v>170</v>
      </c>
    </row>
    <row r="117" spans="1:60" ht="22.5" outlineLevel="1" x14ac:dyDescent="0.2">
      <c r="A117" s="248">
        <v>41</v>
      </c>
      <c r="B117" s="249" t="s">
        <v>323</v>
      </c>
      <c r="C117" s="265" t="s">
        <v>324</v>
      </c>
      <c r="D117" s="250" t="s">
        <v>211</v>
      </c>
      <c r="E117" s="251">
        <v>95.94</v>
      </c>
      <c r="F117" s="252"/>
      <c r="G117" s="253">
        <f>ROUND(E117*F117,2)</f>
        <v>0</v>
      </c>
      <c r="H117" s="233"/>
      <c r="I117" s="232">
        <f>ROUND(E117*H117,2)</f>
        <v>0</v>
      </c>
      <c r="J117" s="233"/>
      <c r="K117" s="232">
        <f>ROUND(E117*J117,2)</f>
        <v>0</v>
      </c>
      <c r="L117" s="232">
        <v>21</v>
      </c>
      <c r="M117" s="232">
        <f>G117*(1+L117/100)</f>
        <v>0</v>
      </c>
      <c r="N117" s="231">
        <v>0.10249999999999999</v>
      </c>
      <c r="O117" s="231">
        <f>ROUND(E117*N117,2)</f>
        <v>9.83</v>
      </c>
      <c r="P117" s="231">
        <v>0</v>
      </c>
      <c r="Q117" s="231">
        <f>ROUND(E117*P117,2)</f>
        <v>0</v>
      </c>
      <c r="R117" s="232"/>
      <c r="S117" s="232" t="s">
        <v>202</v>
      </c>
      <c r="T117" s="232" t="s">
        <v>175</v>
      </c>
      <c r="U117" s="232">
        <v>0.14000000000000001</v>
      </c>
      <c r="V117" s="232">
        <f>ROUND(E117*U117,2)</f>
        <v>13.43</v>
      </c>
      <c r="W117" s="232"/>
      <c r="X117" s="232" t="s">
        <v>176</v>
      </c>
      <c r="Y117" s="232" t="s">
        <v>177</v>
      </c>
      <c r="Z117" s="212"/>
      <c r="AA117" s="212"/>
      <c r="AB117" s="212"/>
      <c r="AC117" s="212"/>
      <c r="AD117" s="212"/>
      <c r="AE117" s="212"/>
      <c r="AF117" s="212"/>
      <c r="AG117" s="212" t="s">
        <v>178</v>
      </c>
      <c r="AH117" s="212"/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2" x14ac:dyDescent="0.2">
      <c r="A118" s="229"/>
      <c r="B118" s="230"/>
      <c r="C118" s="266" t="s">
        <v>510</v>
      </c>
      <c r="D118" s="234"/>
      <c r="E118" s="235">
        <v>95.94</v>
      </c>
      <c r="F118" s="232"/>
      <c r="G118" s="232"/>
      <c r="H118" s="232"/>
      <c r="I118" s="232"/>
      <c r="J118" s="232"/>
      <c r="K118" s="232"/>
      <c r="L118" s="232"/>
      <c r="M118" s="232"/>
      <c r="N118" s="231"/>
      <c r="O118" s="231"/>
      <c r="P118" s="231"/>
      <c r="Q118" s="231"/>
      <c r="R118" s="232"/>
      <c r="S118" s="232"/>
      <c r="T118" s="232"/>
      <c r="U118" s="232"/>
      <c r="V118" s="232"/>
      <c r="W118" s="232"/>
      <c r="X118" s="232"/>
      <c r="Y118" s="232"/>
      <c r="Z118" s="212"/>
      <c r="AA118" s="212"/>
      <c r="AB118" s="212"/>
      <c r="AC118" s="212"/>
      <c r="AD118" s="212"/>
      <c r="AE118" s="212"/>
      <c r="AF118" s="212"/>
      <c r="AG118" s="212" t="s">
        <v>204</v>
      </c>
      <c r="AH118" s="212">
        <v>0</v>
      </c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1" x14ac:dyDescent="0.2">
      <c r="A119" s="248">
        <v>42</v>
      </c>
      <c r="B119" s="249" t="s">
        <v>327</v>
      </c>
      <c r="C119" s="265" t="s">
        <v>328</v>
      </c>
      <c r="D119" s="250" t="s">
        <v>173</v>
      </c>
      <c r="E119" s="251">
        <v>2.8782000000000001</v>
      </c>
      <c r="F119" s="252"/>
      <c r="G119" s="253">
        <f>ROUND(E119*F119,2)</f>
        <v>0</v>
      </c>
      <c r="H119" s="233"/>
      <c r="I119" s="232">
        <f>ROUND(E119*H119,2)</f>
        <v>0</v>
      </c>
      <c r="J119" s="233"/>
      <c r="K119" s="232">
        <f>ROUND(E119*J119,2)</f>
        <v>0</v>
      </c>
      <c r="L119" s="232">
        <v>21</v>
      </c>
      <c r="M119" s="232">
        <f>G119*(1+L119/100)</f>
        <v>0</v>
      </c>
      <c r="N119" s="231">
        <v>2.5249999999999999</v>
      </c>
      <c r="O119" s="231">
        <f>ROUND(E119*N119,2)</f>
        <v>7.27</v>
      </c>
      <c r="P119" s="231">
        <v>0</v>
      </c>
      <c r="Q119" s="231">
        <f>ROUND(E119*P119,2)</f>
        <v>0</v>
      </c>
      <c r="R119" s="232"/>
      <c r="S119" s="232" t="s">
        <v>202</v>
      </c>
      <c r="T119" s="232" t="s">
        <v>175</v>
      </c>
      <c r="U119" s="232">
        <v>1.4419999999999999</v>
      </c>
      <c r="V119" s="232">
        <f>ROUND(E119*U119,2)</f>
        <v>4.1500000000000004</v>
      </c>
      <c r="W119" s="232"/>
      <c r="X119" s="232" t="s">
        <v>176</v>
      </c>
      <c r="Y119" s="232" t="s">
        <v>177</v>
      </c>
      <c r="Z119" s="212"/>
      <c r="AA119" s="212"/>
      <c r="AB119" s="212"/>
      <c r="AC119" s="212"/>
      <c r="AD119" s="212"/>
      <c r="AE119" s="212"/>
      <c r="AF119" s="212"/>
      <c r="AG119" s="212" t="s">
        <v>178</v>
      </c>
      <c r="AH119" s="212"/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2" x14ac:dyDescent="0.2">
      <c r="A120" s="229"/>
      <c r="B120" s="230"/>
      <c r="C120" s="266" t="s">
        <v>511</v>
      </c>
      <c r="D120" s="234"/>
      <c r="E120" s="235">
        <v>2.8782000000000001</v>
      </c>
      <c r="F120" s="232"/>
      <c r="G120" s="232"/>
      <c r="H120" s="232"/>
      <c r="I120" s="232"/>
      <c r="J120" s="232"/>
      <c r="K120" s="232"/>
      <c r="L120" s="232"/>
      <c r="M120" s="232"/>
      <c r="N120" s="231"/>
      <c r="O120" s="231"/>
      <c r="P120" s="231"/>
      <c r="Q120" s="231"/>
      <c r="R120" s="232"/>
      <c r="S120" s="232"/>
      <c r="T120" s="232"/>
      <c r="U120" s="232"/>
      <c r="V120" s="232"/>
      <c r="W120" s="232"/>
      <c r="X120" s="232"/>
      <c r="Y120" s="232"/>
      <c r="Z120" s="212"/>
      <c r="AA120" s="212"/>
      <c r="AB120" s="212"/>
      <c r="AC120" s="212"/>
      <c r="AD120" s="212"/>
      <c r="AE120" s="212"/>
      <c r="AF120" s="212"/>
      <c r="AG120" s="212" t="s">
        <v>204</v>
      </c>
      <c r="AH120" s="212">
        <v>0</v>
      </c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1" x14ac:dyDescent="0.2">
      <c r="A121" s="248">
        <v>43</v>
      </c>
      <c r="B121" s="249" t="s">
        <v>512</v>
      </c>
      <c r="C121" s="265" t="s">
        <v>513</v>
      </c>
      <c r="D121" s="250" t="s">
        <v>235</v>
      </c>
      <c r="E121" s="251">
        <v>193.7988</v>
      </c>
      <c r="F121" s="252"/>
      <c r="G121" s="253">
        <f>ROUND(E121*F121,2)</f>
        <v>0</v>
      </c>
      <c r="H121" s="233"/>
      <c r="I121" s="232">
        <f>ROUND(E121*H121,2)</f>
        <v>0</v>
      </c>
      <c r="J121" s="233"/>
      <c r="K121" s="232">
        <f>ROUND(E121*J121,2)</f>
        <v>0</v>
      </c>
      <c r="L121" s="232">
        <v>21</v>
      </c>
      <c r="M121" s="232">
        <f>G121*(1+L121/100)</f>
        <v>0</v>
      </c>
      <c r="N121" s="231">
        <v>1.6500000000000001E-2</v>
      </c>
      <c r="O121" s="231">
        <f>ROUND(E121*N121,2)</f>
        <v>3.2</v>
      </c>
      <c r="P121" s="231">
        <v>0</v>
      </c>
      <c r="Q121" s="231">
        <f>ROUND(E121*P121,2)</f>
        <v>0</v>
      </c>
      <c r="R121" s="232" t="s">
        <v>296</v>
      </c>
      <c r="S121" s="232" t="s">
        <v>514</v>
      </c>
      <c r="T121" s="232" t="s">
        <v>175</v>
      </c>
      <c r="U121" s="232">
        <v>0</v>
      </c>
      <c r="V121" s="232">
        <f>ROUND(E121*U121,2)</f>
        <v>0</v>
      </c>
      <c r="W121" s="232"/>
      <c r="X121" s="232" t="s">
        <v>298</v>
      </c>
      <c r="Y121" s="232" t="s">
        <v>177</v>
      </c>
      <c r="Z121" s="212"/>
      <c r="AA121" s="212"/>
      <c r="AB121" s="212"/>
      <c r="AC121" s="212"/>
      <c r="AD121" s="212"/>
      <c r="AE121" s="212"/>
      <c r="AF121" s="212"/>
      <c r="AG121" s="212" t="s">
        <v>299</v>
      </c>
      <c r="AH121" s="212"/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2" x14ac:dyDescent="0.2">
      <c r="A122" s="229"/>
      <c r="B122" s="230"/>
      <c r="C122" s="266" t="s">
        <v>515</v>
      </c>
      <c r="D122" s="234"/>
      <c r="E122" s="235">
        <v>193.7988</v>
      </c>
      <c r="F122" s="232"/>
      <c r="G122" s="232"/>
      <c r="H122" s="232"/>
      <c r="I122" s="232"/>
      <c r="J122" s="232"/>
      <c r="K122" s="232"/>
      <c r="L122" s="232"/>
      <c r="M122" s="232"/>
      <c r="N122" s="231"/>
      <c r="O122" s="231"/>
      <c r="P122" s="231"/>
      <c r="Q122" s="231"/>
      <c r="R122" s="232"/>
      <c r="S122" s="232"/>
      <c r="T122" s="232"/>
      <c r="U122" s="232"/>
      <c r="V122" s="232"/>
      <c r="W122" s="232"/>
      <c r="X122" s="232"/>
      <c r="Y122" s="232"/>
      <c r="Z122" s="212"/>
      <c r="AA122" s="212"/>
      <c r="AB122" s="212"/>
      <c r="AC122" s="212"/>
      <c r="AD122" s="212"/>
      <c r="AE122" s="212"/>
      <c r="AF122" s="212"/>
      <c r="AG122" s="212" t="s">
        <v>204</v>
      </c>
      <c r="AH122" s="212">
        <v>0</v>
      </c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x14ac:dyDescent="0.2">
      <c r="A123" s="241" t="s">
        <v>169</v>
      </c>
      <c r="B123" s="242" t="s">
        <v>130</v>
      </c>
      <c r="C123" s="263" t="s">
        <v>131</v>
      </c>
      <c r="D123" s="243"/>
      <c r="E123" s="244"/>
      <c r="F123" s="245"/>
      <c r="G123" s="246">
        <f>SUMIF(AG124:AG135,"&lt;&gt;NOR",G124:G135)</f>
        <v>0</v>
      </c>
      <c r="H123" s="240"/>
      <c r="I123" s="240">
        <f>SUM(I124:I135)</f>
        <v>0</v>
      </c>
      <c r="J123" s="240"/>
      <c r="K123" s="240">
        <f>SUM(K124:K135)</f>
        <v>0</v>
      </c>
      <c r="L123" s="240"/>
      <c r="M123" s="240">
        <f>SUM(M124:M135)</f>
        <v>0</v>
      </c>
      <c r="N123" s="239"/>
      <c r="O123" s="239">
        <f>SUM(O124:O135)</f>
        <v>0.23</v>
      </c>
      <c r="P123" s="239"/>
      <c r="Q123" s="239">
        <f>SUM(Q124:Q135)</f>
        <v>0</v>
      </c>
      <c r="R123" s="240"/>
      <c r="S123" s="240"/>
      <c r="T123" s="240"/>
      <c r="U123" s="240"/>
      <c r="V123" s="240">
        <f>SUM(V124:V135)</f>
        <v>1</v>
      </c>
      <c r="W123" s="240"/>
      <c r="X123" s="240"/>
      <c r="Y123" s="240"/>
      <c r="AG123" t="s">
        <v>170</v>
      </c>
    </row>
    <row r="124" spans="1:60" outlineLevel="1" x14ac:dyDescent="0.2">
      <c r="A124" s="248">
        <v>44</v>
      </c>
      <c r="B124" s="249" t="s">
        <v>333</v>
      </c>
      <c r="C124" s="265" t="s">
        <v>334</v>
      </c>
      <c r="D124" s="250" t="s">
        <v>235</v>
      </c>
      <c r="E124" s="251">
        <v>2</v>
      </c>
      <c r="F124" s="252"/>
      <c r="G124" s="253">
        <f>ROUND(E124*F124,2)</f>
        <v>0</v>
      </c>
      <c r="H124" s="233"/>
      <c r="I124" s="232">
        <f>ROUND(E124*H124,2)</f>
        <v>0</v>
      </c>
      <c r="J124" s="233"/>
      <c r="K124" s="232">
        <f>ROUND(E124*J124,2)</f>
        <v>0</v>
      </c>
      <c r="L124" s="232">
        <v>21</v>
      </c>
      <c r="M124" s="232">
        <f>G124*(1+L124/100)</f>
        <v>0</v>
      </c>
      <c r="N124" s="231">
        <v>2.3400000000000001E-2</v>
      </c>
      <c r="O124" s="231">
        <f>ROUND(E124*N124,2)</f>
        <v>0.05</v>
      </c>
      <c r="P124" s="231">
        <v>0</v>
      </c>
      <c r="Q124" s="231">
        <f>ROUND(E124*P124,2)</f>
        <v>0</v>
      </c>
      <c r="R124" s="232"/>
      <c r="S124" s="232" t="s">
        <v>202</v>
      </c>
      <c r="T124" s="232" t="s">
        <v>175</v>
      </c>
      <c r="U124" s="232">
        <v>0.5</v>
      </c>
      <c r="V124" s="232">
        <f>ROUND(E124*U124,2)</f>
        <v>1</v>
      </c>
      <c r="W124" s="232"/>
      <c r="X124" s="232" t="s">
        <v>176</v>
      </c>
      <c r="Y124" s="232" t="s">
        <v>177</v>
      </c>
      <c r="Z124" s="212"/>
      <c r="AA124" s="212"/>
      <c r="AB124" s="212"/>
      <c r="AC124" s="212"/>
      <c r="AD124" s="212"/>
      <c r="AE124" s="212"/>
      <c r="AF124" s="212"/>
      <c r="AG124" s="212" t="s">
        <v>178</v>
      </c>
      <c r="AH124" s="212"/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2" x14ac:dyDescent="0.2">
      <c r="A125" s="229"/>
      <c r="B125" s="230"/>
      <c r="C125" s="266" t="s">
        <v>516</v>
      </c>
      <c r="D125" s="234"/>
      <c r="E125" s="235">
        <v>2</v>
      </c>
      <c r="F125" s="232"/>
      <c r="G125" s="232"/>
      <c r="H125" s="232"/>
      <c r="I125" s="232"/>
      <c r="J125" s="232"/>
      <c r="K125" s="232"/>
      <c r="L125" s="232"/>
      <c r="M125" s="232"/>
      <c r="N125" s="231"/>
      <c r="O125" s="231"/>
      <c r="P125" s="231"/>
      <c r="Q125" s="231"/>
      <c r="R125" s="232"/>
      <c r="S125" s="232"/>
      <c r="T125" s="232"/>
      <c r="U125" s="232"/>
      <c r="V125" s="232"/>
      <c r="W125" s="232"/>
      <c r="X125" s="232"/>
      <c r="Y125" s="232"/>
      <c r="Z125" s="212"/>
      <c r="AA125" s="212"/>
      <c r="AB125" s="212"/>
      <c r="AC125" s="212"/>
      <c r="AD125" s="212"/>
      <c r="AE125" s="212"/>
      <c r="AF125" s="212"/>
      <c r="AG125" s="212" t="s">
        <v>204</v>
      </c>
      <c r="AH125" s="212">
        <v>0</v>
      </c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1" x14ac:dyDescent="0.2">
      <c r="A126" s="248">
        <v>45</v>
      </c>
      <c r="B126" s="249" t="s">
        <v>336</v>
      </c>
      <c r="C126" s="265" t="s">
        <v>337</v>
      </c>
      <c r="D126" s="250" t="s">
        <v>338</v>
      </c>
      <c r="E126" s="251">
        <v>1</v>
      </c>
      <c r="F126" s="252"/>
      <c r="G126" s="253">
        <f>ROUND(E126*F126,2)</f>
        <v>0</v>
      </c>
      <c r="H126" s="233"/>
      <c r="I126" s="232">
        <f>ROUND(E126*H126,2)</f>
        <v>0</v>
      </c>
      <c r="J126" s="233"/>
      <c r="K126" s="232">
        <f>ROUND(E126*J126,2)</f>
        <v>0</v>
      </c>
      <c r="L126" s="232">
        <v>21</v>
      </c>
      <c r="M126" s="232">
        <f>G126*(1+L126/100)</f>
        <v>0</v>
      </c>
      <c r="N126" s="231">
        <v>0.06</v>
      </c>
      <c r="O126" s="231">
        <f>ROUND(E126*N126,2)</f>
        <v>0.06</v>
      </c>
      <c r="P126" s="231">
        <v>0</v>
      </c>
      <c r="Q126" s="231">
        <f>ROUND(E126*P126,2)</f>
        <v>0</v>
      </c>
      <c r="R126" s="232"/>
      <c r="S126" s="232" t="s">
        <v>174</v>
      </c>
      <c r="T126" s="232" t="s">
        <v>175</v>
      </c>
      <c r="U126" s="232">
        <v>0</v>
      </c>
      <c r="V126" s="232">
        <f>ROUND(E126*U126,2)</f>
        <v>0</v>
      </c>
      <c r="W126" s="232"/>
      <c r="X126" s="232" t="s">
        <v>263</v>
      </c>
      <c r="Y126" s="232" t="s">
        <v>177</v>
      </c>
      <c r="Z126" s="212"/>
      <c r="AA126" s="212"/>
      <c r="AB126" s="212"/>
      <c r="AC126" s="212"/>
      <c r="AD126" s="212"/>
      <c r="AE126" s="212"/>
      <c r="AF126" s="212"/>
      <c r="AG126" s="212" t="s">
        <v>275</v>
      </c>
      <c r="AH126" s="212"/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2" x14ac:dyDescent="0.2">
      <c r="A127" s="229"/>
      <c r="B127" s="230"/>
      <c r="C127" s="266" t="s">
        <v>517</v>
      </c>
      <c r="D127" s="234"/>
      <c r="E127" s="235">
        <v>1</v>
      </c>
      <c r="F127" s="232"/>
      <c r="G127" s="232"/>
      <c r="H127" s="232"/>
      <c r="I127" s="232"/>
      <c r="J127" s="232"/>
      <c r="K127" s="232"/>
      <c r="L127" s="232"/>
      <c r="M127" s="232"/>
      <c r="N127" s="231"/>
      <c r="O127" s="231"/>
      <c r="P127" s="231"/>
      <c r="Q127" s="231"/>
      <c r="R127" s="232"/>
      <c r="S127" s="232"/>
      <c r="T127" s="232"/>
      <c r="U127" s="232"/>
      <c r="V127" s="232"/>
      <c r="W127" s="232"/>
      <c r="X127" s="232"/>
      <c r="Y127" s="232"/>
      <c r="Z127" s="212"/>
      <c r="AA127" s="212"/>
      <c r="AB127" s="212"/>
      <c r="AC127" s="212"/>
      <c r="AD127" s="212"/>
      <c r="AE127" s="212"/>
      <c r="AF127" s="212"/>
      <c r="AG127" s="212" t="s">
        <v>204</v>
      </c>
      <c r="AH127" s="212">
        <v>0</v>
      </c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1" x14ac:dyDescent="0.2">
      <c r="A128" s="248">
        <v>46</v>
      </c>
      <c r="B128" s="249" t="s">
        <v>339</v>
      </c>
      <c r="C128" s="265" t="s">
        <v>340</v>
      </c>
      <c r="D128" s="250" t="s">
        <v>235</v>
      </c>
      <c r="E128" s="251">
        <v>1</v>
      </c>
      <c r="F128" s="252"/>
      <c r="G128" s="253">
        <f>ROUND(E128*F128,2)</f>
        <v>0</v>
      </c>
      <c r="H128" s="233"/>
      <c r="I128" s="232">
        <f>ROUND(E128*H128,2)</f>
        <v>0</v>
      </c>
      <c r="J128" s="233"/>
      <c r="K128" s="232">
        <f>ROUND(E128*J128,2)</f>
        <v>0</v>
      </c>
      <c r="L128" s="232">
        <v>21</v>
      </c>
      <c r="M128" s="232">
        <f>G128*(1+L128/100)</f>
        <v>0</v>
      </c>
      <c r="N128" s="231">
        <v>1.25E-3</v>
      </c>
      <c r="O128" s="231">
        <f>ROUND(E128*N128,2)</f>
        <v>0</v>
      </c>
      <c r="P128" s="231">
        <v>0</v>
      </c>
      <c r="Q128" s="231">
        <f>ROUND(E128*P128,2)</f>
        <v>0</v>
      </c>
      <c r="R128" s="232"/>
      <c r="S128" s="232" t="s">
        <v>174</v>
      </c>
      <c r="T128" s="232" t="s">
        <v>175</v>
      </c>
      <c r="U128" s="232">
        <v>0</v>
      </c>
      <c r="V128" s="232">
        <f>ROUND(E128*U128,2)</f>
        <v>0</v>
      </c>
      <c r="W128" s="232"/>
      <c r="X128" s="232" t="s">
        <v>263</v>
      </c>
      <c r="Y128" s="232" t="s">
        <v>177</v>
      </c>
      <c r="Z128" s="212"/>
      <c r="AA128" s="212"/>
      <c r="AB128" s="212"/>
      <c r="AC128" s="212"/>
      <c r="AD128" s="212"/>
      <c r="AE128" s="212"/>
      <c r="AF128" s="212"/>
      <c r="AG128" s="212" t="s">
        <v>275</v>
      </c>
      <c r="AH128" s="212"/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outlineLevel="2" x14ac:dyDescent="0.2">
      <c r="A129" s="229"/>
      <c r="B129" s="230"/>
      <c r="C129" s="266" t="s">
        <v>517</v>
      </c>
      <c r="D129" s="234"/>
      <c r="E129" s="235">
        <v>1</v>
      </c>
      <c r="F129" s="232"/>
      <c r="G129" s="232"/>
      <c r="H129" s="232"/>
      <c r="I129" s="232"/>
      <c r="J129" s="232"/>
      <c r="K129" s="232"/>
      <c r="L129" s="232"/>
      <c r="M129" s="232"/>
      <c r="N129" s="231"/>
      <c r="O129" s="231"/>
      <c r="P129" s="231"/>
      <c r="Q129" s="231"/>
      <c r="R129" s="232"/>
      <c r="S129" s="232"/>
      <c r="T129" s="232"/>
      <c r="U129" s="232"/>
      <c r="V129" s="232"/>
      <c r="W129" s="232"/>
      <c r="X129" s="232"/>
      <c r="Y129" s="232"/>
      <c r="Z129" s="212"/>
      <c r="AA129" s="212"/>
      <c r="AB129" s="212"/>
      <c r="AC129" s="212"/>
      <c r="AD129" s="212"/>
      <c r="AE129" s="212"/>
      <c r="AF129" s="212"/>
      <c r="AG129" s="212" t="s">
        <v>204</v>
      </c>
      <c r="AH129" s="212">
        <v>0</v>
      </c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1" x14ac:dyDescent="0.2">
      <c r="A130" s="248">
        <v>47</v>
      </c>
      <c r="B130" s="249" t="s">
        <v>341</v>
      </c>
      <c r="C130" s="265" t="s">
        <v>342</v>
      </c>
      <c r="D130" s="250" t="s">
        <v>338</v>
      </c>
      <c r="E130" s="251">
        <v>1</v>
      </c>
      <c r="F130" s="252"/>
      <c r="G130" s="253">
        <f>ROUND(E130*F130,2)</f>
        <v>0</v>
      </c>
      <c r="H130" s="233"/>
      <c r="I130" s="232">
        <f>ROUND(E130*H130,2)</f>
        <v>0</v>
      </c>
      <c r="J130" s="233"/>
      <c r="K130" s="232">
        <f>ROUND(E130*J130,2)</f>
        <v>0</v>
      </c>
      <c r="L130" s="232">
        <v>21</v>
      </c>
      <c r="M130" s="232">
        <f>G130*(1+L130/100)</f>
        <v>0</v>
      </c>
      <c r="N130" s="231">
        <v>2.0299999999999999E-2</v>
      </c>
      <c r="O130" s="231">
        <f>ROUND(E130*N130,2)</f>
        <v>0.02</v>
      </c>
      <c r="P130" s="231">
        <v>0</v>
      </c>
      <c r="Q130" s="231">
        <f>ROUND(E130*P130,2)</f>
        <v>0</v>
      </c>
      <c r="R130" s="232"/>
      <c r="S130" s="232" t="s">
        <v>174</v>
      </c>
      <c r="T130" s="232" t="s">
        <v>175</v>
      </c>
      <c r="U130" s="232">
        <v>0</v>
      </c>
      <c r="V130" s="232">
        <f>ROUND(E130*U130,2)</f>
        <v>0</v>
      </c>
      <c r="W130" s="232"/>
      <c r="X130" s="232" t="s">
        <v>263</v>
      </c>
      <c r="Y130" s="232" t="s">
        <v>177</v>
      </c>
      <c r="Z130" s="212"/>
      <c r="AA130" s="212"/>
      <c r="AB130" s="212"/>
      <c r="AC130" s="212"/>
      <c r="AD130" s="212"/>
      <c r="AE130" s="212"/>
      <c r="AF130" s="212"/>
      <c r="AG130" s="212" t="s">
        <v>275</v>
      </c>
      <c r="AH130" s="212"/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2" x14ac:dyDescent="0.2">
      <c r="A131" s="229"/>
      <c r="B131" s="230"/>
      <c r="C131" s="267" t="s">
        <v>343</v>
      </c>
      <c r="D131" s="261"/>
      <c r="E131" s="261"/>
      <c r="F131" s="261"/>
      <c r="G131" s="261"/>
      <c r="H131" s="232"/>
      <c r="I131" s="232"/>
      <c r="J131" s="232"/>
      <c r="K131" s="232"/>
      <c r="L131" s="232"/>
      <c r="M131" s="232"/>
      <c r="N131" s="231"/>
      <c r="O131" s="231"/>
      <c r="P131" s="231"/>
      <c r="Q131" s="231"/>
      <c r="R131" s="232"/>
      <c r="S131" s="232"/>
      <c r="T131" s="232"/>
      <c r="U131" s="232"/>
      <c r="V131" s="232"/>
      <c r="W131" s="232"/>
      <c r="X131" s="232"/>
      <c r="Y131" s="232"/>
      <c r="Z131" s="212"/>
      <c r="AA131" s="212"/>
      <c r="AB131" s="212"/>
      <c r="AC131" s="212"/>
      <c r="AD131" s="212"/>
      <c r="AE131" s="212"/>
      <c r="AF131" s="212"/>
      <c r="AG131" s="212" t="s">
        <v>266</v>
      </c>
      <c r="AH131" s="212"/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outlineLevel="2" x14ac:dyDescent="0.2">
      <c r="A132" s="229"/>
      <c r="B132" s="230"/>
      <c r="C132" s="266" t="s">
        <v>517</v>
      </c>
      <c r="D132" s="234"/>
      <c r="E132" s="235">
        <v>1</v>
      </c>
      <c r="F132" s="232"/>
      <c r="G132" s="232"/>
      <c r="H132" s="232"/>
      <c r="I132" s="232"/>
      <c r="J132" s="232"/>
      <c r="K132" s="232"/>
      <c r="L132" s="232"/>
      <c r="M132" s="232"/>
      <c r="N132" s="231"/>
      <c r="O132" s="231"/>
      <c r="P132" s="231"/>
      <c r="Q132" s="231"/>
      <c r="R132" s="232"/>
      <c r="S132" s="232"/>
      <c r="T132" s="232"/>
      <c r="U132" s="232"/>
      <c r="V132" s="232"/>
      <c r="W132" s="232"/>
      <c r="X132" s="232"/>
      <c r="Y132" s="232"/>
      <c r="Z132" s="212"/>
      <c r="AA132" s="212"/>
      <c r="AB132" s="212"/>
      <c r="AC132" s="212"/>
      <c r="AD132" s="212"/>
      <c r="AE132" s="212"/>
      <c r="AF132" s="212"/>
      <c r="AG132" s="212" t="s">
        <v>204</v>
      </c>
      <c r="AH132" s="212">
        <v>0</v>
      </c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1" x14ac:dyDescent="0.2">
      <c r="A133" s="254">
        <v>48</v>
      </c>
      <c r="B133" s="255" t="s">
        <v>344</v>
      </c>
      <c r="C133" s="264" t="s">
        <v>345</v>
      </c>
      <c r="D133" s="256" t="s">
        <v>235</v>
      </c>
      <c r="E133" s="257">
        <v>2</v>
      </c>
      <c r="F133" s="258"/>
      <c r="G133" s="259">
        <f>ROUND(E133*F133,2)</f>
        <v>0</v>
      </c>
      <c r="H133" s="233"/>
      <c r="I133" s="232">
        <f>ROUND(E133*H133,2)</f>
        <v>0</v>
      </c>
      <c r="J133" s="233"/>
      <c r="K133" s="232">
        <f>ROUND(E133*J133,2)</f>
        <v>0</v>
      </c>
      <c r="L133" s="232">
        <v>21</v>
      </c>
      <c r="M133" s="232">
        <f>G133*(1+L133/100)</f>
        <v>0</v>
      </c>
      <c r="N133" s="231">
        <v>0.05</v>
      </c>
      <c r="O133" s="231">
        <f>ROUND(E133*N133,2)</f>
        <v>0.1</v>
      </c>
      <c r="P133" s="231">
        <v>0</v>
      </c>
      <c r="Q133" s="231">
        <f>ROUND(E133*P133,2)</f>
        <v>0</v>
      </c>
      <c r="R133" s="232"/>
      <c r="S133" s="232" t="s">
        <v>174</v>
      </c>
      <c r="T133" s="232" t="s">
        <v>175</v>
      </c>
      <c r="U133" s="232">
        <v>0</v>
      </c>
      <c r="V133" s="232">
        <f>ROUND(E133*U133,2)</f>
        <v>0</v>
      </c>
      <c r="W133" s="232"/>
      <c r="X133" s="232" t="s">
        <v>263</v>
      </c>
      <c r="Y133" s="232" t="s">
        <v>177</v>
      </c>
      <c r="Z133" s="212"/>
      <c r="AA133" s="212"/>
      <c r="AB133" s="212"/>
      <c r="AC133" s="212"/>
      <c r="AD133" s="212"/>
      <c r="AE133" s="212"/>
      <c r="AF133" s="212"/>
      <c r="AG133" s="212" t="s">
        <v>275</v>
      </c>
      <c r="AH133" s="212"/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1" x14ac:dyDescent="0.2">
      <c r="A134" s="248">
        <v>49</v>
      </c>
      <c r="B134" s="249" t="s">
        <v>339</v>
      </c>
      <c r="C134" s="265" t="s">
        <v>353</v>
      </c>
      <c r="D134" s="250" t="s">
        <v>235</v>
      </c>
      <c r="E134" s="251">
        <v>1</v>
      </c>
      <c r="F134" s="252"/>
      <c r="G134" s="253">
        <f>ROUND(E134*F134,2)</f>
        <v>0</v>
      </c>
      <c r="H134" s="233"/>
      <c r="I134" s="232">
        <f>ROUND(E134*H134,2)</f>
        <v>0</v>
      </c>
      <c r="J134" s="233"/>
      <c r="K134" s="232">
        <f>ROUND(E134*J134,2)</f>
        <v>0</v>
      </c>
      <c r="L134" s="232">
        <v>21</v>
      </c>
      <c r="M134" s="232">
        <f>G134*(1+L134/100)</f>
        <v>0</v>
      </c>
      <c r="N134" s="231">
        <v>0</v>
      </c>
      <c r="O134" s="231">
        <f>ROUND(E134*N134,2)</f>
        <v>0</v>
      </c>
      <c r="P134" s="231">
        <v>0</v>
      </c>
      <c r="Q134" s="231">
        <f>ROUND(E134*P134,2)</f>
        <v>0</v>
      </c>
      <c r="R134" s="232"/>
      <c r="S134" s="232" t="s">
        <v>174</v>
      </c>
      <c r="T134" s="232" t="s">
        <v>175</v>
      </c>
      <c r="U134" s="232">
        <v>0</v>
      </c>
      <c r="V134" s="232">
        <f>ROUND(E134*U134,2)</f>
        <v>0</v>
      </c>
      <c r="W134" s="232"/>
      <c r="X134" s="232" t="s">
        <v>263</v>
      </c>
      <c r="Y134" s="232" t="s">
        <v>177</v>
      </c>
      <c r="Z134" s="212"/>
      <c r="AA134" s="212"/>
      <c r="AB134" s="212"/>
      <c r="AC134" s="212"/>
      <c r="AD134" s="212"/>
      <c r="AE134" s="212"/>
      <c r="AF134" s="212"/>
      <c r="AG134" s="212" t="s">
        <v>264</v>
      </c>
      <c r="AH134" s="212"/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2" x14ac:dyDescent="0.2">
      <c r="A135" s="229"/>
      <c r="B135" s="230"/>
      <c r="C135" s="266" t="s">
        <v>517</v>
      </c>
      <c r="D135" s="234"/>
      <c r="E135" s="235">
        <v>1</v>
      </c>
      <c r="F135" s="232"/>
      <c r="G135" s="232"/>
      <c r="H135" s="232"/>
      <c r="I135" s="232"/>
      <c r="J135" s="232"/>
      <c r="K135" s="232"/>
      <c r="L135" s="232"/>
      <c r="M135" s="232"/>
      <c r="N135" s="231"/>
      <c r="O135" s="231"/>
      <c r="P135" s="231"/>
      <c r="Q135" s="231"/>
      <c r="R135" s="232"/>
      <c r="S135" s="232"/>
      <c r="T135" s="232"/>
      <c r="U135" s="232"/>
      <c r="V135" s="232"/>
      <c r="W135" s="232"/>
      <c r="X135" s="232"/>
      <c r="Y135" s="232"/>
      <c r="Z135" s="212"/>
      <c r="AA135" s="212"/>
      <c r="AB135" s="212"/>
      <c r="AC135" s="212"/>
      <c r="AD135" s="212"/>
      <c r="AE135" s="212"/>
      <c r="AF135" s="212"/>
      <c r="AG135" s="212" t="s">
        <v>204</v>
      </c>
      <c r="AH135" s="212">
        <v>0</v>
      </c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x14ac:dyDescent="0.2">
      <c r="A136" s="241" t="s">
        <v>169</v>
      </c>
      <c r="B136" s="242" t="s">
        <v>132</v>
      </c>
      <c r="C136" s="263" t="s">
        <v>133</v>
      </c>
      <c r="D136" s="243"/>
      <c r="E136" s="244"/>
      <c r="F136" s="245"/>
      <c r="G136" s="246">
        <f>SUMIF(AG137:AG143,"&lt;&gt;NOR",G137:G143)</f>
        <v>0</v>
      </c>
      <c r="H136" s="240"/>
      <c r="I136" s="240">
        <f>SUM(I137:I143)</f>
        <v>0</v>
      </c>
      <c r="J136" s="240"/>
      <c r="K136" s="240">
        <f>SUM(K137:K143)</f>
        <v>0</v>
      </c>
      <c r="L136" s="240"/>
      <c r="M136" s="240">
        <f>SUM(M137:M143)</f>
        <v>0</v>
      </c>
      <c r="N136" s="239"/>
      <c r="O136" s="239">
        <f>SUM(O137:O143)</f>
        <v>13.18</v>
      </c>
      <c r="P136" s="239"/>
      <c r="Q136" s="239">
        <f>SUM(Q137:Q143)</f>
        <v>0</v>
      </c>
      <c r="R136" s="240"/>
      <c r="S136" s="240"/>
      <c r="T136" s="240"/>
      <c r="U136" s="240"/>
      <c r="V136" s="240">
        <f>SUM(V137:V143)</f>
        <v>27</v>
      </c>
      <c r="W136" s="240"/>
      <c r="X136" s="240"/>
      <c r="Y136" s="240"/>
      <c r="AG136" t="s">
        <v>170</v>
      </c>
    </row>
    <row r="137" spans="1:60" ht="22.5" outlineLevel="1" x14ac:dyDescent="0.2">
      <c r="A137" s="248">
        <v>50</v>
      </c>
      <c r="B137" s="249" t="s">
        <v>358</v>
      </c>
      <c r="C137" s="265" t="s">
        <v>359</v>
      </c>
      <c r="D137" s="250" t="s">
        <v>211</v>
      </c>
      <c r="E137" s="251">
        <v>72</v>
      </c>
      <c r="F137" s="252"/>
      <c r="G137" s="253">
        <f>ROUND(E137*F137,2)</f>
        <v>0</v>
      </c>
      <c r="H137" s="233"/>
      <c r="I137" s="232">
        <f>ROUND(E137*H137,2)</f>
        <v>0</v>
      </c>
      <c r="J137" s="233"/>
      <c r="K137" s="232">
        <f>ROUND(E137*J137,2)</f>
        <v>0</v>
      </c>
      <c r="L137" s="232">
        <v>21</v>
      </c>
      <c r="M137" s="232">
        <f>G137*(1+L137/100)</f>
        <v>0</v>
      </c>
      <c r="N137" s="231">
        <v>0.18310000000000001</v>
      </c>
      <c r="O137" s="231">
        <f>ROUND(E137*N137,2)</f>
        <v>13.18</v>
      </c>
      <c r="P137" s="231">
        <v>0</v>
      </c>
      <c r="Q137" s="231">
        <f>ROUND(E137*P137,2)</f>
        <v>0</v>
      </c>
      <c r="R137" s="232"/>
      <c r="S137" s="232" t="s">
        <v>360</v>
      </c>
      <c r="T137" s="232" t="s">
        <v>175</v>
      </c>
      <c r="U137" s="232">
        <v>0.375</v>
      </c>
      <c r="V137" s="232">
        <f>ROUND(E137*U137,2)</f>
        <v>27</v>
      </c>
      <c r="W137" s="232"/>
      <c r="X137" s="232" t="s">
        <v>176</v>
      </c>
      <c r="Y137" s="232" t="s">
        <v>177</v>
      </c>
      <c r="Z137" s="212"/>
      <c r="AA137" s="212"/>
      <c r="AB137" s="212"/>
      <c r="AC137" s="212"/>
      <c r="AD137" s="212"/>
      <c r="AE137" s="212"/>
      <c r="AF137" s="212"/>
      <c r="AG137" s="212" t="s">
        <v>245</v>
      </c>
      <c r="AH137" s="212"/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outlineLevel="2" x14ac:dyDescent="0.2">
      <c r="A138" s="229"/>
      <c r="B138" s="230"/>
      <c r="C138" s="266" t="s">
        <v>518</v>
      </c>
      <c r="D138" s="234"/>
      <c r="E138" s="235">
        <v>72</v>
      </c>
      <c r="F138" s="232"/>
      <c r="G138" s="232"/>
      <c r="H138" s="232"/>
      <c r="I138" s="232"/>
      <c r="J138" s="232"/>
      <c r="K138" s="232"/>
      <c r="L138" s="232"/>
      <c r="M138" s="232"/>
      <c r="N138" s="231"/>
      <c r="O138" s="231"/>
      <c r="P138" s="231"/>
      <c r="Q138" s="231"/>
      <c r="R138" s="232"/>
      <c r="S138" s="232"/>
      <c r="T138" s="232"/>
      <c r="U138" s="232"/>
      <c r="V138" s="232"/>
      <c r="W138" s="232"/>
      <c r="X138" s="232"/>
      <c r="Y138" s="232"/>
      <c r="Z138" s="212"/>
      <c r="AA138" s="212"/>
      <c r="AB138" s="212"/>
      <c r="AC138" s="212"/>
      <c r="AD138" s="212"/>
      <c r="AE138" s="212"/>
      <c r="AF138" s="212"/>
      <c r="AG138" s="212" t="s">
        <v>204</v>
      </c>
      <c r="AH138" s="212">
        <v>0</v>
      </c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1" x14ac:dyDescent="0.2">
      <c r="A139" s="248">
        <v>51</v>
      </c>
      <c r="B139" s="249" t="s">
        <v>366</v>
      </c>
      <c r="C139" s="265" t="s">
        <v>367</v>
      </c>
      <c r="D139" s="250" t="s">
        <v>364</v>
      </c>
      <c r="E139" s="251">
        <v>6</v>
      </c>
      <c r="F139" s="252"/>
      <c r="G139" s="253">
        <f>ROUND(E139*F139,2)</f>
        <v>0</v>
      </c>
      <c r="H139" s="233"/>
      <c r="I139" s="232">
        <f>ROUND(E139*H139,2)</f>
        <v>0</v>
      </c>
      <c r="J139" s="233"/>
      <c r="K139" s="232">
        <f>ROUND(E139*J139,2)</f>
        <v>0</v>
      </c>
      <c r="L139" s="232">
        <v>21</v>
      </c>
      <c r="M139" s="232">
        <f>G139*(1+L139/100)</f>
        <v>0</v>
      </c>
      <c r="N139" s="231">
        <v>0</v>
      </c>
      <c r="O139" s="231">
        <f>ROUND(E139*N139,2)</f>
        <v>0</v>
      </c>
      <c r="P139" s="231">
        <v>0</v>
      </c>
      <c r="Q139" s="231">
        <f>ROUND(E139*P139,2)</f>
        <v>0</v>
      </c>
      <c r="R139" s="232"/>
      <c r="S139" s="232" t="s">
        <v>174</v>
      </c>
      <c r="T139" s="232" t="s">
        <v>175</v>
      </c>
      <c r="U139" s="232">
        <v>0</v>
      </c>
      <c r="V139" s="232">
        <f>ROUND(E139*U139,2)</f>
        <v>0</v>
      </c>
      <c r="W139" s="232"/>
      <c r="X139" s="232" t="s">
        <v>298</v>
      </c>
      <c r="Y139" s="232" t="s">
        <v>177</v>
      </c>
      <c r="Z139" s="212"/>
      <c r="AA139" s="212"/>
      <c r="AB139" s="212"/>
      <c r="AC139" s="212"/>
      <c r="AD139" s="212"/>
      <c r="AE139" s="212"/>
      <c r="AF139" s="212"/>
      <c r="AG139" s="212" t="s">
        <v>299</v>
      </c>
      <c r="AH139" s="212"/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2" x14ac:dyDescent="0.2">
      <c r="A140" s="229"/>
      <c r="B140" s="230"/>
      <c r="C140" s="266" t="s">
        <v>357</v>
      </c>
      <c r="D140" s="234"/>
      <c r="E140" s="235">
        <v>6</v>
      </c>
      <c r="F140" s="232"/>
      <c r="G140" s="232"/>
      <c r="H140" s="232"/>
      <c r="I140" s="232"/>
      <c r="J140" s="232"/>
      <c r="K140" s="232"/>
      <c r="L140" s="232"/>
      <c r="M140" s="232"/>
      <c r="N140" s="231"/>
      <c r="O140" s="231"/>
      <c r="P140" s="231"/>
      <c r="Q140" s="231"/>
      <c r="R140" s="232"/>
      <c r="S140" s="232"/>
      <c r="T140" s="232"/>
      <c r="U140" s="232"/>
      <c r="V140" s="232"/>
      <c r="W140" s="232"/>
      <c r="X140" s="232"/>
      <c r="Y140" s="232"/>
      <c r="Z140" s="212"/>
      <c r="AA140" s="212"/>
      <c r="AB140" s="212"/>
      <c r="AC140" s="212"/>
      <c r="AD140" s="212"/>
      <c r="AE140" s="212"/>
      <c r="AF140" s="212"/>
      <c r="AG140" s="212" t="s">
        <v>204</v>
      </c>
      <c r="AH140" s="212">
        <v>0</v>
      </c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outlineLevel="1" x14ac:dyDescent="0.2">
      <c r="A141" s="248">
        <v>52</v>
      </c>
      <c r="B141" s="249" t="s">
        <v>374</v>
      </c>
      <c r="C141" s="265" t="s">
        <v>375</v>
      </c>
      <c r="D141" s="250" t="s">
        <v>211</v>
      </c>
      <c r="E141" s="251">
        <v>132.5</v>
      </c>
      <c r="F141" s="252"/>
      <c r="G141" s="253">
        <f>ROUND(E141*F141,2)</f>
        <v>0</v>
      </c>
      <c r="H141" s="233"/>
      <c r="I141" s="232">
        <f>ROUND(E141*H141,2)</f>
        <v>0</v>
      </c>
      <c r="J141" s="233"/>
      <c r="K141" s="232">
        <f>ROUND(E141*J141,2)</f>
        <v>0</v>
      </c>
      <c r="L141" s="232">
        <v>21</v>
      </c>
      <c r="M141" s="232">
        <f>G141*(1+L141/100)</f>
        <v>0</v>
      </c>
      <c r="N141" s="231">
        <v>0</v>
      </c>
      <c r="O141" s="231">
        <f>ROUND(E141*N141,2)</f>
        <v>0</v>
      </c>
      <c r="P141" s="231">
        <v>0</v>
      </c>
      <c r="Q141" s="231">
        <f>ROUND(E141*P141,2)</f>
        <v>0</v>
      </c>
      <c r="R141" s="232"/>
      <c r="S141" s="232" t="s">
        <v>174</v>
      </c>
      <c r="T141" s="232" t="s">
        <v>175</v>
      </c>
      <c r="U141" s="232">
        <v>0</v>
      </c>
      <c r="V141" s="232">
        <f>ROUND(E141*U141,2)</f>
        <v>0</v>
      </c>
      <c r="W141" s="232"/>
      <c r="X141" s="232" t="s">
        <v>263</v>
      </c>
      <c r="Y141" s="232" t="s">
        <v>177</v>
      </c>
      <c r="Z141" s="212"/>
      <c r="AA141" s="212"/>
      <c r="AB141" s="212"/>
      <c r="AC141" s="212"/>
      <c r="AD141" s="212"/>
      <c r="AE141" s="212"/>
      <c r="AF141" s="212"/>
      <c r="AG141" s="212" t="s">
        <v>264</v>
      </c>
      <c r="AH141" s="212"/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outlineLevel="2" x14ac:dyDescent="0.2">
      <c r="A142" s="229"/>
      <c r="B142" s="230"/>
      <c r="C142" s="267" t="s">
        <v>365</v>
      </c>
      <c r="D142" s="261"/>
      <c r="E142" s="261"/>
      <c r="F142" s="261"/>
      <c r="G142" s="261"/>
      <c r="H142" s="232"/>
      <c r="I142" s="232"/>
      <c r="J142" s="232"/>
      <c r="K142" s="232"/>
      <c r="L142" s="232"/>
      <c r="M142" s="232"/>
      <c r="N142" s="231"/>
      <c r="O142" s="231"/>
      <c r="P142" s="231"/>
      <c r="Q142" s="231"/>
      <c r="R142" s="232"/>
      <c r="S142" s="232"/>
      <c r="T142" s="232"/>
      <c r="U142" s="232"/>
      <c r="V142" s="232"/>
      <c r="W142" s="232"/>
      <c r="X142" s="232"/>
      <c r="Y142" s="232"/>
      <c r="Z142" s="212"/>
      <c r="AA142" s="212"/>
      <c r="AB142" s="212"/>
      <c r="AC142" s="212"/>
      <c r="AD142" s="212"/>
      <c r="AE142" s="212"/>
      <c r="AF142" s="212"/>
      <c r="AG142" s="212" t="s">
        <v>266</v>
      </c>
      <c r="AH142" s="212"/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outlineLevel="2" x14ac:dyDescent="0.2">
      <c r="A143" s="229"/>
      <c r="B143" s="230"/>
      <c r="C143" s="266" t="s">
        <v>519</v>
      </c>
      <c r="D143" s="234"/>
      <c r="E143" s="235">
        <v>132.5</v>
      </c>
      <c r="F143" s="232"/>
      <c r="G143" s="232"/>
      <c r="H143" s="232"/>
      <c r="I143" s="232"/>
      <c r="J143" s="232"/>
      <c r="K143" s="232"/>
      <c r="L143" s="232"/>
      <c r="M143" s="232"/>
      <c r="N143" s="231"/>
      <c r="O143" s="231"/>
      <c r="P143" s="231"/>
      <c r="Q143" s="231"/>
      <c r="R143" s="232"/>
      <c r="S143" s="232"/>
      <c r="T143" s="232"/>
      <c r="U143" s="232"/>
      <c r="V143" s="232"/>
      <c r="W143" s="232"/>
      <c r="X143" s="232"/>
      <c r="Y143" s="232"/>
      <c r="Z143" s="212"/>
      <c r="AA143" s="212"/>
      <c r="AB143" s="212"/>
      <c r="AC143" s="212"/>
      <c r="AD143" s="212"/>
      <c r="AE143" s="212"/>
      <c r="AF143" s="212"/>
      <c r="AG143" s="212" t="s">
        <v>204</v>
      </c>
      <c r="AH143" s="212">
        <v>0</v>
      </c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x14ac:dyDescent="0.2">
      <c r="A144" s="241" t="s">
        <v>169</v>
      </c>
      <c r="B144" s="242" t="s">
        <v>138</v>
      </c>
      <c r="C144" s="263" t="s">
        <v>139</v>
      </c>
      <c r="D144" s="243"/>
      <c r="E144" s="244"/>
      <c r="F144" s="245"/>
      <c r="G144" s="246">
        <f>SUMIF(AG145:AG145,"&lt;&gt;NOR",G145:G145)</f>
        <v>0</v>
      </c>
      <c r="H144" s="240"/>
      <c r="I144" s="240">
        <f>SUM(I145:I145)</f>
        <v>0</v>
      </c>
      <c r="J144" s="240"/>
      <c r="K144" s="240">
        <f>SUM(K145:K145)</f>
        <v>0</v>
      </c>
      <c r="L144" s="240"/>
      <c r="M144" s="240">
        <f>SUM(M145:M145)</f>
        <v>0</v>
      </c>
      <c r="N144" s="239"/>
      <c r="O144" s="239">
        <f>SUM(O145:O145)</f>
        <v>0</v>
      </c>
      <c r="P144" s="239"/>
      <c r="Q144" s="239">
        <f>SUM(Q145:Q145)</f>
        <v>0</v>
      </c>
      <c r="R144" s="240"/>
      <c r="S144" s="240"/>
      <c r="T144" s="240"/>
      <c r="U144" s="240"/>
      <c r="V144" s="240">
        <f>SUM(V145:V145)</f>
        <v>64.95</v>
      </c>
      <c r="W144" s="240"/>
      <c r="X144" s="240"/>
      <c r="Y144" s="240"/>
      <c r="AG144" t="s">
        <v>170</v>
      </c>
    </row>
    <row r="145" spans="1:60" outlineLevel="1" x14ac:dyDescent="0.2">
      <c r="A145" s="254">
        <v>53</v>
      </c>
      <c r="B145" s="255" t="s">
        <v>392</v>
      </c>
      <c r="C145" s="264" t="s">
        <v>393</v>
      </c>
      <c r="D145" s="256" t="s">
        <v>183</v>
      </c>
      <c r="E145" s="257">
        <v>865.97578999999996</v>
      </c>
      <c r="F145" s="258"/>
      <c r="G145" s="259">
        <f>ROUND(E145*F145,2)</f>
        <v>0</v>
      </c>
      <c r="H145" s="233"/>
      <c r="I145" s="232">
        <f>ROUND(E145*H145,2)</f>
        <v>0</v>
      </c>
      <c r="J145" s="233"/>
      <c r="K145" s="232">
        <f>ROUND(E145*J145,2)</f>
        <v>0</v>
      </c>
      <c r="L145" s="232">
        <v>21</v>
      </c>
      <c r="M145" s="232">
        <f>G145*(1+L145/100)</f>
        <v>0</v>
      </c>
      <c r="N145" s="231">
        <v>0</v>
      </c>
      <c r="O145" s="231">
        <f>ROUND(E145*N145,2)</f>
        <v>0</v>
      </c>
      <c r="P145" s="231">
        <v>0</v>
      </c>
      <c r="Q145" s="231">
        <f>ROUND(E145*P145,2)</f>
        <v>0</v>
      </c>
      <c r="R145" s="232"/>
      <c r="S145" s="232" t="s">
        <v>202</v>
      </c>
      <c r="T145" s="232" t="s">
        <v>175</v>
      </c>
      <c r="U145" s="232">
        <v>7.4999999999999997E-2</v>
      </c>
      <c r="V145" s="232">
        <f>ROUND(E145*U145,2)</f>
        <v>64.95</v>
      </c>
      <c r="W145" s="232"/>
      <c r="X145" s="232" t="s">
        <v>394</v>
      </c>
      <c r="Y145" s="232" t="s">
        <v>177</v>
      </c>
      <c r="Z145" s="212"/>
      <c r="AA145" s="212"/>
      <c r="AB145" s="212"/>
      <c r="AC145" s="212"/>
      <c r="AD145" s="212"/>
      <c r="AE145" s="212"/>
      <c r="AF145" s="212"/>
      <c r="AG145" s="212" t="s">
        <v>395</v>
      </c>
      <c r="AH145" s="212"/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x14ac:dyDescent="0.2">
      <c r="A146" s="241" t="s">
        <v>169</v>
      </c>
      <c r="B146" s="242" t="s">
        <v>140</v>
      </c>
      <c r="C146" s="263" t="s">
        <v>29</v>
      </c>
      <c r="D146" s="243"/>
      <c r="E146" s="244"/>
      <c r="F146" s="245"/>
      <c r="G146" s="246">
        <f>SUMIF(AG147:AG148,"&lt;&gt;NOR",G147:G148)</f>
        <v>0</v>
      </c>
      <c r="H146" s="240"/>
      <c r="I146" s="240">
        <f>SUM(I147:I148)</f>
        <v>0</v>
      </c>
      <c r="J146" s="240"/>
      <c r="K146" s="240">
        <f>SUM(K147:K148)</f>
        <v>0</v>
      </c>
      <c r="L146" s="240"/>
      <c r="M146" s="240">
        <f>SUM(M147:M148)</f>
        <v>0</v>
      </c>
      <c r="N146" s="239"/>
      <c r="O146" s="239">
        <f>SUM(O147:O148)</f>
        <v>0</v>
      </c>
      <c r="P146" s="239"/>
      <c r="Q146" s="239">
        <f>SUM(Q147:Q148)</f>
        <v>0</v>
      </c>
      <c r="R146" s="240"/>
      <c r="S146" s="240"/>
      <c r="T146" s="240"/>
      <c r="U146" s="240"/>
      <c r="V146" s="240">
        <f>SUM(V147:V148)</f>
        <v>0</v>
      </c>
      <c r="W146" s="240"/>
      <c r="X146" s="240"/>
      <c r="Y146" s="240"/>
      <c r="AG146" t="s">
        <v>170</v>
      </c>
    </row>
    <row r="147" spans="1:60" outlineLevel="1" x14ac:dyDescent="0.2">
      <c r="A147" s="254">
        <v>54</v>
      </c>
      <c r="B147" s="255" t="s">
        <v>396</v>
      </c>
      <c r="C147" s="264" t="s">
        <v>397</v>
      </c>
      <c r="D147" s="256" t="s">
        <v>398</v>
      </c>
      <c r="E147" s="257">
        <v>1</v>
      </c>
      <c r="F147" s="258"/>
      <c r="G147" s="259">
        <f>ROUND(E147*F147,2)</f>
        <v>0</v>
      </c>
      <c r="H147" s="233"/>
      <c r="I147" s="232">
        <f>ROUND(E147*H147,2)</f>
        <v>0</v>
      </c>
      <c r="J147" s="233"/>
      <c r="K147" s="232">
        <f>ROUND(E147*J147,2)</f>
        <v>0</v>
      </c>
      <c r="L147" s="232">
        <v>21</v>
      </c>
      <c r="M147" s="232">
        <f>G147*(1+L147/100)</f>
        <v>0</v>
      </c>
      <c r="N147" s="231">
        <v>0</v>
      </c>
      <c r="O147" s="231">
        <f>ROUND(E147*N147,2)</f>
        <v>0</v>
      </c>
      <c r="P147" s="231">
        <v>0</v>
      </c>
      <c r="Q147" s="231">
        <f>ROUND(E147*P147,2)</f>
        <v>0</v>
      </c>
      <c r="R147" s="232"/>
      <c r="S147" s="232" t="s">
        <v>174</v>
      </c>
      <c r="T147" s="232" t="s">
        <v>175</v>
      </c>
      <c r="U147" s="232">
        <v>0</v>
      </c>
      <c r="V147" s="232">
        <f>ROUND(E147*U147,2)</f>
        <v>0</v>
      </c>
      <c r="W147" s="232"/>
      <c r="X147" s="232" t="s">
        <v>399</v>
      </c>
      <c r="Y147" s="232" t="s">
        <v>177</v>
      </c>
      <c r="Z147" s="212"/>
      <c r="AA147" s="212"/>
      <c r="AB147" s="212"/>
      <c r="AC147" s="212"/>
      <c r="AD147" s="212"/>
      <c r="AE147" s="212"/>
      <c r="AF147" s="212"/>
      <c r="AG147" s="212" t="s">
        <v>400</v>
      </c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outlineLevel="1" x14ac:dyDescent="0.2">
      <c r="A148" s="248">
        <v>55</v>
      </c>
      <c r="B148" s="249" t="s">
        <v>401</v>
      </c>
      <c r="C148" s="265" t="s">
        <v>402</v>
      </c>
      <c r="D148" s="250" t="s">
        <v>398</v>
      </c>
      <c r="E148" s="251">
        <v>1</v>
      </c>
      <c r="F148" s="252"/>
      <c r="G148" s="253">
        <f>ROUND(E148*F148,2)</f>
        <v>0</v>
      </c>
      <c r="H148" s="233"/>
      <c r="I148" s="232">
        <f>ROUND(E148*H148,2)</f>
        <v>0</v>
      </c>
      <c r="J148" s="233"/>
      <c r="K148" s="232">
        <f>ROUND(E148*J148,2)</f>
        <v>0</v>
      </c>
      <c r="L148" s="232">
        <v>21</v>
      </c>
      <c r="M148" s="232">
        <f>G148*(1+L148/100)</f>
        <v>0</v>
      </c>
      <c r="N148" s="231">
        <v>0</v>
      </c>
      <c r="O148" s="231">
        <f>ROUND(E148*N148,2)</f>
        <v>0</v>
      </c>
      <c r="P148" s="231">
        <v>0</v>
      </c>
      <c r="Q148" s="231">
        <f>ROUND(E148*P148,2)</f>
        <v>0</v>
      </c>
      <c r="R148" s="232"/>
      <c r="S148" s="232" t="s">
        <v>174</v>
      </c>
      <c r="T148" s="232" t="s">
        <v>175</v>
      </c>
      <c r="U148" s="232">
        <v>0</v>
      </c>
      <c r="V148" s="232">
        <f>ROUND(E148*U148,2)</f>
        <v>0</v>
      </c>
      <c r="W148" s="232"/>
      <c r="X148" s="232" t="s">
        <v>399</v>
      </c>
      <c r="Y148" s="232" t="s">
        <v>177</v>
      </c>
      <c r="Z148" s="212"/>
      <c r="AA148" s="212"/>
      <c r="AB148" s="212"/>
      <c r="AC148" s="212"/>
      <c r="AD148" s="212"/>
      <c r="AE148" s="212"/>
      <c r="AF148" s="212"/>
      <c r="AG148" s="212" t="s">
        <v>400</v>
      </c>
      <c r="AH148" s="212"/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x14ac:dyDescent="0.2">
      <c r="A149" s="3"/>
      <c r="B149" s="4"/>
      <c r="C149" s="269"/>
      <c r="D149" s="6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AE149">
        <v>15</v>
      </c>
      <c r="AF149">
        <v>21</v>
      </c>
      <c r="AG149" t="s">
        <v>155</v>
      </c>
    </row>
    <row r="150" spans="1:60" x14ac:dyDescent="0.2">
      <c r="A150" s="215"/>
      <c r="B150" s="216" t="s">
        <v>31</v>
      </c>
      <c r="C150" s="270"/>
      <c r="D150" s="217"/>
      <c r="E150" s="218"/>
      <c r="F150" s="218"/>
      <c r="G150" s="247">
        <f>G8+G25+G29+G43+G50+G62+G81+G93+G116+G123+G136+G144+G146</f>
        <v>0</v>
      </c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AE150">
        <f>SUMIF(L7:L148,AE149,G7:G148)</f>
        <v>0</v>
      </c>
      <c r="AF150">
        <f>SUMIF(L7:L148,AF149,G7:G148)</f>
        <v>0</v>
      </c>
      <c r="AG150" t="s">
        <v>410</v>
      </c>
    </row>
    <row r="151" spans="1:60" x14ac:dyDescent="0.2">
      <c r="A151" s="3"/>
      <c r="B151" s="4"/>
      <c r="C151" s="269"/>
      <c r="D151" s="6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60" x14ac:dyDescent="0.2">
      <c r="A152" s="3"/>
      <c r="B152" s="4"/>
      <c r="C152" s="269"/>
      <c r="D152" s="6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60" x14ac:dyDescent="0.2">
      <c r="A153" s="219" t="s">
        <v>411</v>
      </c>
      <c r="B153" s="219"/>
      <c r="C153" s="271"/>
      <c r="D153" s="6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60" x14ac:dyDescent="0.2">
      <c r="A154" s="220"/>
      <c r="B154" s="221"/>
      <c r="C154" s="272"/>
      <c r="D154" s="221"/>
      <c r="E154" s="221"/>
      <c r="F154" s="221"/>
      <c r="G154" s="222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AG154" t="s">
        <v>412</v>
      </c>
    </row>
    <row r="155" spans="1:60" x14ac:dyDescent="0.2">
      <c r="A155" s="223"/>
      <c r="B155" s="224"/>
      <c r="C155" s="273"/>
      <c r="D155" s="224"/>
      <c r="E155" s="224"/>
      <c r="F155" s="224"/>
      <c r="G155" s="225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60" x14ac:dyDescent="0.2">
      <c r="A156" s="223"/>
      <c r="B156" s="224"/>
      <c r="C156" s="273"/>
      <c r="D156" s="224"/>
      <c r="E156" s="224"/>
      <c r="F156" s="224"/>
      <c r="G156" s="225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1:60" x14ac:dyDescent="0.2">
      <c r="A157" s="223"/>
      <c r="B157" s="224"/>
      <c r="C157" s="273"/>
      <c r="D157" s="224"/>
      <c r="E157" s="224"/>
      <c r="F157" s="224"/>
      <c r="G157" s="225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</row>
    <row r="158" spans="1:60" x14ac:dyDescent="0.2">
      <c r="A158" s="226"/>
      <c r="B158" s="227"/>
      <c r="C158" s="274"/>
      <c r="D158" s="227"/>
      <c r="E158" s="227"/>
      <c r="F158" s="227"/>
      <c r="G158" s="228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</row>
    <row r="159" spans="1:60" x14ac:dyDescent="0.2">
      <c r="A159" s="3"/>
      <c r="B159" s="4"/>
      <c r="C159" s="269"/>
      <c r="D159" s="6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</row>
    <row r="160" spans="1:60" x14ac:dyDescent="0.2">
      <c r="C160" s="275"/>
      <c r="D160" s="10"/>
      <c r="AG160" t="s">
        <v>413</v>
      </c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4uopwdqswKSSVIhGMLlcKrGdF8Lok/iypLMdWlztHJOEsHgTuLH2AkohHv03I9WKLTIFHas+Z5nrPI7/x7z+vg==" saltValue="jJg6XcYV2bSFqdKpA5z9zQ==" spinCount="100000" sheet="1" formatRows="0"/>
  <mergeCells count="26">
    <mergeCell ref="C113:G113"/>
    <mergeCell ref="C114:G114"/>
    <mergeCell ref="C131:G131"/>
    <mergeCell ref="C142:G142"/>
    <mergeCell ref="C100:G100"/>
    <mergeCell ref="C103:G103"/>
    <mergeCell ref="C106:G106"/>
    <mergeCell ref="C110:G110"/>
    <mergeCell ref="C111:G111"/>
    <mergeCell ref="C112:G112"/>
    <mergeCell ref="C45:G45"/>
    <mergeCell ref="C48:G48"/>
    <mergeCell ref="C75:G75"/>
    <mergeCell ref="C85:G85"/>
    <mergeCell ref="C88:G88"/>
    <mergeCell ref="C91:G91"/>
    <mergeCell ref="A1:G1"/>
    <mergeCell ref="C2:G2"/>
    <mergeCell ref="C3:G3"/>
    <mergeCell ref="C4:G4"/>
    <mergeCell ref="A153:C153"/>
    <mergeCell ref="A154:G158"/>
    <mergeCell ref="C13:G13"/>
    <mergeCell ref="C16:G16"/>
    <mergeCell ref="C23:G23"/>
    <mergeCell ref="C27:G27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65506-9FD5-4E2B-9802-35BCD866BE6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143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144</v>
      </c>
    </row>
    <row r="3" spans="1:60" ht="24.95" customHeight="1" x14ac:dyDescent="0.2">
      <c r="A3" s="198" t="s">
        <v>9</v>
      </c>
      <c r="B3" s="49" t="s">
        <v>52</v>
      </c>
      <c r="C3" s="201" t="s">
        <v>53</v>
      </c>
      <c r="D3" s="199"/>
      <c r="E3" s="199"/>
      <c r="F3" s="199"/>
      <c r="G3" s="200"/>
      <c r="AC3" s="176" t="s">
        <v>144</v>
      </c>
      <c r="AG3" t="s">
        <v>145</v>
      </c>
    </row>
    <row r="4" spans="1:60" ht="24.95" customHeight="1" x14ac:dyDescent="0.2">
      <c r="A4" s="202" t="s">
        <v>10</v>
      </c>
      <c r="B4" s="203" t="s">
        <v>58</v>
      </c>
      <c r="C4" s="204" t="s">
        <v>59</v>
      </c>
      <c r="D4" s="205"/>
      <c r="E4" s="205"/>
      <c r="F4" s="205"/>
      <c r="G4" s="206"/>
      <c r="AG4" t="s">
        <v>146</v>
      </c>
    </row>
    <row r="5" spans="1:60" x14ac:dyDescent="0.2">
      <c r="D5" s="10"/>
    </row>
    <row r="6" spans="1:60" ht="38.25" x14ac:dyDescent="0.2">
      <c r="A6" s="208" t="s">
        <v>147</v>
      </c>
      <c r="B6" s="210" t="s">
        <v>148</v>
      </c>
      <c r="C6" s="210" t="s">
        <v>149</v>
      </c>
      <c r="D6" s="209" t="s">
        <v>150</v>
      </c>
      <c r="E6" s="208" t="s">
        <v>151</v>
      </c>
      <c r="F6" s="207" t="s">
        <v>152</v>
      </c>
      <c r="G6" s="208" t="s">
        <v>31</v>
      </c>
      <c r="H6" s="211" t="s">
        <v>32</v>
      </c>
      <c r="I6" s="211" t="s">
        <v>153</v>
      </c>
      <c r="J6" s="211" t="s">
        <v>33</v>
      </c>
      <c r="K6" s="211" t="s">
        <v>154</v>
      </c>
      <c r="L6" s="211" t="s">
        <v>155</v>
      </c>
      <c r="M6" s="211" t="s">
        <v>156</v>
      </c>
      <c r="N6" s="211" t="s">
        <v>157</v>
      </c>
      <c r="O6" s="211" t="s">
        <v>158</v>
      </c>
      <c r="P6" s="211" t="s">
        <v>159</v>
      </c>
      <c r="Q6" s="211" t="s">
        <v>160</v>
      </c>
      <c r="R6" s="211" t="s">
        <v>161</v>
      </c>
      <c r="S6" s="211" t="s">
        <v>162</v>
      </c>
      <c r="T6" s="211" t="s">
        <v>163</v>
      </c>
      <c r="U6" s="211" t="s">
        <v>164</v>
      </c>
      <c r="V6" s="211" t="s">
        <v>165</v>
      </c>
      <c r="W6" s="211" t="s">
        <v>166</v>
      </c>
      <c r="X6" s="211" t="s">
        <v>167</v>
      </c>
      <c r="Y6" s="211" t="s">
        <v>168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1" t="s">
        <v>169</v>
      </c>
      <c r="B8" s="242" t="s">
        <v>86</v>
      </c>
      <c r="C8" s="263" t="s">
        <v>87</v>
      </c>
      <c r="D8" s="243"/>
      <c r="E8" s="244"/>
      <c r="F8" s="245"/>
      <c r="G8" s="246">
        <f>SUMIF(AG9:AG22,"&lt;&gt;NOR",G9:G22)</f>
        <v>0</v>
      </c>
      <c r="H8" s="240"/>
      <c r="I8" s="240">
        <f>SUM(I9:I22)</f>
        <v>0</v>
      </c>
      <c r="J8" s="240"/>
      <c r="K8" s="240">
        <f>SUM(K9:K22)</f>
        <v>0</v>
      </c>
      <c r="L8" s="240"/>
      <c r="M8" s="240">
        <f>SUM(M9:M22)</f>
        <v>0</v>
      </c>
      <c r="N8" s="239"/>
      <c r="O8" s="239">
        <f>SUM(O9:O22)</f>
        <v>0</v>
      </c>
      <c r="P8" s="239"/>
      <c r="Q8" s="239">
        <f>SUM(Q9:Q22)</f>
        <v>0</v>
      </c>
      <c r="R8" s="240"/>
      <c r="S8" s="240"/>
      <c r="T8" s="240"/>
      <c r="U8" s="240"/>
      <c r="V8" s="240">
        <f>SUM(V9:V22)</f>
        <v>38.26</v>
      </c>
      <c r="W8" s="240"/>
      <c r="X8" s="240"/>
      <c r="Y8" s="240"/>
      <c r="AG8" t="s">
        <v>170</v>
      </c>
    </row>
    <row r="9" spans="1:60" outlineLevel="1" x14ac:dyDescent="0.2">
      <c r="A9" s="248">
        <v>1</v>
      </c>
      <c r="B9" s="249" t="s">
        <v>520</v>
      </c>
      <c r="C9" s="265" t="s">
        <v>521</v>
      </c>
      <c r="D9" s="250" t="s">
        <v>173</v>
      </c>
      <c r="E9" s="251">
        <v>82.604609999999994</v>
      </c>
      <c r="F9" s="252"/>
      <c r="G9" s="253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21</v>
      </c>
      <c r="M9" s="232">
        <f>G9*(1+L9/100)</f>
        <v>0</v>
      </c>
      <c r="N9" s="231">
        <v>0</v>
      </c>
      <c r="O9" s="231">
        <f>ROUND(E9*N9,2)</f>
        <v>0</v>
      </c>
      <c r="P9" s="231">
        <v>0</v>
      </c>
      <c r="Q9" s="231">
        <f>ROUND(E9*P9,2)</f>
        <v>0</v>
      </c>
      <c r="R9" s="232"/>
      <c r="S9" s="232" t="s">
        <v>202</v>
      </c>
      <c r="T9" s="232" t="s">
        <v>175</v>
      </c>
      <c r="U9" s="232">
        <v>0.36799999999999999</v>
      </c>
      <c r="V9" s="232">
        <f>ROUND(E9*U9,2)</f>
        <v>30.4</v>
      </c>
      <c r="W9" s="232"/>
      <c r="X9" s="232" t="s">
        <v>176</v>
      </c>
      <c r="Y9" s="232" t="s">
        <v>177</v>
      </c>
      <c r="Z9" s="212"/>
      <c r="AA9" s="212"/>
      <c r="AB9" s="212"/>
      <c r="AC9" s="212"/>
      <c r="AD9" s="212"/>
      <c r="AE9" s="212"/>
      <c r="AF9" s="212"/>
      <c r="AG9" s="212" t="s">
        <v>245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29"/>
      <c r="B10" s="230"/>
      <c r="C10" s="267" t="s">
        <v>522</v>
      </c>
      <c r="D10" s="261"/>
      <c r="E10" s="261"/>
      <c r="F10" s="261"/>
      <c r="G10" s="261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266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2" x14ac:dyDescent="0.2">
      <c r="A11" s="229"/>
      <c r="B11" s="230"/>
      <c r="C11" s="266" t="s">
        <v>523</v>
      </c>
      <c r="D11" s="234"/>
      <c r="E11" s="235">
        <v>73.952100000000002</v>
      </c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204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29"/>
      <c r="B12" s="230"/>
      <c r="C12" s="266" t="s">
        <v>524</v>
      </c>
      <c r="D12" s="234"/>
      <c r="E12" s="235">
        <v>8.6525099999999995</v>
      </c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204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48">
        <v>2</v>
      </c>
      <c r="B13" s="249" t="s">
        <v>209</v>
      </c>
      <c r="C13" s="265" t="s">
        <v>210</v>
      </c>
      <c r="D13" s="250" t="s">
        <v>211</v>
      </c>
      <c r="E13" s="251">
        <v>64</v>
      </c>
      <c r="F13" s="252"/>
      <c r="G13" s="253">
        <f>ROUND(E13*F13,2)</f>
        <v>0</v>
      </c>
      <c r="H13" s="233"/>
      <c r="I13" s="232">
        <f>ROUND(E13*H13,2)</f>
        <v>0</v>
      </c>
      <c r="J13" s="233"/>
      <c r="K13" s="232">
        <f>ROUND(E13*J13,2)</f>
        <v>0</v>
      </c>
      <c r="L13" s="232">
        <v>21</v>
      </c>
      <c r="M13" s="232">
        <f>G13*(1+L13/100)</f>
        <v>0</v>
      </c>
      <c r="N13" s="231">
        <v>0</v>
      </c>
      <c r="O13" s="231">
        <f>ROUND(E13*N13,2)</f>
        <v>0</v>
      </c>
      <c r="P13" s="231">
        <v>0</v>
      </c>
      <c r="Q13" s="231">
        <f>ROUND(E13*P13,2)</f>
        <v>0</v>
      </c>
      <c r="R13" s="232"/>
      <c r="S13" s="232" t="s">
        <v>202</v>
      </c>
      <c r="T13" s="232" t="s">
        <v>175</v>
      </c>
      <c r="U13" s="232">
        <v>8.5000000000000006E-2</v>
      </c>
      <c r="V13" s="232">
        <f>ROUND(E13*U13,2)</f>
        <v>5.44</v>
      </c>
      <c r="W13" s="232"/>
      <c r="X13" s="232" t="s">
        <v>176</v>
      </c>
      <c r="Y13" s="232" t="s">
        <v>177</v>
      </c>
      <c r="Z13" s="212"/>
      <c r="AA13" s="212"/>
      <c r="AB13" s="212"/>
      <c r="AC13" s="212"/>
      <c r="AD13" s="212"/>
      <c r="AE13" s="212"/>
      <c r="AF13" s="212"/>
      <c r="AG13" s="212" t="s">
        <v>178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29"/>
      <c r="B14" s="230"/>
      <c r="C14" s="266" t="s">
        <v>525</v>
      </c>
      <c r="D14" s="234"/>
      <c r="E14" s="235">
        <v>64</v>
      </c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204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ht="22.5" outlineLevel="1" x14ac:dyDescent="0.2">
      <c r="A15" s="248">
        <v>3</v>
      </c>
      <c r="B15" s="249" t="s">
        <v>216</v>
      </c>
      <c r="C15" s="265" t="s">
        <v>217</v>
      </c>
      <c r="D15" s="250" t="s">
        <v>173</v>
      </c>
      <c r="E15" s="251">
        <v>94.124610000000004</v>
      </c>
      <c r="F15" s="252"/>
      <c r="G15" s="253">
        <f>ROUND(E15*F15,2)</f>
        <v>0</v>
      </c>
      <c r="H15" s="233"/>
      <c r="I15" s="232">
        <f>ROUND(E15*H15,2)</f>
        <v>0</v>
      </c>
      <c r="J15" s="233"/>
      <c r="K15" s="232">
        <f>ROUND(E15*J15,2)</f>
        <v>0</v>
      </c>
      <c r="L15" s="232">
        <v>21</v>
      </c>
      <c r="M15" s="232">
        <f>G15*(1+L15/100)</f>
        <v>0</v>
      </c>
      <c r="N15" s="231">
        <v>0</v>
      </c>
      <c r="O15" s="231">
        <f>ROUND(E15*N15,2)</f>
        <v>0</v>
      </c>
      <c r="P15" s="231">
        <v>0</v>
      </c>
      <c r="Q15" s="231">
        <f>ROUND(E15*P15,2)</f>
        <v>0</v>
      </c>
      <c r="R15" s="232"/>
      <c r="S15" s="232" t="s">
        <v>202</v>
      </c>
      <c r="T15" s="232" t="s">
        <v>175</v>
      </c>
      <c r="U15" s="232">
        <v>1.0999999999999999E-2</v>
      </c>
      <c r="V15" s="232">
        <f>ROUND(E15*U15,2)</f>
        <v>1.04</v>
      </c>
      <c r="W15" s="232"/>
      <c r="X15" s="232" t="s">
        <v>176</v>
      </c>
      <c r="Y15" s="232" t="s">
        <v>177</v>
      </c>
      <c r="Z15" s="212"/>
      <c r="AA15" s="212"/>
      <c r="AB15" s="212"/>
      <c r="AC15" s="212"/>
      <c r="AD15" s="212"/>
      <c r="AE15" s="212"/>
      <c r="AF15" s="212"/>
      <c r="AG15" s="212" t="s">
        <v>178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2" x14ac:dyDescent="0.2">
      <c r="A16" s="229"/>
      <c r="B16" s="230"/>
      <c r="C16" s="267" t="s">
        <v>526</v>
      </c>
      <c r="D16" s="261"/>
      <c r="E16" s="261"/>
      <c r="F16" s="261"/>
      <c r="G16" s="261"/>
      <c r="H16" s="232"/>
      <c r="I16" s="232"/>
      <c r="J16" s="232"/>
      <c r="K16" s="232"/>
      <c r="L16" s="232"/>
      <c r="M16" s="232"/>
      <c r="N16" s="231"/>
      <c r="O16" s="231"/>
      <c r="P16" s="231"/>
      <c r="Q16" s="231"/>
      <c r="R16" s="232"/>
      <c r="S16" s="232"/>
      <c r="T16" s="232"/>
      <c r="U16" s="232"/>
      <c r="V16" s="232"/>
      <c r="W16" s="232"/>
      <c r="X16" s="232"/>
      <c r="Y16" s="232"/>
      <c r="Z16" s="212"/>
      <c r="AA16" s="212"/>
      <c r="AB16" s="212"/>
      <c r="AC16" s="212"/>
      <c r="AD16" s="212"/>
      <c r="AE16" s="212"/>
      <c r="AF16" s="212"/>
      <c r="AG16" s="212" t="s">
        <v>266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2" x14ac:dyDescent="0.2">
      <c r="A17" s="229"/>
      <c r="B17" s="230"/>
      <c r="C17" s="266" t="s">
        <v>527</v>
      </c>
      <c r="D17" s="234"/>
      <c r="E17" s="235">
        <v>94.124610000000004</v>
      </c>
      <c r="F17" s="232"/>
      <c r="G17" s="232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204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48">
        <v>4</v>
      </c>
      <c r="B18" s="249" t="s">
        <v>219</v>
      </c>
      <c r="C18" s="265" t="s">
        <v>220</v>
      </c>
      <c r="D18" s="250" t="s">
        <v>173</v>
      </c>
      <c r="E18" s="251">
        <v>94.124610000000004</v>
      </c>
      <c r="F18" s="252"/>
      <c r="G18" s="253">
        <f>ROUND(E18*F18,2)</f>
        <v>0</v>
      </c>
      <c r="H18" s="233"/>
      <c r="I18" s="232">
        <f>ROUND(E18*H18,2)</f>
        <v>0</v>
      </c>
      <c r="J18" s="233"/>
      <c r="K18" s="232">
        <f>ROUND(E18*J18,2)</f>
        <v>0</v>
      </c>
      <c r="L18" s="232">
        <v>21</v>
      </c>
      <c r="M18" s="232">
        <f>G18*(1+L18/100)</f>
        <v>0</v>
      </c>
      <c r="N18" s="231">
        <v>0</v>
      </c>
      <c r="O18" s="231">
        <f>ROUND(E18*N18,2)</f>
        <v>0</v>
      </c>
      <c r="P18" s="231">
        <v>0</v>
      </c>
      <c r="Q18" s="231">
        <f>ROUND(E18*P18,2)</f>
        <v>0</v>
      </c>
      <c r="R18" s="232"/>
      <c r="S18" s="232" t="s">
        <v>202</v>
      </c>
      <c r="T18" s="232" t="s">
        <v>175</v>
      </c>
      <c r="U18" s="232">
        <v>0</v>
      </c>
      <c r="V18" s="232">
        <f>ROUND(E18*U18,2)</f>
        <v>0</v>
      </c>
      <c r="W18" s="232"/>
      <c r="X18" s="232" t="s">
        <v>176</v>
      </c>
      <c r="Y18" s="232" t="s">
        <v>177</v>
      </c>
      <c r="Z18" s="212"/>
      <c r="AA18" s="212"/>
      <c r="AB18" s="212"/>
      <c r="AC18" s="212"/>
      <c r="AD18" s="212"/>
      <c r="AE18" s="212"/>
      <c r="AF18" s="212"/>
      <c r="AG18" s="212" t="s">
        <v>178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2" x14ac:dyDescent="0.2">
      <c r="A19" s="229"/>
      <c r="B19" s="230"/>
      <c r="C19" s="267" t="s">
        <v>528</v>
      </c>
      <c r="D19" s="261"/>
      <c r="E19" s="261"/>
      <c r="F19" s="261"/>
      <c r="G19" s="261"/>
      <c r="H19" s="232"/>
      <c r="I19" s="232"/>
      <c r="J19" s="232"/>
      <c r="K19" s="232"/>
      <c r="L19" s="232"/>
      <c r="M19" s="232"/>
      <c r="N19" s="231"/>
      <c r="O19" s="231"/>
      <c r="P19" s="231"/>
      <c r="Q19" s="231"/>
      <c r="R19" s="232"/>
      <c r="S19" s="232"/>
      <c r="T19" s="232"/>
      <c r="U19" s="232"/>
      <c r="V19" s="232"/>
      <c r="W19" s="232"/>
      <c r="X19" s="232"/>
      <c r="Y19" s="232"/>
      <c r="Z19" s="212"/>
      <c r="AA19" s="212"/>
      <c r="AB19" s="212"/>
      <c r="AC19" s="212"/>
      <c r="AD19" s="212"/>
      <c r="AE19" s="212"/>
      <c r="AF19" s="212"/>
      <c r="AG19" s="212" t="s">
        <v>266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48">
        <v>5</v>
      </c>
      <c r="B20" s="249" t="s">
        <v>221</v>
      </c>
      <c r="C20" s="265" t="s">
        <v>222</v>
      </c>
      <c r="D20" s="250" t="s">
        <v>223</v>
      </c>
      <c r="E20" s="251">
        <v>275.84399999999999</v>
      </c>
      <c r="F20" s="252"/>
      <c r="G20" s="253">
        <f>ROUND(E20*F20,2)</f>
        <v>0</v>
      </c>
      <c r="H20" s="233"/>
      <c r="I20" s="232">
        <f>ROUND(E20*H20,2)</f>
        <v>0</v>
      </c>
      <c r="J20" s="233"/>
      <c r="K20" s="232">
        <f>ROUND(E20*J20,2)</f>
        <v>0</v>
      </c>
      <c r="L20" s="232">
        <v>21</v>
      </c>
      <c r="M20" s="232">
        <f>G20*(1+L20/100)</f>
        <v>0</v>
      </c>
      <c r="N20" s="231">
        <v>0</v>
      </c>
      <c r="O20" s="231">
        <f>ROUND(E20*N20,2)</f>
        <v>0</v>
      </c>
      <c r="P20" s="231">
        <v>0</v>
      </c>
      <c r="Q20" s="231">
        <f>ROUND(E20*P20,2)</f>
        <v>0</v>
      </c>
      <c r="R20" s="232"/>
      <c r="S20" s="232" t="s">
        <v>202</v>
      </c>
      <c r="T20" s="232" t="s">
        <v>175</v>
      </c>
      <c r="U20" s="232">
        <v>5.0000000000000001E-3</v>
      </c>
      <c r="V20" s="232">
        <f>ROUND(E20*U20,2)</f>
        <v>1.38</v>
      </c>
      <c r="W20" s="232"/>
      <c r="X20" s="232" t="s">
        <v>176</v>
      </c>
      <c r="Y20" s="232" t="s">
        <v>177</v>
      </c>
      <c r="Z20" s="212"/>
      <c r="AA20" s="212"/>
      <c r="AB20" s="212"/>
      <c r="AC20" s="212"/>
      <c r="AD20" s="212"/>
      <c r="AE20" s="212"/>
      <c r="AF20" s="212"/>
      <c r="AG20" s="212" t="s">
        <v>178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2" x14ac:dyDescent="0.2">
      <c r="A21" s="229"/>
      <c r="B21" s="230"/>
      <c r="C21" s="267" t="s">
        <v>529</v>
      </c>
      <c r="D21" s="261"/>
      <c r="E21" s="261"/>
      <c r="F21" s="261"/>
      <c r="G21" s="261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266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2" x14ac:dyDescent="0.2">
      <c r="A22" s="229"/>
      <c r="B22" s="230"/>
      <c r="C22" s="266" t="s">
        <v>530</v>
      </c>
      <c r="D22" s="234"/>
      <c r="E22" s="235">
        <v>275.84399999999999</v>
      </c>
      <c r="F22" s="232"/>
      <c r="G22" s="232"/>
      <c r="H22" s="232"/>
      <c r="I22" s="232"/>
      <c r="J22" s="232"/>
      <c r="K22" s="232"/>
      <c r="L22" s="232"/>
      <c r="M22" s="232"/>
      <c r="N22" s="231"/>
      <c r="O22" s="231"/>
      <c r="P22" s="231"/>
      <c r="Q22" s="231"/>
      <c r="R22" s="232"/>
      <c r="S22" s="232"/>
      <c r="T22" s="232"/>
      <c r="U22" s="232"/>
      <c r="V22" s="232"/>
      <c r="W22" s="232"/>
      <c r="X22" s="232"/>
      <c r="Y22" s="232"/>
      <c r="Z22" s="212"/>
      <c r="AA22" s="212"/>
      <c r="AB22" s="212"/>
      <c r="AC22" s="212"/>
      <c r="AD22" s="212"/>
      <c r="AE22" s="212"/>
      <c r="AF22" s="212"/>
      <c r="AG22" s="212" t="s">
        <v>204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x14ac:dyDescent="0.2">
      <c r="A23" s="241" t="s">
        <v>169</v>
      </c>
      <c r="B23" s="242" t="s">
        <v>104</v>
      </c>
      <c r="C23" s="263" t="s">
        <v>105</v>
      </c>
      <c r="D23" s="243"/>
      <c r="E23" s="244"/>
      <c r="F23" s="245"/>
      <c r="G23" s="246">
        <f>SUMIF(AG24:AG45,"&lt;&gt;NOR",G24:G45)</f>
        <v>0</v>
      </c>
      <c r="H23" s="240"/>
      <c r="I23" s="240">
        <f>SUM(I24:I45)</f>
        <v>0</v>
      </c>
      <c r="J23" s="240"/>
      <c r="K23" s="240">
        <f>SUM(K24:K45)</f>
        <v>0</v>
      </c>
      <c r="L23" s="240"/>
      <c r="M23" s="240">
        <f>SUM(M24:M45)</f>
        <v>0</v>
      </c>
      <c r="N23" s="239"/>
      <c r="O23" s="239">
        <f>SUM(O24:O45)</f>
        <v>3.79</v>
      </c>
      <c r="P23" s="239"/>
      <c r="Q23" s="239">
        <f>SUM(Q24:Q45)</f>
        <v>0</v>
      </c>
      <c r="R23" s="240"/>
      <c r="S23" s="240"/>
      <c r="T23" s="240"/>
      <c r="U23" s="240"/>
      <c r="V23" s="240">
        <f>SUM(V24:V45)</f>
        <v>0</v>
      </c>
      <c r="W23" s="240"/>
      <c r="X23" s="240"/>
      <c r="Y23" s="240"/>
      <c r="AG23" t="s">
        <v>170</v>
      </c>
    </row>
    <row r="24" spans="1:60" ht="22.5" outlineLevel="1" x14ac:dyDescent="0.2">
      <c r="A24" s="248">
        <v>6</v>
      </c>
      <c r="B24" s="249" t="s">
        <v>531</v>
      </c>
      <c r="C24" s="265" t="s">
        <v>532</v>
      </c>
      <c r="D24" s="250" t="s">
        <v>533</v>
      </c>
      <c r="E24" s="251">
        <v>246.50700000000001</v>
      </c>
      <c r="F24" s="252"/>
      <c r="G24" s="253">
        <f>ROUND(E24*F24,2)</f>
        <v>0</v>
      </c>
      <c r="H24" s="233"/>
      <c r="I24" s="232">
        <f>ROUND(E24*H24,2)</f>
        <v>0</v>
      </c>
      <c r="J24" s="233"/>
      <c r="K24" s="232">
        <f>ROUND(E24*J24,2)</f>
        <v>0</v>
      </c>
      <c r="L24" s="232">
        <v>21</v>
      </c>
      <c r="M24" s="232">
        <f>G24*(1+L24/100)</f>
        <v>0</v>
      </c>
      <c r="N24" s="231">
        <v>1.537E-2</v>
      </c>
      <c r="O24" s="231">
        <f>ROUND(E24*N24,2)</f>
        <v>3.79</v>
      </c>
      <c r="P24" s="231">
        <v>0</v>
      </c>
      <c r="Q24" s="231">
        <f>ROUND(E24*P24,2)</f>
        <v>0</v>
      </c>
      <c r="R24" s="232"/>
      <c r="S24" s="232" t="s">
        <v>174</v>
      </c>
      <c r="T24" s="232" t="s">
        <v>175</v>
      </c>
      <c r="U24" s="232">
        <v>0</v>
      </c>
      <c r="V24" s="232">
        <f>ROUND(E24*U24,2)</f>
        <v>0</v>
      </c>
      <c r="W24" s="232"/>
      <c r="X24" s="232" t="s">
        <v>176</v>
      </c>
      <c r="Y24" s="232" t="s">
        <v>177</v>
      </c>
      <c r="Z24" s="212"/>
      <c r="AA24" s="212"/>
      <c r="AB24" s="212"/>
      <c r="AC24" s="212"/>
      <c r="AD24" s="212"/>
      <c r="AE24" s="212"/>
      <c r="AF24" s="212"/>
      <c r="AG24" s="212" t="s">
        <v>228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2" x14ac:dyDescent="0.2">
      <c r="A25" s="229"/>
      <c r="B25" s="230"/>
      <c r="C25" s="267" t="s">
        <v>447</v>
      </c>
      <c r="D25" s="261"/>
      <c r="E25" s="261"/>
      <c r="F25" s="261"/>
      <c r="G25" s="261"/>
      <c r="H25" s="232"/>
      <c r="I25" s="232"/>
      <c r="J25" s="232"/>
      <c r="K25" s="232"/>
      <c r="L25" s="232"/>
      <c r="M25" s="232"/>
      <c r="N25" s="231"/>
      <c r="O25" s="231"/>
      <c r="P25" s="231"/>
      <c r="Q25" s="231"/>
      <c r="R25" s="232"/>
      <c r="S25" s="232"/>
      <c r="T25" s="232"/>
      <c r="U25" s="232"/>
      <c r="V25" s="232"/>
      <c r="W25" s="232"/>
      <c r="X25" s="232"/>
      <c r="Y25" s="232"/>
      <c r="Z25" s="212"/>
      <c r="AA25" s="212"/>
      <c r="AB25" s="212"/>
      <c r="AC25" s="212"/>
      <c r="AD25" s="212"/>
      <c r="AE25" s="212"/>
      <c r="AF25" s="212"/>
      <c r="AG25" s="212" t="s">
        <v>266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3" x14ac:dyDescent="0.2">
      <c r="A26" s="229"/>
      <c r="B26" s="230"/>
      <c r="C26" s="276" t="s">
        <v>534</v>
      </c>
      <c r="D26" s="236"/>
      <c r="E26" s="237"/>
      <c r="F26" s="238"/>
      <c r="G26" s="238"/>
      <c r="H26" s="232"/>
      <c r="I26" s="232"/>
      <c r="J26" s="232"/>
      <c r="K26" s="232"/>
      <c r="L26" s="232"/>
      <c r="M26" s="232"/>
      <c r="N26" s="231"/>
      <c r="O26" s="231"/>
      <c r="P26" s="231"/>
      <c r="Q26" s="231"/>
      <c r="R26" s="232"/>
      <c r="S26" s="232"/>
      <c r="T26" s="232"/>
      <c r="U26" s="232"/>
      <c r="V26" s="232"/>
      <c r="W26" s="232"/>
      <c r="X26" s="232"/>
      <c r="Y26" s="232"/>
      <c r="Z26" s="212"/>
      <c r="AA26" s="212"/>
      <c r="AB26" s="212"/>
      <c r="AC26" s="212"/>
      <c r="AD26" s="212"/>
      <c r="AE26" s="212"/>
      <c r="AF26" s="212"/>
      <c r="AG26" s="212" t="s">
        <v>266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ht="45" outlineLevel="3" x14ac:dyDescent="0.2">
      <c r="A27" s="229"/>
      <c r="B27" s="230"/>
      <c r="C27" s="268" t="s">
        <v>535</v>
      </c>
      <c r="D27" s="262"/>
      <c r="E27" s="262"/>
      <c r="F27" s="262"/>
      <c r="G27" s="262"/>
      <c r="H27" s="232"/>
      <c r="I27" s="232"/>
      <c r="J27" s="232"/>
      <c r="K27" s="232"/>
      <c r="L27" s="232"/>
      <c r="M27" s="232"/>
      <c r="N27" s="231"/>
      <c r="O27" s="231"/>
      <c r="P27" s="231"/>
      <c r="Q27" s="231"/>
      <c r="R27" s="232"/>
      <c r="S27" s="232"/>
      <c r="T27" s="232"/>
      <c r="U27" s="232"/>
      <c r="V27" s="232"/>
      <c r="W27" s="232"/>
      <c r="X27" s="232"/>
      <c r="Y27" s="232"/>
      <c r="Z27" s="212"/>
      <c r="AA27" s="212"/>
      <c r="AB27" s="212"/>
      <c r="AC27" s="212"/>
      <c r="AD27" s="212"/>
      <c r="AE27" s="212"/>
      <c r="AF27" s="212"/>
      <c r="AG27" s="212" t="s">
        <v>266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60" t="str">
        <f>C27</f>
        <v>Elastický polyuretanový sportovní jednovrstvý povrch z barevného granulátu typu EPDM frakce 1-4mm a polyuretanového pojiva s porézní vrstvou. Povrch je vodopropustný, monolitický a splňuje normu DIN 18035/6. Neobsahuje změkčovadla, a proto v průběhu své životnosti nekřehne a nemění své vlastnosti. To umožňuje jednoduché opravy v případě mechanického poškození.</v>
      </c>
      <c r="BB27" s="212"/>
      <c r="BC27" s="212"/>
      <c r="BD27" s="212"/>
      <c r="BE27" s="212"/>
      <c r="BF27" s="212"/>
      <c r="BG27" s="212"/>
      <c r="BH27" s="212"/>
    </row>
    <row r="28" spans="1:60" outlineLevel="3" x14ac:dyDescent="0.2">
      <c r="A28" s="229"/>
      <c r="B28" s="230"/>
      <c r="C28" s="276" t="s">
        <v>534</v>
      </c>
      <c r="D28" s="236"/>
      <c r="E28" s="237"/>
      <c r="F28" s="238"/>
      <c r="G28" s="238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266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">
      <c r="A29" s="229"/>
      <c r="B29" s="230"/>
      <c r="C29" s="268" t="s">
        <v>536</v>
      </c>
      <c r="D29" s="262"/>
      <c r="E29" s="262"/>
      <c r="F29" s="262"/>
      <c r="G29" s="26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266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3" x14ac:dyDescent="0.2">
      <c r="A30" s="229"/>
      <c r="B30" s="230"/>
      <c r="C30" s="268" t="s">
        <v>537</v>
      </c>
      <c r="D30" s="262"/>
      <c r="E30" s="262"/>
      <c r="F30" s="262"/>
      <c r="G30" s="262"/>
      <c r="H30" s="232"/>
      <c r="I30" s="232"/>
      <c r="J30" s="232"/>
      <c r="K30" s="232"/>
      <c r="L30" s="232"/>
      <c r="M30" s="232"/>
      <c r="N30" s="231"/>
      <c r="O30" s="231"/>
      <c r="P30" s="231"/>
      <c r="Q30" s="231"/>
      <c r="R30" s="232"/>
      <c r="S30" s="232"/>
      <c r="T30" s="232"/>
      <c r="U30" s="232"/>
      <c r="V30" s="232"/>
      <c r="W30" s="232"/>
      <c r="X30" s="232"/>
      <c r="Y30" s="232"/>
      <c r="Z30" s="212"/>
      <c r="AA30" s="212"/>
      <c r="AB30" s="212"/>
      <c r="AC30" s="212"/>
      <c r="AD30" s="212"/>
      <c r="AE30" s="212"/>
      <c r="AF30" s="212"/>
      <c r="AG30" s="212" t="s">
        <v>266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3" x14ac:dyDescent="0.2">
      <c r="A31" s="229"/>
      <c r="B31" s="230"/>
      <c r="C31" s="276" t="s">
        <v>534</v>
      </c>
      <c r="D31" s="236"/>
      <c r="E31" s="237"/>
      <c r="F31" s="238"/>
      <c r="G31" s="238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266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3" x14ac:dyDescent="0.2">
      <c r="A32" s="229"/>
      <c r="B32" s="230"/>
      <c r="C32" s="268" t="s">
        <v>599</v>
      </c>
      <c r="D32" s="262"/>
      <c r="E32" s="262"/>
      <c r="F32" s="262"/>
      <c r="G32" s="262"/>
      <c r="H32" s="232"/>
      <c r="I32" s="232"/>
      <c r="J32" s="232"/>
      <c r="K32" s="232"/>
      <c r="L32" s="232"/>
      <c r="M32" s="232"/>
      <c r="N32" s="231"/>
      <c r="O32" s="231"/>
      <c r="P32" s="231"/>
      <c r="Q32" s="231"/>
      <c r="R32" s="232"/>
      <c r="S32" s="232"/>
      <c r="T32" s="232"/>
      <c r="U32" s="232"/>
      <c r="V32" s="232"/>
      <c r="W32" s="232"/>
      <c r="X32" s="232"/>
      <c r="Y32" s="232"/>
      <c r="Z32" s="212"/>
      <c r="AA32" s="212"/>
      <c r="AB32" s="212"/>
      <c r="AC32" s="212"/>
      <c r="AD32" s="212"/>
      <c r="AE32" s="212"/>
      <c r="AF32" s="212"/>
      <c r="AG32" s="212" t="s">
        <v>266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3" x14ac:dyDescent="0.2">
      <c r="A33" s="229"/>
      <c r="B33" s="230"/>
      <c r="C33" s="276" t="s">
        <v>534</v>
      </c>
      <c r="D33" s="236"/>
      <c r="E33" s="237"/>
      <c r="F33" s="238"/>
      <c r="G33" s="238"/>
      <c r="H33" s="232"/>
      <c r="I33" s="232"/>
      <c r="J33" s="232"/>
      <c r="K33" s="232"/>
      <c r="L33" s="232"/>
      <c r="M33" s="232"/>
      <c r="N33" s="231"/>
      <c r="O33" s="231"/>
      <c r="P33" s="231"/>
      <c r="Q33" s="231"/>
      <c r="R33" s="232"/>
      <c r="S33" s="232"/>
      <c r="T33" s="232"/>
      <c r="U33" s="232"/>
      <c r="V33" s="232"/>
      <c r="W33" s="232"/>
      <c r="X33" s="232"/>
      <c r="Y33" s="232"/>
      <c r="Z33" s="212"/>
      <c r="AA33" s="212"/>
      <c r="AB33" s="212"/>
      <c r="AC33" s="212"/>
      <c r="AD33" s="212"/>
      <c r="AE33" s="212"/>
      <c r="AF33" s="212"/>
      <c r="AG33" s="212" t="s">
        <v>266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ht="22.5" outlineLevel="3" x14ac:dyDescent="0.2">
      <c r="A34" s="229"/>
      <c r="B34" s="230"/>
      <c r="C34" s="268" t="s">
        <v>538</v>
      </c>
      <c r="D34" s="262"/>
      <c r="E34" s="262"/>
      <c r="F34" s="262"/>
      <c r="G34" s="262"/>
      <c r="H34" s="232"/>
      <c r="I34" s="232"/>
      <c r="J34" s="232"/>
      <c r="K34" s="232"/>
      <c r="L34" s="232"/>
      <c r="M34" s="232"/>
      <c r="N34" s="231"/>
      <c r="O34" s="231"/>
      <c r="P34" s="231"/>
      <c r="Q34" s="231"/>
      <c r="R34" s="232"/>
      <c r="S34" s="232"/>
      <c r="T34" s="232"/>
      <c r="U34" s="232"/>
      <c r="V34" s="232"/>
      <c r="W34" s="232"/>
      <c r="X34" s="232"/>
      <c r="Y34" s="232"/>
      <c r="Z34" s="212"/>
      <c r="AA34" s="212"/>
      <c r="AB34" s="212"/>
      <c r="AC34" s="212"/>
      <c r="AD34" s="212"/>
      <c r="AE34" s="212"/>
      <c r="AF34" s="212"/>
      <c r="AG34" s="212" t="s">
        <v>266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60" t="str">
        <f>C34</f>
        <v>Sporty: atletika, basketbal, házená, malá kopaná, míčové a školní hry, nohejbal, tenis, volejbal, dětská hřiště</v>
      </c>
      <c r="BB34" s="212"/>
      <c r="BC34" s="212"/>
      <c r="BD34" s="212"/>
      <c r="BE34" s="212"/>
      <c r="BF34" s="212"/>
      <c r="BG34" s="212"/>
      <c r="BH34" s="212"/>
    </row>
    <row r="35" spans="1:60" outlineLevel="3" x14ac:dyDescent="0.2">
      <c r="A35" s="229"/>
      <c r="B35" s="230"/>
      <c r="C35" s="276" t="s">
        <v>534</v>
      </c>
      <c r="D35" s="236"/>
      <c r="E35" s="237"/>
      <c r="F35" s="238"/>
      <c r="G35" s="238"/>
      <c r="H35" s="232"/>
      <c r="I35" s="232"/>
      <c r="J35" s="232"/>
      <c r="K35" s="232"/>
      <c r="L35" s="232"/>
      <c r="M35" s="232"/>
      <c r="N35" s="231"/>
      <c r="O35" s="231"/>
      <c r="P35" s="231"/>
      <c r="Q35" s="231"/>
      <c r="R35" s="232"/>
      <c r="S35" s="232"/>
      <c r="T35" s="232"/>
      <c r="U35" s="232"/>
      <c r="V35" s="232"/>
      <c r="W35" s="232"/>
      <c r="X35" s="232"/>
      <c r="Y35" s="232"/>
      <c r="Z35" s="212"/>
      <c r="AA35" s="212"/>
      <c r="AB35" s="212"/>
      <c r="AC35" s="212"/>
      <c r="AD35" s="212"/>
      <c r="AE35" s="212"/>
      <c r="AF35" s="212"/>
      <c r="AG35" s="212" t="s">
        <v>266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3" x14ac:dyDescent="0.2">
      <c r="A36" s="229"/>
      <c r="B36" s="230"/>
      <c r="C36" s="268" t="s">
        <v>539</v>
      </c>
      <c r="D36" s="262"/>
      <c r="E36" s="262"/>
      <c r="F36" s="262"/>
      <c r="G36" s="262"/>
      <c r="H36" s="232"/>
      <c r="I36" s="232"/>
      <c r="J36" s="232"/>
      <c r="K36" s="232"/>
      <c r="L36" s="232"/>
      <c r="M36" s="232"/>
      <c r="N36" s="231"/>
      <c r="O36" s="231"/>
      <c r="P36" s="231"/>
      <c r="Q36" s="231"/>
      <c r="R36" s="232"/>
      <c r="S36" s="232"/>
      <c r="T36" s="232"/>
      <c r="U36" s="232"/>
      <c r="V36" s="232"/>
      <c r="W36" s="232"/>
      <c r="X36" s="232"/>
      <c r="Y36" s="232"/>
      <c r="Z36" s="212"/>
      <c r="AA36" s="212"/>
      <c r="AB36" s="212"/>
      <c r="AC36" s="212"/>
      <c r="AD36" s="212"/>
      <c r="AE36" s="212"/>
      <c r="AF36" s="212"/>
      <c r="AG36" s="212" t="s">
        <v>266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3" x14ac:dyDescent="0.2">
      <c r="A37" s="229"/>
      <c r="B37" s="230"/>
      <c r="C37" s="276" t="s">
        <v>534</v>
      </c>
      <c r="D37" s="236"/>
      <c r="E37" s="237"/>
      <c r="F37" s="238"/>
      <c r="G37" s="238"/>
      <c r="H37" s="232"/>
      <c r="I37" s="232"/>
      <c r="J37" s="232"/>
      <c r="K37" s="232"/>
      <c r="L37" s="232"/>
      <c r="M37" s="232"/>
      <c r="N37" s="231"/>
      <c r="O37" s="231"/>
      <c r="P37" s="231"/>
      <c r="Q37" s="231"/>
      <c r="R37" s="232"/>
      <c r="S37" s="232"/>
      <c r="T37" s="232"/>
      <c r="U37" s="232"/>
      <c r="V37" s="232"/>
      <c r="W37" s="232"/>
      <c r="X37" s="232"/>
      <c r="Y37" s="232"/>
      <c r="Z37" s="212"/>
      <c r="AA37" s="212"/>
      <c r="AB37" s="212"/>
      <c r="AC37" s="212"/>
      <c r="AD37" s="212"/>
      <c r="AE37" s="212"/>
      <c r="AF37" s="212"/>
      <c r="AG37" s="212" t="s">
        <v>266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3" x14ac:dyDescent="0.2">
      <c r="A38" s="229"/>
      <c r="B38" s="230"/>
      <c r="C38" s="268" t="s">
        <v>540</v>
      </c>
      <c r="D38" s="262"/>
      <c r="E38" s="262"/>
      <c r="F38" s="262"/>
      <c r="G38" s="262"/>
      <c r="H38" s="232"/>
      <c r="I38" s="232"/>
      <c r="J38" s="232"/>
      <c r="K38" s="232"/>
      <c r="L38" s="232"/>
      <c r="M38" s="232"/>
      <c r="N38" s="231"/>
      <c r="O38" s="231"/>
      <c r="P38" s="231"/>
      <c r="Q38" s="231"/>
      <c r="R38" s="232"/>
      <c r="S38" s="232"/>
      <c r="T38" s="232"/>
      <c r="U38" s="232"/>
      <c r="V38" s="232"/>
      <c r="W38" s="232"/>
      <c r="X38" s="232"/>
      <c r="Y38" s="232"/>
      <c r="Z38" s="212"/>
      <c r="AA38" s="212"/>
      <c r="AB38" s="212"/>
      <c r="AC38" s="212"/>
      <c r="AD38" s="212"/>
      <c r="AE38" s="212"/>
      <c r="AF38" s="212"/>
      <c r="AG38" s="212" t="s">
        <v>266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3" x14ac:dyDescent="0.2">
      <c r="A39" s="229"/>
      <c r="B39" s="230"/>
      <c r="C39" s="268" t="s">
        <v>541</v>
      </c>
      <c r="D39" s="262"/>
      <c r="E39" s="262"/>
      <c r="F39" s="262"/>
      <c r="G39" s="262"/>
      <c r="H39" s="232"/>
      <c r="I39" s="232"/>
      <c r="J39" s="232"/>
      <c r="K39" s="232"/>
      <c r="L39" s="232"/>
      <c r="M39" s="232"/>
      <c r="N39" s="231"/>
      <c r="O39" s="231"/>
      <c r="P39" s="231"/>
      <c r="Q39" s="231"/>
      <c r="R39" s="232"/>
      <c r="S39" s="232"/>
      <c r="T39" s="232"/>
      <c r="U39" s="232"/>
      <c r="V39" s="232"/>
      <c r="W39" s="232"/>
      <c r="X39" s="232"/>
      <c r="Y39" s="232"/>
      <c r="Z39" s="212"/>
      <c r="AA39" s="212"/>
      <c r="AB39" s="212"/>
      <c r="AC39" s="212"/>
      <c r="AD39" s="212"/>
      <c r="AE39" s="212"/>
      <c r="AF39" s="212"/>
      <c r="AG39" s="212" t="s">
        <v>266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3" x14ac:dyDescent="0.2">
      <c r="A40" s="229"/>
      <c r="B40" s="230"/>
      <c r="C40" s="268" t="s">
        <v>542</v>
      </c>
      <c r="D40" s="262"/>
      <c r="E40" s="262"/>
      <c r="F40" s="262"/>
      <c r="G40" s="262"/>
      <c r="H40" s="232"/>
      <c r="I40" s="232"/>
      <c r="J40" s="232"/>
      <c r="K40" s="232"/>
      <c r="L40" s="232"/>
      <c r="M40" s="232"/>
      <c r="N40" s="231"/>
      <c r="O40" s="231"/>
      <c r="P40" s="231"/>
      <c r="Q40" s="231"/>
      <c r="R40" s="232"/>
      <c r="S40" s="232"/>
      <c r="T40" s="232"/>
      <c r="U40" s="232"/>
      <c r="V40" s="232"/>
      <c r="W40" s="232"/>
      <c r="X40" s="232"/>
      <c r="Y40" s="232"/>
      <c r="Z40" s="212"/>
      <c r="AA40" s="212"/>
      <c r="AB40" s="212"/>
      <c r="AC40" s="212"/>
      <c r="AD40" s="212"/>
      <c r="AE40" s="212"/>
      <c r="AF40" s="212"/>
      <c r="AG40" s="212" t="s">
        <v>266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3" x14ac:dyDescent="0.2">
      <c r="A41" s="229"/>
      <c r="B41" s="230"/>
      <c r="C41" s="268" t="s">
        <v>543</v>
      </c>
      <c r="D41" s="262"/>
      <c r="E41" s="262"/>
      <c r="F41" s="262"/>
      <c r="G41" s="262"/>
      <c r="H41" s="232"/>
      <c r="I41" s="232"/>
      <c r="J41" s="232"/>
      <c r="K41" s="232"/>
      <c r="L41" s="232"/>
      <c r="M41" s="232"/>
      <c r="N41" s="231"/>
      <c r="O41" s="231"/>
      <c r="P41" s="231"/>
      <c r="Q41" s="231"/>
      <c r="R41" s="232"/>
      <c r="S41" s="232"/>
      <c r="T41" s="232"/>
      <c r="U41" s="232"/>
      <c r="V41" s="232"/>
      <c r="W41" s="232"/>
      <c r="X41" s="232"/>
      <c r="Y41" s="232"/>
      <c r="Z41" s="212"/>
      <c r="AA41" s="212"/>
      <c r="AB41" s="212"/>
      <c r="AC41" s="212"/>
      <c r="AD41" s="212"/>
      <c r="AE41" s="212"/>
      <c r="AF41" s="212"/>
      <c r="AG41" s="212" t="s">
        <v>266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2" x14ac:dyDescent="0.2">
      <c r="A42" s="229"/>
      <c r="B42" s="230"/>
      <c r="C42" s="266" t="s">
        <v>544</v>
      </c>
      <c r="D42" s="234"/>
      <c r="E42" s="235">
        <v>246.50700000000001</v>
      </c>
      <c r="F42" s="232"/>
      <c r="G42" s="232"/>
      <c r="H42" s="232"/>
      <c r="I42" s="232"/>
      <c r="J42" s="232"/>
      <c r="K42" s="232"/>
      <c r="L42" s="232"/>
      <c r="M42" s="232"/>
      <c r="N42" s="231"/>
      <c r="O42" s="231"/>
      <c r="P42" s="231"/>
      <c r="Q42" s="231"/>
      <c r="R42" s="232"/>
      <c r="S42" s="232"/>
      <c r="T42" s="232"/>
      <c r="U42" s="232"/>
      <c r="V42" s="232"/>
      <c r="W42" s="232"/>
      <c r="X42" s="232"/>
      <c r="Y42" s="232"/>
      <c r="Z42" s="212"/>
      <c r="AA42" s="212"/>
      <c r="AB42" s="212"/>
      <c r="AC42" s="212"/>
      <c r="AD42" s="212"/>
      <c r="AE42" s="212"/>
      <c r="AF42" s="212"/>
      <c r="AG42" s="212" t="s">
        <v>204</v>
      </c>
      <c r="AH42" s="212">
        <v>0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ht="22.5" outlineLevel="1" x14ac:dyDescent="0.2">
      <c r="A43" s="248">
        <v>7</v>
      </c>
      <c r="B43" s="249" t="s">
        <v>545</v>
      </c>
      <c r="C43" s="265" t="s">
        <v>546</v>
      </c>
      <c r="D43" s="250" t="s">
        <v>223</v>
      </c>
      <c r="E43" s="251">
        <v>246.50700000000001</v>
      </c>
      <c r="F43" s="252"/>
      <c r="G43" s="253">
        <f>ROUND(E43*F43,2)</f>
        <v>0</v>
      </c>
      <c r="H43" s="233"/>
      <c r="I43" s="232">
        <f>ROUND(E43*H43,2)</f>
        <v>0</v>
      </c>
      <c r="J43" s="233"/>
      <c r="K43" s="232">
        <f>ROUND(E43*J43,2)</f>
        <v>0</v>
      </c>
      <c r="L43" s="232">
        <v>21</v>
      </c>
      <c r="M43" s="232">
        <f>G43*(1+L43/100)</f>
        <v>0</v>
      </c>
      <c r="N43" s="231">
        <v>0</v>
      </c>
      <c r="O43" s="231">
        <f>ROUND(E43*N43,2)</f>
        <v>0</v>
      </c>
      <c r="P43" s="231">
        <v>0</v>
      </c>
      <c r="Q43" s="231">
        <f>ROUND(E43*P43,2)</f>
        <v>0</v>
      </c>
      <c r="R43" s="232"/>
      <c r="S43" s="232" t="s">
        <v>174</v>
      </c>
      <c r="T43" s="232" t="s">
        <v>175</v>
      </c>
      <c r="U43" s="232">
        <v>0</v>
      </c>
      <c r="V43" s="232">
        <f>ROUND(E43*U43,2)</f>
        <v>0</v>
      </c>
      <c r="W43" s="232"/>
      <c r="X43" s="232" t="s">
        <v>176</v>
      </c>
      <c r="Y43" s="232" t="s">
        <v>177</v>
      </c>
      <c r="Z43" s="212"/>
      <c r="AA43" s="212"/>
      <c r="AB43" s="212"/>
      <c r="AC43" s="212"/>
      <c r="AD43" s="212"/>
      <c r="AE43" s="212"/>
      <c r="AF43" s="212"/>
      <c r="AG43" s="212" t="s">
        <v>228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ht="33.75" outlineLevel="2" x14ac:dyDescent="0.2">
      <c r="A44" s="229"/>
      <c r="B44" s="230"/>
      <c r="C44" s="267" t="s">
        <v>547</v>
      </c>
      <c r="D44" s="261"/>
      <c r="E44" s="261"/>
      <c r="F44" s="261"/>
      <c r="G44" s="261"/>
      <c r="H44" s="232"/>
      <c r="I44" s="232"/>
      <c r="J44" s="232"/>
      <c r="K44" s="232"/>
      <c r="L44" s="232"/>
      <c r="M44" s="232"/>
      <c r="N44" s="231"/>
      <c r="O44" s="231"/>
      <c r="P44" s="231"/>
      <c r="Q44" s="231"/>
      <c r="R44" s="232"/>
      <c r="S44" s="232"/>
      <c r="T44" s="232"/>
      <c r="U44" s="232"/>
      <c r="V44" s="232"/>
      <c r="W44" s="232"/>
      <c r="X44" s="232"/>
      <c r="Y44" s="232"/>
      <c r="Z44" s="212"/>
      <c r="AA44" s="212"/>
      <c r="AB44" s="212"/>
      <c r="AC44" s="212"/>
      <c r="AD44" s="212"/>
      <c r="AE44" s="212"/>
      <c r="AF44" s="212"/>
      <c r="AG44" s="212" t="s">
        <v>266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60" t="str">
        <f>C44</f>
        <v>/dodávka a pokládka pružné monolitické podložky ze syntetického betonu tl. 35mm - směs drceného kameniva fr. 4-8, PUR pojiva a SBR granulátu frakce 1-4. Směs se pokládá speciálním finišerem na stavbě na připravený podklad ukončený drceným kamenivem 0-4/</v>
      </c>
      <c r="BB44" s="212"/>
      <c r="BC44" s="212"/>
      <c r="BD44" s="212"/>
      <c r="BE44" s="212"/>
      <c r="BF44" s="212"/>
      <c r="BG44" s="212"/>
      <c r="BH44" s="212"/>
    </row>
    <row r="45" spans="1:60" outlineLevel="2" x14ac:dyDescent="0.2">
      <c r="A45" s="229"/>
      <c r="B45" s="230"/>
      <c r="C45" s="266" t="s">
        <v>548</v>
      </c>
      <c r="D45" s="234"/>
      <c r="E45" s="235">
        <v>246.50700000000001</v>
      </c>
      <c r="F45" s="232"/>
      <c r="G45" s="232"/>
      <c r="H45" s="232"/>
      <c r="I45" s="232"/>
      <c r="J45" s="232"/>
      <c r="K45" s="232"/>
      <c r="L45" s="232"/>
      <c r="M45" s="232"/>
      <c r="N45" s="231"/>
      <c r="O45" s="231"/>
      <c r="P45" s="231"/>
      <c r="Q45" s="231"/>
      <c r="R45" s="232"/>
      <c r="S45" s="232"/>
      <c r="T45" s="232"/>
      <c r="U45" s="232"/>
      <c r="V45" s="232"/>
      <c r="W45" s="232"/>
      <c r="X45" s="232"/>
      <c r="Y45" s="232"/>
      <c r="Z45" s="212"/>
      <c r="AA45" s="212"/>
      <c r="AB45" s="212"/>
      <c r="AC45" s="212"/>
      <c r="AD45" s="212"/>
      <c r="AE45" s="212"/>
      <c r="AF45" s="212"/>
      <c r="AG45" s="212" t="s">
        <v>204</v>
      </c>
      <c r="AH45" s="212">
        <v>0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x14ac:dyDescent="0.2">
      <c r="A46" s="241" t="s">
        <v>169</v>
      </c>
      <c r="B46" s="242" t="s">
        <v>110</v>
      </c>
      <c r="C46" s="263" t="s">
        <v>111</v>
      </c>
      <c r="D46" s="243"/>
      <c r="E46" s="244"/>
      <c r="F46" s="245"/>
      <c r="G46" s="246">
        <f>SUMIF(AG47:AG58,"&lt;&gt;NOR",G47:G58)</f>
        <v>0</v>
      </c>
      <c r="H46" s="240"/>
      <c r="I46" s="240">
        <f>SUM(I47:I58)</f>
        <v>0</v>
      </c>
      <c r="J46" s="240"/>
      <c r="K46" s="240">
        <f>SUM(K47:K58)</f>
        <v>0</v>
      </c>
      <c r="L46" s="240"/>
      <c r="M46" s="240">
        <f>SUM(M47:M58)</f>
        <v>0</v>
      </c>
      <c r="N46" s="239"/>
      <c r="O46" s="239">
        <f>SUM(O47:O58)</f>
        <v>171.31</v>
      </c>
      <c r="P46" s="239"/>
      <c r="Q46" s="239">
        <f>SUM(Q47:Q58)</f>
        <v>0</v>
      </c>
      <c r="R46" s="240"/>
      <c r="S46" s="240"/>
      <c r="T46" s="240"/>
      <c r="U46" s="240"/>
      <c r="V46" s="240">
        <f>SUM(V47:V58)</f>
        <v>23.42</v>
      </c>
      <c r="W46" s="240"/>
      <c r="X46" s="240"/>
      <c r="Y46" s="240"/>
      <c r="AG46" t="s">
        <v>170</v>
      </c>
    </row>
    <row r="47" spans="1:60" outlineLevel="1" x14ac:dyDescent="0.2">
      <c r="A47" s="248">
        <v>8</v>
      </c>
      <c r="B47" s="249" t="s">
        <v>549</v>
      </c>
      <c r="C47" s="265" t="s">
        <v>550</v>
      </c>
      <c r="D47" s="250" t="s">
        <v>223</v>
      </c>
      <c r="E47" s="251">
        <v>246.50700000000001</v>
      </c>
      <c r="F47" s="252"/>
      <c r="G47" s="253">
        <f>ROUND(E47*F47,2)</f>
        <v>0</v>
      </c>
      <c r="H47" s="233"/>
      <c r="I47" s="232">
        <f>ROUND(E47*H47,2)</f>
        <v>0</v>
      </c>
      <c r="J47" s="233"/>
      <c r="K47" s="232">
        <f>ROUND(E47*J47,2)</f>
        <v>0</v>
      </c>
      <c r="L47" s="232">
        <v>21</v>
      </c>
      <c r="M47" s="232">
        <f>G47*(1+L47/100)</f>
        <v>0</v>
      </c>
      <c r="N47" s="231">
        <v>0.38624999999999998</v>
      </c>
      <c r="O47" s="231">
        <f>ROUND(E47*N47,2)</f>
        <v>95.21</v>
      </c>
      <c r="P47" s="231">
        <v>0</v>
      </c>
      <c r="Q47" s="231">
        <f>ROUND(E47*P47,2)</f>
        <v>0</v>
      </c>
      <c r="R47" s="232"/>
      <c r="S47" s="232" t="s">
        <v>202</v>
      </c>
      <c r="T47" s="232" t="s">
        <v>175</v>
      </c>
      <c r="U47" s="232">
        <v>2.8000000000000001E-2</v>
      </c>
      <c r="V47" s="232">
        <f>ROUND(E47*U47,2)</f>
        <v>6.9</v>
      </c>
      <c r="W47" s="232"/>
      <c r="X47" s="232" t="s">
        <v>176</v>
      </c>
      <c r="Y47" s="232" t="s">
        <v>177</v>
      </c>
      <c r="Z47" s="212"/>
      <c r="AA47" s="212"/>
      <c r="AB47" s="212"/>
      <c r="AC47" s="212"/>
      <c r="AD47" s="212"/>
      <c r="AE47" s="212"/>
      <c r="AF47" s="212"/>
      <c r="AG47" s="212" t="s">
        <v>178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2" x14ac:dyDescent="0.2">
      <c r="A48" s="229"/>
      <c r="B48" s="230"/>
      <c r="C48" s="267" t="s">
        <v>551</v>
      </c>
      <c r="D48" s="261"/>
      <c r="E48" s="261"/>
      <c r="F48" s="261"/>
      <c r="G48" s="261"/>
      <c r="H48" s="232"/>
      <c r="I48" s="232"/>
      <c r="J48" s="232"/>
      <c r="K48" s="232"/>
      <c r="L48" s="232"/>
      <c r="M48" s="232"/>
      <c r="N48" s="231"/>
      <c r="O48" s="231"/>
      <c r="P48" s="231"/>
      <c r="Q48" s="231"/>
      <c r="R48" s="232"/>
      <c r="S48" s="232"/>
      <c r="T48" s="232"/>
      <c r="U48" s="232"/>
      <c r="V48" s="232"/>
      <c r="W48" s="232"/>
      <c r="X48" s="232"/>
      <c r="Y48" s="232"/>
      <c r="Z48" s="212"/>
      <c r="AA48" s="212"/>
      <c r="AB48" s="212"/>
      <c r="AC48" s="212"/>
      <c r="AD48" s="212"/>
      <c r="AE48" s="212"/>
      <c r="AF48" s="212"/>
      <c r="AG48" s="212" t="s">
        <v>266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2" x14ac:dyDescent="0.2">
      <c r="A49" s="229"/>
      <c r="B49" s="230"/>
      <c r="C49" s="266" t="s">
        <v>552</v>
      </c>
      <c r="D49" s="234"/>
      <c r="E49" s="235">
        <v>246.50700000000001</v>
      </c>
      <c r="F49" s="232"/>
      <c r="G49" s="232"/>
      <c r="H49" s="232"/>
      <c r="I49" s="232"/>
      <c r="J49" s="232"/>
      <c r="K49" s="232"/>
      <c r="L49" s="232"/>
      <c r="M49" s="232"/>
      <c r="N49" s="231"/>
      <c r="O49" s="231"/>
      <c r="P49" s="231"/>
      <c r="Q49" s="231"/>
      <c r="R49" s="232"/>
      <c r="S49" s="232"/>
      <c r="T49" s="232"/>
      <c r="U49" s="232"/>
      <c r="V49" s="232"/>
      <c r="W49" s="232"/>
      <c r="X49" s="232"/>
      <c r="Y49" s="232"/>
      <c r="Z49" s="212"/>
      <c r="AA49" s="212"/>
      <c r="AB49" s="212"/>
      <c r="AC49" s="212"/>
      <c r="AD49" s="212"/>
      <c r="AE49" s="212"/>
      <c r="AF49" s="212"/>
      <c r="AG49" s="212" t="s">
        <v>204</v>
      </c>
      <c r="AH49" s="212">
        <v>0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ht="22.5" outlineLevel="1" x14ac:dyDescent="0.2">
      <c r="A50" s="248">
        <v>9</v>
      </c>
      <c r="B50" s="249" t="s">
        <v>553</v>
      </c>
      <c r="C50" s="265" t="s">
        <v>554</v>
      </c>
      <c r="D50" s="250" t="s">
        <v>223</v>
      </c>
      <c r="E50" s="251">
        <v>246.50700000000001</v>
      </c>
      <c r="F50" s="252"/>
      <c r="G50" s="253">
        <f>ROUND(E50*F50,2)</f>
        <v>0</v>
      </c>
      <c r="H50" s="233"/>
      <c r="I50" s="232">
        <f>ROUND(E50*H50,2)</f>
        <v>0</v>
      </c>
      <c r="J50" s="233"/>
      <c r="K50" s="232">
        <f>ROUND(E50*J50,2)</f>
        <v>0</v>
      </c>
      <c r="L50" s="232">
        <v>21</v>
      </c>
      <c r="M50" s="232">
        <f>G50*(1+L50/100)</f>
        <v>0</v>
      </c>
      <c r="N50" s="231">
        <v>8.8200000000000001E-2</v>
      </c>
      <c r="O50" s="231">
        <f>ROUND(E50*N50,2)</f>
        <v>21.74</v>
      </c>
      <c r="P50" s="231">
        <v>0</v>
      </c>
      <c r="Q50" s="231">
        <f>ROUND(E50*P50,2)</f>
        <v>0</v>
      </c>
      <c r="R50" s="232"/>
      <c r="S50" s="232" t="s">
        <v>174</v>
      </c>
      <c r="T50" s="232" t="s">
        <v>175</v>
      </c>
      <c r="U50" s="232">
        <v>2.5000000000000001E-2</v>
      </c>
      <c r="V50" s="232">
        <f>ROUND(E50*U50,2)</f>
        <v>6.16</v>
      </c>
      <c r="W50" s="232"/>
      <c r="X50" s="232" t="s">
        <v>176</v>
      </c>
      <c r="Y50" s="232" t="s">
        <v>177</v>
      </c>
      <c r="Z50" s="212"/>
      <c r="AA50" s="212"/>
      <c r="AB50" s="212"/>
      <c r="AC50" s="212"/>
      <c r="AD50" s="212"/>
      <c r="AE50" s="212"/>
      <c r="AF50" s="212"/>
      <c r="AG50" s="212" t="s">
        <v>178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2" x14ac:dyDescent="0.2">
      <c r="A51" s="229"/>
      <c r="B51" s="230"/>
      <c r="C51" s="267" t="s">
        <v>555</v>
      </c>
      <c r="D51" s="261"/>
      <c r="E51" s="261"/>
      <c r="F51" s="261"/>
      <c r="G51" s="261"/>
      <c r="H51" s="232"/>
      <c r="I51" s="232"/>
      <c r="J51" s="232"/>
      <c r="K51" s="232"/>
      <c r="L51" s="232"/>
      <c r="M51" s="232"/>
      <c r="N51" s="231"/>
      <c r="O51" s="231"/>
      <c r="P51" s="231"/>
      <c r="Q51" s="231"/>
      <c r="R51" s="232"/>
      <c r="S51" s="232"/>
      <c r="T51" s="232"/>
      <c r="U51" s="232"/>
      <c r="V51" s="232"/>
      <c r="W51" s="232"/>
      <c r="X51" s="232"/>
      <c r="Y51" s="232"/>
      <c r="Z51" s="212"/>
      <c r="AA51" s="212"/>
      <c r="AB51" s="212"/>
      <c r="AC51" s="212"/>
      <c r="AD51" s="212"/>
      <c r="AE51" s="212"/>
      <c r="AF51" s="212"/>
      <c r="AG51" s="212" t="s">
        <v>266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2" x14ac:dyDescent="0.2">
      <c r="A52" s="229"/>
      <c r="B52" s="230"/>
      <c r="C52" s="266" t="s">
        <v>556</v>
      </c>
      <c r="D52" s="234"/>
      <c r="E52" s="235">
        <v>246.50700000000001</v>
      </c>
      <c r="F52" s="232"/>
      <c r="G52" s="232"/>
      <c r="H52" s="232"/>
      <c r="I52" s="232"/>
      <c r="J52" s="232"/>
      <c r="K52" s="232"/>
      <c r="L52" s="232"/>
      <c r="M52" s="232"/>
      <c r="N52" s="231"/>
      <c r="O52" s="231"/>
      <c r="P52" s="231"/>
      <c r="Q52" s="231"/>
      <c r="R52" s="232"/>
      <c r="S52" s="232"/>
      <c r="T52" s="232"/>
      <c r="U52" s="232"/>
      <c r="V52" s="232"/>
      <c r="W52" s="232"/>
      <c r="X52" s="232"/>
      <c r="Y52" s="232"/>
      <c r="Z52" s="212"/>
      <c r="AA52" s="212"/>
      <c r="AB52" s="212"/>
      <c r="AC52" s="212"/>
      <c r="AD52" s="212"/>
      <c r="AE52" s="212"/>
      <c r="AF52" s="212"/>
      <c r="AG52" s="212" t="s">
        <v>204</v>
      </c>
      <c r="AH52" s="212">
        <v>0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ht="22.5" outlineLevel="1" x14ac:dyDescent="0.2">
      <c r="A53" s="248">
        <v>10</v>
      </c>
      <c r="B53" s="249" t="s">
        <v>557</v>
      </c>
      <c r="C53" s="265" t="s">
        <v>558</v>
      </c>
      <c r="D53" s="250" t="s">
        <v>223</v>
      </c>
      <c r="E53" s="251">
        <v>246.50700000000001</v>
      </c>
      <c r="F53" s="252"/>
      <c r="G53" s="253">
        <f>ROUND(E53*F53,2)</f>
        <v>0</v>
      </c>
      <c r="H53" s="233"/>
      <c r="I53" s="232">
        <f>ROUND(E53*H53,2)</f>
        <v>0</v>
      </c>
      <c r="J53" s="233"/>
      <c r="K53" s="232">
        <f>ROUND(E53*J53,2)</f>
        <v>0</v>
      </c>
      <c r="L53" s="232">
        <v>21</v>
      </c>
      <c r="M53" s="232">
        <f>G53*(1+L53/100)</f>
        <v>0</v>
      </c>
      <c r="N53" s="231">
        <v>0.11025</v>
      </c>
      <c r="O53" s="231">
        <f>ROUND(E53*N53,2)</f>
        <v>27.18</v>
      </c>
      <c r="P53" s="231">
        <v>0</v>
      </c>
      <c r="Q53" s="231">
        <f>ROUND(E53*P53,2)</f>
        <v>0</v>
      </c>
      <c r="R53" s="232"/>
      <c r="S53" s="232" t="s">
        <v>174</v>
      </c>
      <c r="T53" s="232" t="s">
        <v>175</v>
      </c>
      <c r="U53" s="232">
        <v>2.1000000000000001E-2</v>
      </c>
      <c r="V53" s="232">
        <f>ROUND(E53*U53,2)</f>
        <v>5.18</v>
      </c>
      <c r="W53" s="232"/>
      <c r="X53" s="232" t="s">
        <v>176</v>
      </c>
      <c r="Y53" s="232" t="s">
        <v>177</v>
      </c>
      <c r="Z53" s="212"/>
      <c r="AA53" s="212"/>
      <c r="AB53" s="212"/>
      <c r="AC53" s="212"/>
      <c r="AD53" s="212"/>
      <c r="AE53" s="212"/>
      <c r="AF53" s="212"/>
      <c r="AG53" s="212" t="s">
        <v>178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2" x14ac:dyDescent="0.2">
      <c r="A54" s="229"/>
      <c r="B54" s="230"/>
      <c r="C54" s="267" t="s">
        <v>559</v>
      </c>
      <c r="D54" s="261"/>
      <c r="E54" s="261"/>
      <c r="F54" s="261"/>
      <c r="G54" s="261"/>
      <c r="H54" s="232"/>
      <c r="I54" s="232"/>
      <c r="J54" s="232"/>
      <c r="K54" s="232"/>
      <c r="L54" s="232"/>
      <c r="M54" s="232"/>
      <c r="N54" s="231"/>
      <c r="O54" s="231"/>
      <c r="P54" s="231"/>
      <c r="Q54" s="231"/>
      <c r="R54" s="232"/>
      <c r="S54" s="232"/>
      <c r="T54" s="232"/>
      <c r="U54" s="232"/>
      <c r="V54" s="232"/>
      <c r="W54" s="232"/>
      <c r="X54" s="232"/>
      <c r="Y54" s="232"/>
      <c r="Z54" s="212"/>
      <c r="AA54" s="212"/>
      <c r="AB54" s="212"/>
      <c r="AC54" s="212"/>
      <c r="AD54" s="212"/>
      <c r="AE54" s="212"/>
      <c r="AF54" s="212"/>
      <c r="AG54" s="212" t="s">
        <v>266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2" x14ac:dyDescent="0.2">
      <c r="A55" s="229"/>
      <c r="B55" s="230"/>
      <c r="C55" s="266" t="s">
        <v>556</v>
      </c>
      <c r="D55" s="234"/>
      <c r="E55" s="235">
        <v>246.50700000000001</v>
      </c>
      <c r="F55" s="232"/>
      <c r="G55" s="232"/>
      <c r="H55" s="232"/>
      <c r="I55" s="232"/>
      <c r="J55" s="232"/>
      <c r="K55" s="232"/>
      <c r="L55" s="232"/>
      <c r="M55" s="232"/>
      <c r="N55" s="231"/>
      <c r="O55" s="231"/>
      <c r="P55" s="231"/>
      <c r="Q55" s="231"/>
      <c r="R55" s="232"/>
      <c r="S55" s="232"/>
      <c r="T55" s="232"/>
      <c r="U55" s="232"/>
      <c r="V55" s="232"/>
      <c r="W55" s="232"/>
      <c r="X55" s="232"/>
      <c r="Y55" s="232"/>
      <c r="Z55" s="212"/>
      <c r="AA55" s="212"/>
      <c r="AB55" s="212"/>
      <c r="AC55" s="212"/>
      <c r="AD55" s="212"/>
      <c r="AE55" s="212"/>
      <c r="AF55" s="212"/>
      <c r="AG55" s="212" t="s">
        <v>204</v>
      </c>
      <c r="AH55" s="212">
        <v>0</v>
      </c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ht="22.5" outlineLevel="1" x14ac:dyDescent="0.2">
      <c r="A56" s="248">
        <v>11</v>
      </c>
      <c r="B56" s="249" t="s">
        <v>560</v>
      </c>
      <c r="C56" s="265" t="s">
        <v>561</v>
      </c>
      <c r="D56" s="250" t="s">
        <v>223</v>
      </c>
      <c r="E56" s="251">
        <v>246.50700000000001</v>
      </c>
      <c r="F56" s="252"/>
      <c r="G56" s="253">
        <f>ROUND(E56*F56,2)</f>
        <v>0</v>
      </c>
      <c r="H56" s="233"/>
      <c r="I56" s="232">
        <f>ROUND(E56*H56,2)</f>
        <v>0</v>
      </c>
      <c r="J56" s="233"/>
      <c r="K56" s="232">
        <f>ROUND(E56*J56,2)</f>
        <v>0</v>
      </c>
      <c r="L56" s="232">
        <v>21</v>
      </c>
      <c r="M56" s="232">
        <f>G56*(1+L56/100)</f>
        <v>0</v>
      </c>
      <c r="N56" s="231">
        <v>0.11025</v>
      </c>
      <c r="O56" s="231">
        <f>ROUND(E56*N56,2)</f>
        <v>27.18</v>
      </c>
      <c r="P56" s="231">
        <v>0</v>
      </c>
      <c r="Q56" s="231">
        <f>ROUND(E56*P56,2)</f>
        <v>0</v>
      </c>
      <c r="R56" s="232"/>
      <c r="S56" s="232" t="s">
        <v>174</v>
      </c>
      <c r="T56" s="232" t="s">
        <v>175</v>
      </c>
      <c r="U56" s="232">
        <v>2.1000000000000001E-2</v>
      </c>
      <c r="V56" s="232">
        <f>ROUND(E56*U56,2)</f>
        <v>5.18</v>
      </c>
      <c r="W56" s="232"/>
      <c r="X56" s="232" t="s">
        <v>176</v>
      </c>
      <c r="Y56" s="232" t="s">
        <v>177</v>
      </c>
      <c r="Z56" s="212"/>
      <c r="AA56" s="212"/>
      <c r="AB56" s="212"/>
      <c r="AC56" s="212"/>
      <c r="AD56" s="212"/>
      <c r="AE56" s="212"/>
      <c r="AF56" s="212"/>
      <c r="AG56" s="212" t="s">
        <v>178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2" x14ac:dyDescent="0.2">
      <c r="A57" s="229"/>
      <c r="B57" s="230"/>
      <c r="C57" s="267" t="s">
        <v>562</v>
      </c>
      <c r="D57" s="261"/>
      <c r="E57" s="261"/>
      <c r="F57" s="261"/>
      <c r="G57" s="261"/>
      <c r="H57" s="232"/>
      <c r="I57" s="232"/>
      <c r="J57" s="232"/>
      <c r="K57" s="232"/>
      <c r="L57" s="232"/>
      <c r="M57" s="232"/>
      <c r="N57" s="231"/>
      <c r="O57" s="231"/>
      <c r="P57" s="231"/>
      <c r="Q57" s="231"/>
      <c r="R57" s="232"/>
      <c r="S57" s="232"/>
      <c r="T57" s="232"/>
      <c r="U57" s="232"/>
      <c r="V57" s="232"/>
      <c r="W57" s="232"/>
      <c r="X57" s="232"/>
      <c r="Y57" s="232"/>
      <c r="Z57" s="212"/>
      <c r="AA57" s="212"/>
      <c r="AB57" s="212"/>
      <c r="AC57" s="212"/>
      <c r="AD57" s="212"/>
      <c r="AE57" s="212"/>
      <c r="AF57" s="212"/>
      <c r="AG57" s="212" t="s">
        <v>266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2" x14ac:dyDescent="0.2">
      <c r="A58" s="229"/>
      <c r="B58" s="230"/>
      <c r="C58" s="266" t="s">
        <v>556</v>
      </c>
      <c r="D58" s="234"/>
      <c r="E58" s="235">
        <v>246.50700000000001</v>
      </c>
      <c r="F58" s="232"/>
      <c r="G58" s="232"/>
      <c r="H58" s="232"/>
      <c r="I58" s="232"/>
      <c r="J58" s="232"/>
      <c r="K58" s="232"/>
      <c r="L58" s="232"/>
      <c r="M58" s="232"/>
      <c r="N58" s="231"/>
      <c r="O58" s="231"/>
      <c r="P58" s="231"/>
      <c r="Q58" s="231"/>
      <c r="R58" s="232"/>
      <c r="S58" s="232"/>
      <c r="T58" s="232"/>
      <c r="U58" s="232"/>
      <c r="V58" s="232"/>
      <c r="W58" s="232"/>
      <c r="X58" s="232"/>
      <c r="Y58" s="232"/>
      <c r="Z58" s="212"/>
      <c r="AA58" s="212"/>
      <c r="AB58" s="212"/>
      <c r="AC58" s="212"/>
      <c r="AD58" s="212"/>
      <c r="AE58" s="212"/>
      <c r="AF58" s="212"/>
      <c r="AG58" s="212" t="s">
        <v>204</v>
      </c>
      <c r="AH58" s="212">
        <v>0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x14ac:dyDescent="0.2">
      <c r="A59" s="241" t="s">
        <v>169</v>
      </c>
      <c r="B59" s="242" t="s">
        <v>116</v>
      </c>
      <c r="C59" s="263" t="s">
        <v>117</v>
      </c>
      <c r="D59" s="243"/>
      <c r="E59" s="244"/>
      <c r="F59" s="245"/>
      <c r="G59" s="246">
        <f>SUMIF(AG60:AG68,"&lt;&gt;NOR",G60:G68)</f>
        <v>0</v>
      </c>
      <c r="H59" s="240"/>
      <c r="I59" s="240">
        <f>SUM(I60:I68)</f>
        <v>0</v>
      </c>
      <c r="J59" s="240"/>
      <c r="K59" s="240">
        <f>SUM(K60:K68)</f>
        <v>0</v>
      </c>
      <c r="L59" s="240"/>
      <c r="M59" s="240">
        <f>SUM(M60:M68)</f>
        <v>0</v>
      </c>
      <c r="N59" s="239"/>
      <c r="O59" s="239">
        <f>SUM(O60:O68)</f>
        <v>19.91</v>
      </c>
      <c r="P59" s="239"/>
      <c r="Q59" s="239">
        <f>SUM(Q60:Q68)</f>
        <v>0</v>
      </c>
      <c r="R59" s="240"/>
      <c r="S59" s="240"/>
      <c r="T59" s="240"/>
      <c r="U59" s="240"/>
      <c r="V59" s="240">
        <f>SUM(V60:V68)</f>
        <v>19</v>
      </c>
      <c r="W59" s="240"/>
      <c r="X59" s="240"/>
      <c r="Y59" s="240"/>
      <c r="AG59" t="s">
        <v>170</v>
      </c>
    </row>
    <row r="60" spans="1:60" outlineLevel="1" x14ac:dyDescent="0.2">
      <c r="A60" s="248">
        <v>12</v>
      </c>
      <c r="B60" s="249" t="s">
        <v>563</v>
      </c>
      <c r="C60" s="265" t="s">
        <v>564</v>
      </c>
      <c r="D60" s="250" t="s">
        <v>223</v>
      </c>
      <c r="E60" s="251">
        <v>9.4</v>
      </c>
      <c r="F60" s="252"/>
      <c r="G60" s="253">
        <f>ROUND(E60*F60,2)</f>
        <v>0</v>
      </c>
      <c r="H60" s="233"/>
      <c r="I60" s="232">
        <f>ROUND(E60*H60,2)</f>
        <v>0</v>
      </c>
      <c r="J60" s="233"/>
      <c r="K60" s="232">
        <f>ROUND(E60*J60,2)</f>
        <v>0</v>
      </c>
      <c r="L60" s="232">
        <v>21</v>
      </c>
      <c r="M60" s="232">
        <f>G60*(1+L60/100)</f>
        <v>0</v>
      </c>
      <c r="N60" s="231">
        <v>0.2024</v>
      </c>
      <c r="O60" s="231">
        <f>ROUND(E60*N60,2)</f>
        <v>1.9</v>
      </c>
      <c r="P60" s="231">
        <v>0</v>
      </c>
      <c r="Q60" s="231">
        <f>ROUND(E60*P60,2)</f>
        <v>0</v>
      </c>
      <c r="R60" s="232"/>
      <c r="S60" s="232" t="s">
        <v>202</v>
      </c>
      <c r="T60" s="232" t="s">
        <v>175</v>
      </c>
      <c r="U60" s="232">
        <v>2.5999999999999999E-2</v>
      </c>
      <c r="V60" s="232">
        <f>ROUND(E60*U60,2)</f>
        <v>0.24</v>
      </c>
      <c r="W60" s="232"/>
      <c r="X60" s="232" t="s">
        <v>176</v>
      </c>
      <c r="Y60" s="232" t="s">
        <v>177</v>
      </c>
      <c r="Z60" s="212"/>
      <c r="AA60" s="212"/>
      <c r="AB60" s="212"/>
      <c r="AC60" s="212"/>
      <c r="AD60" s="212"/>
      <c r="AE60" s="212"/>
      <c r="AF60" s="212"/>
      <c r="AG60" s="212" t="s">
        <v>178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2" x14ac:dyDescent="0.2">
      <c r="A61" s="229"/>
      <c r="B61" s="230"/>
      <c r="C61" s="266" t="s">
        <v>565</v>
      </c>
      <c r="D61" s="234"/>
      <c r="E61" s="235">
        <v>9.4</v>
      </c>
      <c r="F61" s="232"/>
      <c r="G61" s="232"/>
      <c r="H61" s="232"/>
      <c r="I61" s="232"/>
      <c r="J61" s="232"/>
      <c r="K61" s="232"/>
      <c r="L61" s="232"/>
      <c r="M61" s="232"/>
      <c r="N61" s="231"/>
      <c r="O61" s="231"/>
      <c r="P61" s="231"/>
      <c r="Q61" s="231"/>
      <c r="R61" s="232"/>
      <c r="S61" s="232"/>
      <c r="T61" s="232"/>
      <c r="U61" s="232"/>
      <c r="V61" s="232"/>
      <c r="W61" s="232"/>
      <c r="X61" s="232"/>
      <c r="Y61" s="232"/>
      <c r="Z61" s="212"/>
      <c r="AA61" s="212"/>
      <c r="AB61" s="212"/>
      <c r="AC61" s="212"/>
      <c r="AD61" s="212"/>
      <c r="AE61" s="212"/>
      <c r="AF61" s="212"/>
      <c r="AG61" s="212" t="s">
        <v>204</v>
      </c>
      <c r="AH61" s="212">
        <v>0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1" x14ac:dyDescent="0.2">
      <c r="A62" s="254">
        <v>13</v>
      </c>
      <c r="B62" s="255" t="s">
        <v>566</v>
      </c>
      <c r="C62" s="264" t="s">
        <v>567</v>
      </c>
      <c r="D62" s="256" t="s">
        <v>173</v>
      </c>
      <c r="E62" s="257">
        <v>1.6312</v>
      </c>
      <c r="F62" s="258"/>
      <c r="G62" s="259">
        <f>ROUND(E62*F62,2)</f>
        <v>0</v>
      </c>
      <c r="H62" s="233"/>
      <c r="I62" s="232">
        <f>ROUND(E62*H62,2)</f>
        <v>0</v>
      </c>
      <c r="J62" s="233"/>
      <c r="K62" s="232">
        <f>ROUND(E62*J62,2)</f>
        <v>0</v>
      </c>
      <c r="L62" s="232">
        <v>21</v>
      </c>
      <c r="M62" s="232">
        <f>G62*(1+L62/100)</f>
        <v>0</v>
      </c>
      <c r="N62" s="231">
        <v>0.01</v>
      </c>
      <c r="O62" s="231">
        <f>ROUND(E62*N62,2)</f>
        <v>0.02</v>
      </c>
      <c r="P62" s="231">
        <v>0</v>
      </c>
      <c r="Q62" s="231">
        <f>ROUND(E62*P62,2)</f>
        <v>0</v>
      </c>
      <c r="R62" s="232"/>
      <c r="S62" s="232" t="s">
        <v>202</v>
      </c>
      <c r="T62" s="232" t="s">
        <v>175</v>
      </c>
      <c r="U62" s="232">
        <v>0.67500000000000004</v>
      </c>
      <c r="V62" s="232">
        <f>ROUND(E62*U62,2)</f>
        <v>1.1000000000000001</v>
      </c>
      <c r="W62" s="232"/>
      <c r="X62" s="232" t="s">
        <v>176</v>
      </c>
      <c r="Y62" s="232" t="s">
        <v>177</v>
      </c>
      <c r="Z62" s="212"/>
      <c r="AA62" s="212"/>
      <c r="AB62" s="212"/>
      <c r="AC62" s="212"/>
      <c r="AD62" s="212"/>
      <c r="AE62" s="212"/>
      <c r="AF62" s="212"/>
      <c r="AG62" s="212" t="s">
        <v>178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ht="22.5" outlineLevel="1" x14ac:dyDescent="0.2">
      <c r="A63" s="248">
        <v>14</v>
      </c>
      <c r="B63" s="249" t="s">
        <v>568</v>
      </c>
      <c r="C63" s="265" t="s">
        <v>569</v>
      </c>
      <c r="D63" s="250" t="s">
        <v>173</v>
      </c>
      <c r="E63" s="251">
        <v>1.41</v>
      </c>
      <c r="F63" s="252"/>
      <c r="G63" s="253">
        <f>ROUND(E63*F63,2)</f>
        <v>0</v>
      </c>
      <c r="H63" s="233"/>
      <c r="I63" s="232">
        <f>ROUND(E63*H63,2)</f>
        <v>0</v>
      </c>
      <c r="J63" s="233"/>
      <c r="K63" s="232">
        <f>ROUND(E63*J63,2)</f>
        <v>0</v>
      </c>
      <c r="L63" s="232">
        <v>21</v>
      </c>
      <c r="M63" s="232">
        <f>G63*(1+L63/100)</f>
        <v>0</v>
      </c>
      <c r="N63" s="231">
        <v>2.5449999999999999</v>
      </c>
      <c r="O63" s="231">
        <f>ROUND(E63*N63,2)</f>
        <v>3.59</v>
      </c>
      <c r="P63" s="231">
        <v>0</v>
      </c>
      <c r="Q63" s="231">
        <f>ROUND(E63*P63,2)</f>
        <v>0</v>
      </c>
      <c r="R63" s="232"/>
      <c r="S63" s="232" t="s">
        <v>202</v>
      </c>
      <c r="T63" s="232" t="s">
        <v>175</v>
      </c>
      <c r="U63" s="232">
        <v>2.3170000000000002</v>
      </c>
      <c r="V63" s="232">
        <f>ROUND(E63*U63,2)</f>
        <v>3.27</v>
      </c>
      <c r="W63" s="232"/>
      <c r="X63" s="232" t="s">
        <v>176</v>
      </c>
      <c r="Y63" s="232" t="s">
        <v>177</v>
      </c>
      <c r="Z63" s="212"/>
      <c r="AA63" s="212"/>
      <c r="AB63" s="212"/>
      <c r="AC63" s="212"/>
      <c r="AD63" s="212"/>
      <c r="AE63" s="212"/>
      <c r="AF63" s="212"/>
      <c r="AG63" s="212" t="s">
        <v>178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2" x14ac:dyDescent="0.2">
      <c r="A64" s="229"/>
      <c r="B64" s="230"/>
      <c r="C64" s="266" t="s">
        <v>570</v>
      </c>
      <c r="D64" s="234"/>
      <c r="E64" s="235">
        <v>1.41</v>
      </c>
      <c r="F64" s="232"/>
      <c r="G64" s="232"/>
      <c r="H64" s="232"/>
      <c r="I64" s="232"/>
      <c r="J64" s="232"/>
      <c r="K64" s="232"/>
      <c r="L64" s="232"/>
      <c r="M64" s="232"/>
      <c r="N64" s="231"/>
      <c r="O64" s="231"/>
      <c r="P64" s="231"/>
      <c r="Q64" s="231"/>
      <c r="R64" s="232"/>
      <c r="S64" s="232"/>
      <c r="T64" s="232"/>
      <c r="U64" s="232"/>
      <c r="V64" s="232"/>
      <c r="W64" s="232"/>
      <c r="X64" s="232"/>
      <c r="Y64" s="232"/>
      <c r="Z64" s="212"/>
      <c r="AA64" s="212"/>
      <c r="AB64" s="212"/>
      <c r="AC64" s="212"/>
      <c r="AD64" s="212"/>
      <c r="AE64" s="212"/>
      <c r="AF64" s="212"/>
      <c r="AG64" s="212" t="s">
        <v>204</v>
      </c>
      <c r="AH64" s="212">
        <v>0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1" x14ac:dyDescent="0.2">
      <c r="A65" s="248">
        <v>15</v>
      </c>
      <c r="B65" s="249" t="s">
        <v>571</v>
      </c>
      <c r="C65" s="265" t="s">
        <v>572</v>
      </c>
      <c r="D65" s="250" t="s">
        <v>173</v>
      </c>
      <c r="E65" s="251">
        <v>7.84</v>
      </c>
      <c r="F65" s="252"/>
      <c r="G65" s="253">
        <f>ROUND(E65*F65,2)</f>
        <v>0</v>
      </c>
      <c r="H65" s="233"/>
      <c r="I65" s="232">
        <f>ROUND(E65*H65,2)</f>
        <v>0</v>
      </c>
      <c r="J65" s="233"/>
      <c r="K65" s="232">
        <f>ROUND(E65*J65,2)</f>
        <v>0</v>
      </c>
      <c r="L65" s="232">
        <v>21</v>
      </c>
      <c r="M65" s="232">
        <f>G65*(1+L65/100)</f>
        <v>0</v>
      </c>
      <c r="N65" s="231">
        <v>1.837</v>
      </c>
      <c r="O65" s="231">
        <f>ROUND(E65*N65,2)</f>
        <v>14.4</v>
      </c>
      <c r="P65" s="231">
        <v>0</v>
      </c>
      <c r="Q65" s="231">
        <f>ROUND(E65*P65,2)</f>
        <v>0</v>
      </c>
      <c r="R65" s="232"/>
      <c r="S65" s="232" t="s">
        <v>202</v>
      </c>
      <c r="T65" s="232" t="s">
        <v>175</v>
      </c>
      <c r="U65" s="232">
        <v>1.8360000000000001</v>
      </c>
      <c r="V65" s="232">
        <f>ROUND(E65*U65,2)</f>
        <v>14.39</v>
      </c>
      <c r="W65" s="232"/>
      <c r="X65" s="232" t="s">
        <v>176</v>
      </c>
      <c r="Y65" s="232" t="s">
        <v>177</v>
      </c>
      <c r="Z65" s="212"/>
      <c r="AA65" s="212"/>
      <c r="AB65" s="212"/>
      <c r="AC65" s="212"/>
      <c r="AD65" s="212"/>
      <c r="AE65" s="212"/>
      <c r="AF65" s="212"/>
      <c r="AG65" s="212" t="s">
        <v>178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2" x14ac:dyDescent="0.2">
      <c r="A66" s="229"/>
      <c r="B66" s="230"/>
      <c r="C66" s="266" t="s">
        <v>573</v>
      </c>
      <c r="D66" s="234"/>
      <c r="E66" s="235">
        <v>7.84</v>
      </c>
      <c r="F66" s="232"/>
      <c r="G66" s="232"/>
      <c r="H66" s="232"/>
      <c r="I66" s="232"/>
      <c r="J66" s="232"/>
      <c r="K66" s="232"/>
      <c r="L66" s="232"/>
      <c r="M66" s="232"/>
      <c r="N66" s="231"/>
      <c r="O66" s="231"/>
      <c r="P66" s="231"/>
      <c r="Q66" s="231"/>
      <c r="R66" s="232"/>
      <c r="S66" s="232"/>
      <c r="T66" s="232"/>
      <c r="U66" s="232"/>
      <c r="V66" s="232"/>
      <c r="W66" s="232"/>
      <c r="X66" s="232"/>
      <c r="Y66" s="232"/>
      <c r="Z66" s="212"/>
      <c r="AA66" s="212"/>
      <c r="AB66" s="212"/>
      <c r="AC66" s="212"/>
      <c r="AD66" s="212"/>
      <c r="AE66" s="212"/>
      <c r="AF66" s="212"/>
      <c r="AG66" s="212" t="s">
        <v>204</v>
      </c>
      <c r="AH66" s="212">
        <v>0</v>
      </c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1" x14ac:dyDescent="0.2">
      <c r="A67" s="248">
        <v>16</v>
      </c>
      <c r="B67" s="249" t="s">
        <v>574</v>
      </c>
      <c r="C67" s="265" t="s">
        <v>575</v>
      </c>
      <c r="D67" s="250" t="s">
        <v>223</v>
      </c>
      <c r="E67" s="251">
        <v>9.4</v>
      </c>
      <c r="F67" s="252"/>
      <c r="G67" s="253">
        <f>ROUND(E67*F67,2)</f>
        <v>0</v>
      </c>
      <c r="H67" s="233"/>
      <c r="I67" s="232">
        <f>ROUND(E67*H67,2)</f>
        <v>0</v>
      </c>
      <c r="J67" s="233"/>
      <c r="K67" s="232">
        <f>ROUND(E67*J67,2)</f>
        <v>0</v>
      </c>
      <c r="L67" s="232">
        <v>21</v>
      </c>
      <c r="M67" s="232">
        <f>G67*(1+L67/100)</f>
        <v>0</v>
      </c>
      <c r="N67" s="231">
        <v>0</v>
      </c>
      <c r="O67" s="231">
        <f>ROUND(E67*N67,2)</f>
        <v>0</v>
      </c>
      <c r="P67" s="231">
        <v>0</v>
      </c>
      <c r="Q67" s="231">
        <f>ROUND(E67*P67,2)</f>
        <v>0</v>
      </c>
      <c r="R67" s="232"/>
      <c r="S67" s="232" t="s">
        <v>174</v>
      </c>
      <c r="T67" s="232" t="s">
        <v>175</v>
      </c>
      <c r="U67" s="232">
        <v>0</v>
      </c>
      <c r="V67" s="232">
        <f>ROUND(E67*U67,2)</f>
        <v>0</v>
      </c>
      <c r="W67" s="232"/>
      <c r="X67" s="232" t="s">
        <v>176</v>
      </c>
      <c r="Y67" s="232" t="s">
        <v>177</v>
      </c>
      <c r="Z67" s="212"/>
      <c r="AA67" s="212"/>
      <c r="AB67" s="212"/>
      <c r="AC67" s="212"/>
      <c r="AD67" s="212"/>
      <c r="AE67" s="212"/>
      <c r="AF67" s="212"/>
      <c r="AG67" s="212" t="s">
        <v>178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2" x14ac:dyDescent="0.2">
      <c r="A68" s="229"/>
      <c r="B68" s="230"/>
      <c r="C68" s="266" t="s">
        <v>565</v>
      </c>
      <c r="D68" s="234"/>
      <c r="E68" s="235">
        <v>9.4</v>
      </c>
      <c r="F68" s="232"/>
      <c r="G68" s="232"/>
      <c r="H68" s="232"/>
      <c r="I68" s="232"/>
      <c r="J68" s="232"/>
      <c r="K68" s="232"/>
      <c r="L68" s="232"/>
      <c r="M68" s="232"/>
      <c r="N68" s="231"/>
      <c r="O68" s="231"/>
      <c r="P68" s="231"/>
      <c r="Q68" s="231"/>
      <c r="R68" s="232"/>
      <c r="S68" s="232"/>
      <c r="T68" s="232"/>
      <c r="U68" s="232"/>
      <c r="V68" s="232"/>
      <c r="W68" s="232"/>
      <c r="X68" s="232"/>
      <c r="Y68" s="232"/>
      <c r="Z68" s="212"/>
      <c r="AA68" s="212"/>
      <c r="AB68" s="212"/>
      <c r="AC68" s="212"/>
      <c r="AD68" s="212"/>
      <c r="AE68" s="212"/>
      <c r="AF68" s="212"/>
      <c r="AG68" s="212" t="s">
        <v>204</v>
      </c>
      <c r="AH68" s="212">
        <v>0</v>
      </c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x14ac:dyDescent="0.2">
      <c r="A69" s="241" t="s">
        <v>169</v>
      </c>
      <c r="B69" s="242" t="s">
        <v>124</v>
      </c>
      <c r="C69" s="263" t="s">
        <v>125</v>
      </c>
      <c r="D69" s="243"/>
      <c r="E69" s="244"/>
      <c r="F69" s="245"/>
      <c r="G69" s="246">
        <f>SUMIF(AG70:AG84,"&lt;&gt;NOR",G70:G84)</f>
        <v>0</v>
      </c>
      <c r="H69" s="240"/>
      <c r="I69" s="240">
        <f>SUM(I70:I84)</f>
        <v>0</v>
      </c>
      <c r="J69" s="240"/>
      <c r="K69" s="240">
        <f>SUM(K70:K84)</f>
        <v>0</v>
      </c>
      <c r="L69" s="240"/>
      <c r="M69" s="240">
        <f>SUM(M70:M84)</f>
        <v>0</v>
      </c>
      <c r="N69" s="239"/>
      <c r="O69" s="239">
        <f>SUM(O70:O84)</f>
        <v>21.94</v>
      </c>
      <c r="P69" s="239"/>
      <c r="Q69" s="239">
        <f>SUM(Q70:Q84)</f>
        <v>0</v>
      </c>
      <c r="R69" s="240"/>
      <c r="S69" s="240"/>
      <c r="T69" s="240"/>
      <c r="U69" s="240"/>
      <c r="V69" s="240">
        <f>SUM(V70:V84)</f>
        <v>28.02</v>
      </c>
      <c r="W69" s="240"/>
      <c r="X69" s="240"/>
      <c r="Y69" s="240"/>
      <c r="AG69" t="s">
        <v>170</v>
      </c>
    </row>
    <row r="70" spans="1:60" outlineLevel="1" x14ac:dyDescent="0.2">
      <c r="A70" s="248">
        <v>17</v>
      </c>
      <c r="B70" s="249" t="s">
        <v>284</v>
      </c>
      <c r="C70" s="265" t="s">
        <v>285</v>
      </c>
      <c r="D70" s="250" t="s">
        <v>211</v>
      </c>
      <c r="E70" s="251">
        <v>69.2</v>
      </c>
      <c r="F70" s="252"/>
      <c r="G70" s="253">
        <f>ROUND(E70*F70,2)</f>
        <v>0</v>
      </c>
      <c r="H70" s="233"/>
      <c r="I70" s="232">
        <f>ROUND(E70*H70,2)</f>
        <v>0</v>
      </c>
      <c r="J70" s="233"/>
      <c r="K70" s="232">
        <f>ROUND(E70*J70,2)</f>
        <v>0</v>
      </c>
      <c r="L70" s="232">
        <v>21</v>
      </c>
      <c r="M70" s="232">
        <f>G70*(1+L70/100)</f>
        <v>0</v>
      </c>
      <c r="N70" s="231">
        <v>0</v>
      </c>
      <c r="O70" s="231">
        <f>ROUND(E70*N70,2)</f>
        <v>0</v>
      </c>
      <c r="P70" s="231">
        <v>0</v>
      </c>
      <c r="Q70" s="231">
        <f>ROUND(E70*P70,2)</f>
        <v>0</v>
      </c>
      <c r="R70" s="232"/>
      <c r="S70" s="232" t="s">
        <v>202</v>
      </c>
      <c r="T70" s="232" t="s">
        <v>175</v>
      </c>
      <c r="U70" s="232">
        <v>0.372</v>
      </c>
      <c r="V70" s="232">
        <f>ROUND(E70*U70,2)</f>
        <v>25.74</v>
      </c>
      <c r="W70" s="232"/>
      <c r="X70" s="232" t="s">
        <v>176</v>
      </c>
      <c r="Y70" s="232" t="s">
        <v>177</v>
      </c>
      <c r="Z70" s="212"/>
      <c r="AA70" s="212"/>
      <c r="AB70" s="212"/>
      <c r="AC70" s="212"/>
      <c r="AD70" s="212"/>
      <c r="AE70" s="212"/>
      <c r="AF70" s="212"/>
      <c r="AG70" s="212" t="s">
        <v>178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2" x14ac:dyDescent="0.2">
      <c r="A71" s="229"/>
      <c r="B71" s="230"/>
      <c r="C71" s="266" t="s">
        <v>576</v>
      </c>
      <c r="D71" s="234"/>
      <c r="E71" s="235">
        <v>64</v>
      </c>
      <c r="F71" s="232"/>
      <c r="G71" s="232"/>
      <c r="H71" s="232"/>
      <c r="I71" s="232"/>
      <c r="J71" s="232"/>
      <c r="K71" s="232"/>
      <c r="L71" s="232"/>
      <c r="M71" s="232"/>
      <c r="N71" s="231"/>
      <c r="O71" s="231"/>
      <c r="P71" s="231"/>
      <c r="Q71" s="231"/>
      <c r="R71" s="232"/>
      <c r="S71" s="232"/>
      <c r="T71" s="232"/>
      <c r="U71" s="232"/>
      <c r="V71" s="232"/>
      <c r="W71" s="232"/>
      <c r="X71" s="232"/>
      <c r="Y71" s="232"/>
      <c r="Z71" s="212"/>
      <c r="AA71" s="212"/>
      <c r="AB71" s="212"/>
      <c r="AC71" s="212"/>
      <c r="AD71" s="212"/>
      <c r="AE71" s="212"/>
      <c r="AF71" s="212"/>
      <c r="AG71" s="212" t="s">
        <v>204</v>
      </c>
      <c r="AH71" s="212">
        <v>0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3" x14ac:dyDescent="0.2">
      <c r="A72" s="229"/>
      <c r="B72" s="230"/>
      <c r="C72" s="266" t="s">
        <v>577</v>
      </c>
      <c r="D72" s="234"/>
      <c r="E72" s="235">
        <v>5.2</v>
      </c>
      <c r="F72" s="232"/>
      <c r="G72" s="232"/>
      <c r="H72" s="232"/>
      <c r="I72" s="232"/>
      <c r="J72" s="232"/>
      <c r="K72" s="232"/>
      <c r="L72" s="232"/>
      <c r="M72" s="232"/>
      <c r="N72" s="231"/>
      <c r="O72" s="231"/>
      <c r="P72" s="231"/>
      <c r="Q72" s="231"/>
      <c r="R72" s="232"/>
      <c r="S72" s="232"/>
      <c r="T72" s="232"/>
      <c r="U72" s="232"/>
      <c r="V72" s="232"/>
      <c r="W72" s="232"/>
      <c r="X72" s="232"/>
      <c r="Y72" s="232"/>
      <c r="Z72" s="212"/>
      <c r="AA72" s="212"/>
      <c r="AB72" s="212"/>
      <c r="AC72" s="212"/>
      <c r="AD72" s="212"/>
      <c r="AE72" s="212"/>
      <c r="AF72" s="212"/>
      <c r="AG72" s="212" t="s">
        <v>204</v>
      </c>
      <c r="AH72" s="212">
        <v>0</v>
      </c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1" x14ac:dyDescent="0.2">
      <c r="A73" s="248">
        <v>18</v>
      </c>
      <c r="B73" s="249" t="s">
        <v>290</v>
      </c>
      <c r="C73" s="265" t="s">
        <v>291</v>
      </c>
      <c r="D73" s="250" t="s">
        <v>211</v>
      </c>
      <c r="E73" s="251">
        <v>69.2</v>
      </c>
      <c r="F73" s="252"/>
      <c r="G73" s="253">
        <f>ROUND(E73*F73,2)</f>
        <v>0</v>
      </c>
      <c r="H73" s="233"/>
      <c r="I73" s="232">
        <f>ROUND(E73*H73,2)</f>
        <v>0</v>
      </c>
      <c r="J73" s="233"/>
      <c r="K73" s="232">
        <f>ROUND(E73*J73,2)</f>
        <v>0</v>
      </c>
      <c r="L73" s="232">
        <v>21</v>
      </c>
      <c r="M73" s="232">
        <f>G73*(1+L73/100)</f>
        <v>0</v>
      </c>
      <c r="N73" s="231">
        <v>0</v>
      </c>
      <c r="O73" s="231">
        <f>ROUND(E73*N73,2)</f>
        <v>0</v>
      </c>
      <c r="P73" s="231">
        <v>0</v>
      </c>
      <c r="Q73" s="231">
        <f>ROUND(E73*P73,2)</f>
        <v>0</v>
      </c>
      <c r="R73" s="232"/>
      <c r="S73" s="232" t="s">
        <v>202</v>
      </c>
      <c r="T73" s="232" t="s">
        <v>175</v>
      </c>
      <c r="U73" s="232">
        <v>3.3000000000000002E-2</v>
      </c>
      <c r="V73" s="232">
        <f>ROUND(E73*U73,2)</f>
        <v>2.2799999999999998</v>
      </c>
      <c r="W73" s="232"/>
      <c r="X73" s="232" t="s">
        <v>176</v>
      </c>
      <c r="Y73" s="232" t="s">
        <v>177</v>
      </c>
      <c r="Z73" s="212"/>
      <c r="AA73" s="212"/>
      <c r="AB73" s="212"/>
      <c r="AC73" s="212"/>
      <c r="AD73" s="212"/>
      <c r="AE73" s="212"/>
      <c r="AF73" s="212"/>
      <c r="AG73" s="212" t="s">
        <v>178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2" x14ac:dyDescent="0.2">
      <c r="A74" s="229"/>
      <c r="B74" s="230"/>
      <c r="C74" s="266" t="s">
        <v>576</v>
      </c>
      <c r="D74" s="234"/>
      <c r="E74" s="235">
        <v>64</v>
      </c>
      <c r="F74" s="232"/>
      <c r="G74" s="232"/>
      <c r="H74" s="232"/>
      <c r="I74" s="232"/>
      <c r="J74" s="232"/>
      <c r="K74" s="232"/>
      <c r="L74" s="232"/>
      <c r="M74" s="232"/>
      <c r="N74" s="231"/>
      <c r="O74" s="231"/>
      <c r="P74" s="231"/>
      <c r="Q74" s="231"/>
      <c r="R74" s="232"/>
      <c r="S74" s="232"/>
      <c r="T74" s="232"/>
      <c r="U74" s="232"/>
      <c r="V74" s="232"/>
      <c r="W74" s="232"/>
      <c r="X74" s="232"/>
      <c r="Y74" s="232"/>
      <c r="Z74" s="212"/>
      <c r="AA74" s="212"/>
      <c r="AB74" s="212"/>
      <c r="AC74" s="212"/>
      <c r="AD74" s="212"/>
      <c r="AE74" s="212"/>
      <c r="AF74" s="212"/>
      <c r="AG74" s="212" t="s">
        <v>204</v>
      </c>
      <c r="AH74" s="212">
        <v>0</v>
      </c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3" x14ac:dyDescent="0.2">
      <c r="A75" s="229"/>
      <c r="B75" s="230"/>
      <c r="C75" s="266" t="s">
        <v>577</v>
      </c>
      <c r="D75" s="234"/>
      <c r="E75" s="235">
        <v>5.2</v>
      </c>
      <c r="F75" s="232"/>
      <c r="G75" s="232"/>
      <c r="H75" s="232"/>
      <c r="I75" s="232"/>
      <c r="J75" s="232"/>
      <c r="K75" s="232"/>
      <c r="L75" s="232"/>
      <c r="M75" s="232"/>
      <c r="N75" s="231"/>
      <c r="O75" s="231"/>
      <c r="P75" s="231"/>
      <c r="Q75" s="231"/>
      <c r="R75" s="232"/>
      <c r="S75" s="232"/>
      <c r="T75" s="232"/>
      <c r="U75" s="232"/>
      <c r="V75" s="232"/>
      <c r="W75" s="232"/>
      <c r="X75" s="232"/>
      <c r="Y75" s="232"/>
      <c r="Z75" s="212"/>
      <c r="AA75" s="212"/>
      <c r="AB75" s="212"/>
      <c r="AC75" s="212"/>
      <c r="AD75" s="212"/>
      <c r="AE75" s="212"/>
      <c r="AF75" s="212"/>
      <c r="AG75" s="212" t="s">
        <v>204</v>
      </c>
      <c r="AH75" s="212">
        <v>0</v>
      </c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1" x14ac:dyDescent="0.2">
      <c r="A76" s="254">
        <v>19</v>
      </c>
      <c r="B76" s="255" t="s">
        <v>292</v>
      </c>
      <c r="C76" s="264" t="s">
        <v>293</v>
      </c>
      <c r="D76" s="256" t="s">
        <v>235</v>
      </c>
      <c r="E76" s="257">
        <v>1</v>
      </c>
      <c r="F76" s="258"/>
      <c r="G76" s="259">
        <f>ROUND(E76*F76,2)</f>
        <v>0</v>
      </c>
      <c r="H76" s="233"/>
      <c r="I76" s="232">
        <f>ROUND(E76*H76,2)</f>
        <v>0</v>
      </c>
      <c r="J76" s="233"/>
      <c r="K76" s="232">
        <f>ROUND(E76*J76,2)</f>
        <v>0</v>
      </c>
      <c r="L76" s="232">
        <v>21</v>
      </c>
      <c r="M76" s="232">
        <f>G76*(1+L76/100)</f>
        <v>0</v>
      </c>
      <c r="N76" s="231">
        <v>0</v>
      </c>
      <c r="O76" s="231">
        <f>ROUND(E76*N76,2)</f>
        <v>0</v>
      </c>
      <c r="P76" s="231">
        <v>0</v>
      </c>
      <c r="Q76" s="231">
        <f>ROUND(E76*P76,2)</f>
        <v>0</v>
      </c>
      <c r="R76" s="232"/>
      <c r="S76" s="232" t="s">
        <v>174</v>
      </c>
      <c r="T76" s="232" t="s">
        <v>175</v>
      </c>
      <c r="U76" s="232">
        <v>0</v>
      </c>
      <c r="V76" s="232">
        <f>ROUND(E76*U76,2)</f>
        <v>0</v>
      </c>
      <c r="W76" s="232"/>
      <c r="X76" s="232" t="s">
        <v>176</v>
      </c>
      <c r="Y76" s="232" t="s">
        <v>177</v>
      </c>
      <c r="Z76" s="212"/>
      <c r="AA76" s="212"/>
      <c r="AB76" s="212"/>
      <c r="AC76" s="212"/>
      <c r="AD76" s="212"/>
      <c r="AE76" s="212"/>
      <c r="AF76" s="212"/>
      <c r="AG76" s="212" t="s">
        <v>178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ht="22.5" outlineLevel="1" x14ac:dyDescent="0.2">
      <c r="A77" s="248">
        <v>20</v>
      </c>
      <c r="B77" s="249" t="s">
        <v>301</v>
      </c>
      <c r="C77" s="265" t="s">
        <v>302</v>
      </c>
      <c r="D77" s="250" t="s">
        <v>235</v>
      </c>
      <c r="E77" s="251">
        <v>1.0608</v>
      </c>
      <c r="F77" s="252"/>
      <c r="G77" s="253">
        <f>ROUND(E77*F77,2)</f>
        <v>0</v>
      </c>
      <c r="H77" s="233"/>
      <c r="I77" s="232">
        <f>ROUND(E77*H77,2)</f>
        <v>0</v>
      </c>
      <c r="J77" s="233"/>
      <c r="K77" s="232">
        <f>ROUND(E77*J77,2)</f>
        <v>0</v>
      </c>
      <c r="L77" s="232">
        <v>21</v>
      </c>
      <c r="M77" s="232">
        <f>G77*(1+L77/100)</f>
        <v>0</v>
      </c>
      <c r="N77" s="231">
        <v>1.2999999999999999E-2</v>
      </c>
      <c r="O77" s="231">
        <f>ROUND(E77*N77,2)</f>
        <v>0.01</v>
      </c>
      <c r="P77" s="231">
        <v>0</v>
      </c>
      <c r="Q77" s="231">
        <f>ROUND(E77*P77,2)</f>
        <v>0</v>
      </c>
      <c r="R77" s="232" t="s">
        <v>296</v>
      </c>
      <c r="S77" s="232" t="s">
        <v>297</v>
      </c>
      <c r="T77" s="232" t="s">
        <v>175</v>
      </c>
      <c r="U77" s="232">
        <v>0</v>
      </c>
      <c r="V77" s="232">
        <f>ROUND(E77*U77,2)</f>
        <v>0</v>
      </c>
      <c r="W77" s="232"/>
      <c r="X77" s="232" t="s">
        <v>298</v>
      </c>
      <c r="Y77" s="232" t="s">
        <v>177</v>
      </c>
      <c r="Z77" s="212"/>
      <c r="AA77" s="212"/>
      <c r="AB77" s="212"/>
      <c r="AC77" s="212"/>
      <c r="AD77" s="212"/>
      <c r="AE77" s="212"/>
      <c r="AF77" s="212"/>
      <c r="AG77" s="212" t="s">
        <v>299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2" x14ac:dyDescent="0.2">
      <c r="A78" s="229"/>
      <c r="B78" s="230"/>
      <c r="C78" s="266" t="s">
        <v>578</v>
      </c>
      <c r="D78" s="234"/>
      <c r="E78" s="235">
        <v>1.0608</v>
      </c>
      <c r="F78" s="232"/>
      <c r="G78" s="232"/>
      <c r="H78" s="232"/>
      <c r="I78" s="232"/>
      <c r="J78" s="232"/>
      <c r="K78" s="232"/>
      <c r="L78" s="232"/>
      <c r="M78" s="232"/>
      <c r="N78" s="231"/>
      <c r="O78" s="231"/>
      <c r="P78" s="231"/>
      <c r="Q78" s="231"/>
      <c r="R78" s="232"/>
      <c r="S78" s="232"/>
      <c r="T78" s="232"/>
      <c r="U78" s="232"/>
      <c r="V78" s="232"/>
      <c r="W78" s="232"/>
      <c r="X78" s="232"/>
      <c r="Y78" s="232"/>
      <c r="Z78" s="212"/>
      <c r="AA78" s="212"/>
      <c r="AB78" s="212"/>
      <c r="AC78" s="212"/>
      <c r="AD78" s="212"/>
      <c r="AE78" s="212"/>
      <c r="AF78" s="212"/>
      <c r="AG78" s="212" t="s">
        <v>204</v>
      </c>
      <c r="AH78" s="212">
        <v>0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1" x14ac:dyDescent="0.2">
      <c r="A79" s="248">
        <v>21</v>
      </c>
      <c r="B79" s="249" t="s">
        <v>304</v>
      </c>
      <c r="C79" s="265" t="s">
        <v>305</v>
      </c>
      <c r="D79" s="250" t="s">
        <v>211</v>
      </c>
      <c r="E79" s="251">
        <v>64.64</v>
      </c>
      <c r="F79" s="252"/>
      <c r="G79" s="253">
        <f>ROUND(E79*F79,2)</f>
        <v>0</v>
      </c>
      <c r="H79" s="233"/>
      <c r="I79" s="232">
        <f>ROUND(E79*H79,2)</f>
        <v>0</v>
      </c>
      <c r="J79" s="233"/>
      <c r="K79" s="232">
        <f>ROUND(E79*J79,2)</f>
        <v>0</v>
      </c>
      <c r="L79" s="232">
        <v>21</v>
      </c>
      <c r="M79" s="232">
        <f>G79*(1+L79/100)</f>
        <v>0</v>
      </c>
      <c r="N79" s="231">
        <v>2.2000000000000001E-4</v>
      </c>
      <c r="O79" s="231">
        <f>ROUND(E79*N79,2)</f>
        <v>0.01</v>
      </c>
      <c r="P79" s="231">
        <v>0</v>
      </c>
      <c r="Q79" s="231">
        <f>ROUND(E79*P79,2)</f>
        <v>0</v>
      </c>
      <c r="R79" s="232" t="s">
        <v>296</v>
      </c>
      <c r="S79" s="232" t="s">
        <v>202</v>
      </c>
      <c r="T79" s="232" t="s">
        <v>175</v>
      </c>
      <c r="U79" s="232">
        <v>0</v>
      </c>
      <c r="V79" s="232">
        <f>ROUND(E79*U79,2)</f>
        <v>0</v>
      </c>
      <c r="W79" s="232"/>
      <c r="X79" s="232" t="s">
        <v>298</v>
      </c>
      <c r="Y79" s="232" t="s">
        <v>177</v>
      </c>
      <c r="Z79" s="212"/>
      <c r="AA79" s="212"/>
      <c r="AB79" s="212"/>
      <c r="AC79" s="212"/>
      <c r="AD79" s="212"/>
      <c r="AE79" s="212"/>
      <c r="AF79" s="212"/>
      <c r="AG79" s="212" t="s">
        <v>299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2" x14ac:dyDescent="0.2">
      <c r="A80" s="229"/>
      <c r="B80" s="230"/>
      <c r="C80" s="266" t="s">
        <v>579</v>
      </c>
      <c r="D80" s="234"/>
      <c r="E80" s="235">
        <v>64.64</v>
      </c>
      <c r="F80" s="232"/>
      <c r="G80" s="232"/>
      <c r="H80" s="232"/>
      <c r="I80" s="232"/>
      <c r="J80" s="232"/>
      <c r="K80" s="232"/>
      <c r="L80" s="232"/>
      <c r="M80" s="232"/>
      <c r="N80" s="231"/>
      <c r="O80" s="231"/>
      <c r="P80" s="231"/>
      <c r="Q80" s="231"/>
      <c r="R80" s="232"/>
      <c r="S80" s="232"/>
      <c r="T80" s="232"/>
      <c r="U80" s="232"/>
      <c r="V80" s="232"/>
      <c r="W80" s="232"/>
      <c r="X80" s="232"/>
      <c r="Y80" s="232"/>
      <c r="Z80" s="212"/>
      <c r="AA80" s="212"/>
      <c r="AB80" s="212"/>
      <c r="AC80" s="212"/>
      <c r="AD80" s="212"/>
      <c r="AE80" s="212"/>
      <c r="AF80" s="212"/>
      <c r="AG80" s="212" t="s">
        <v>204</v>
      </c>
      <c r="AH80" s="212">
        <v>0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1" x14ac:dyDescent="0.2">
      <c r="A81" s="248">
        <v>22</v>
      </c>
      <c r="B81" s="249" t="s">
        <v>307</v>
      </c>
      <c r="C81" s="265" t="s">
        <v>308</v>
      </c>
      <c r="D81" s="250" t="s">
        <v>235</v>
      </c>
      <c r="E81" s="251">
        <v>1</v>
      </c>
      <c r="F81" s="252"/>
      <c r="G81" s="253">
        <f>ROUND(E81*F81,2)</f>
        <v>0</v>
      </c>
      <c r="H81" s="233"/>
      <c r="I81" s="232">
        <f>ROUND(E81*H81,2)</f>
        <v>0</v>
      </c>
      <c r="J81" s="233"/>
      <c r="K81" s="232">
        <f>ROUND(E81*J81,2)</f>
        <v>0</v>
      </c>
      <c r="L81" s="232">
        <v>21</v>
      </c>
      <c r="M81" s="232">
        <f>G81*(1+L81/100)</f>
        <v>0</v>
      </c>
      <c r="N81" s="231">
        <v>3.2399999999999998E-2</v>
      </c>
      <c r="O81" s="231">
        <f>ROUND(E81*N81,2)</f>
        <v>0.03</v>
      </c>
      <c r="P81" s="231">
        <v>0</v>
      </c>
      <c r="Q81" s="231">
        <f>ROUND(E81*P81,2)</f>
        <v>0</v>
      </c>
      <c r="R81" s="232" t="s">
        <v>296</v>
      </c>
      <c r="S81" s="232" t="s">
        <v>309</v>
      </c>
      <c r="T81" s="232" t="s">
        <v>175</v>
      </c>
      <c r="U81" s="232">
        <v>0</v>
      </c>
      <c r="V81" s="232">
        <f>ROUND(E81*U81,2)</f>
        <v>0</v>
      </c>
      <c r="W81" s="232"/>
      <c r="X81" s="232" t="s">
        <v>298</v>
      </c>
      <c r="Y81" s="232" t="s">
        <v>177</v>
      </c>
      <c r="Z81" s="212"/>
      <c r="AA81" s="212"/>
      <c r="AB81" s="212"/>
      <c r="AC81" s="212"/>
      <c r="AD81" s="212"/>
      <c r="AE81" s="212"/>
      <c r="AF81" s="212"/>
      <c r="AG81" s="212" t="s">
        <v>299</v>
      </c>
      <c r="AH81" s="212"/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2" x14ac:dyDescent="0.2">
      <c r="A82" s="229"/>
      <c r="B82" s="230"/>
      <c r="C82" s="267" t="s">
        <v>310</v>
      </c>
      <c r="D82" s="261"/>
      <c r="E82" s="261"/>
      <c r="F82" s="261"/>
      <c r="G82" s="261"/>
      <c r="H82" s="232"/>
      <c r="I82" s="232"/>
      <c r="J82" s="232"/>
      <c r="K82" s="232"/>
      <c r="L82" s="232"/>
      <c r="M82" s="232"/>
      <c r="N82" s="231"/>
      <c r="O82" s="231"/>
      <c r="P82" s="231"/>
      <c r="Q82" s="231"/>
      <c r="R82" s="232"/>
      <c r="S82" s="232"/>
      <c r="T82" s="232"/>
      <c r="U82" s="232"/>
      <c r="V82" s="232"/>
      <c r="W82" s="232"/>
      <c r="X82" s="232"/>
      <c r="Y82" s="232"/>
      <c r="Z82" s="212"/>
      <c r="AA82" s="212"/>
      <c r="AB82" s="212"/>
      <c r="AC82" s="212"/>
      <c r="AD82" s="212"/>
      <c r="AE82" s="212"/>
      <c r="AF82" s="212"/>
      <c r="AG82" s="212" t="s">
        <v>266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1" x14ac:dyDescent="0.2">
      <c r="A83" s="248">
        <v>23</v>
      </c>
      <c r="B83" s="249" t="s">
        <v>311</v>
      </c>
      <c r="C83" s="265" t="s">
        <v>312</v>
      </c>
      <c r="D83" s="250" t="s">
        <v>313</v>
      </c>
      <c r="E83" s="251">
        <v>21.888000000000002</v>
      </c>
      <c r="F83" s="252"/>
      <c r="G83" s="253">
        <f>ROUND(E83*F83,2)</f>
        <v>0</v>
      </c>
      <c r="H83" s="233"/>
      <c r="I83" s="232">
        <f>ROUND(E83*H83,2)</f>
        <v>0</v>
      </c>
      <c r="J83" s="233"/>
      <c r="K83" s="232">
        <f>ROUND(E83*J83,2)</f>
        <v>0</v>
      </c>
      <c r="L83" s="232">
        <v>21</v>
      </c>
      <c r="M83" s="232">
        <f>G83*(1+L83/100)</f>
        <v>0</v>
      </c>
      <c r="N83" s="231">
        <v>1</v>
      </c>
      <c r="O83" s="231">
        <f>ROUND(E83*N83,2)</f>
        <v>21.89</v>
      </c>
      <c r="P83" s="231">
        <v>0</v>
      </c>
      <c r="Q83" s="231">
        <f>ROUND(E83*P83,2)</f>
        <v>0</v>
      </c>
      <c r="R83" s="232" t="s">
        <v>296</v>
      </c>
      <c r="S83" s="232" t="s">
        <v>202</v>
      </c>
      <c r="T83" s="232" t="s">
        <v>175</v>
      </c>
      <c r="U83" s="232">
        <v>0</v>
      </c>
      <c r="V83" s="232">
        <f>ROUND(E83*U83,2)</f>
        <v>0</v>
      </c>
      <c r="W83" s="232"/>
      <c r="X83" s="232" t="s">
        <v>298</v>
      </c>
      <c r="Y83" s="232" t="s">
        <v>177</v>
      </c>
      <c r="Z83" s="212"/>
      <c r="AA83" s="212"/>
      <c r="AB83" s="212"/>
      <c r="AC83" s="212"/>
      <c r="AD83" s="212"/>
      <c r="AE83" s="212"/>
      <c r="AF83" s="212"/>
      <c r="AG83" s="212" t="s">
        <v>299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2" x14ac:dyDescent="0.2">
      <c r="A84" s="229"/>
      <c r="B84" s="230"/>
      <c r="C84" s="266" t="s">
        <v>580</v>
      </c>
      <c r="D84" s="234"/>
      <c r="E84" s="235">
        <v>21.888000000000002</v>
      </c>
      <c r="F84" s="232"/>
      <c r="G84" s="232"/>
      <c r="H84" s="232"/>
      <c r="I84" s="232"/>
      <c r="J84" s="232"/>
      <c r="K84" s="232"/>
      <c r="L84" s="232"/>
      <c r="M84" s="232"/>
      <c r="N84" s="231"/>
      <c r="O84" s="231"/>
      <c r="P84" s="231"/>
      <c r="Q84" s="231"/>
      <c r="R84" s="232"/>
      <c r="S84" s="232"/>
      <c r="T84" s="232"/>
      <c r="U84" s="232"/>
      <c r="V84" s="232"/>
      <c r="W84" s="232"/>
      <c r="X84" s="232"/>
      <c r="Y84" s="232"/>
      <c r="Z84" s="212"/>
      <c r="AA84" s="212"/>
      <c r="AB84" s="212"/>
      <c r="AC84" s="212"/>
      <c r="AD84" s="212"/>
      <c r="AE84" s="212"/>
      <c r="AF84" s="212"/>
      <c r="AG84" s="212" t="s">
        <v>204</v>
      </c>
      <c r="AH84" s="212">
        <v>0</v>
      </c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x14ac:dyDescent="0.2">
      <c r="A85" s="241" t="s">
        <v>169</v>
      </c>
      <c r="B85" s="242" t="s">
        <v>130</v>
      </c>
      <c r="C85" s="263" t="s">
        <v>131</v>
      </c>
      <c r="D85" s="243"/>
      <c r="E85" s="244"/>
      <c r="F85" s="245"/>
      <c r="G85" s="246">
        <f>SUMIF(AG86:AG88,"&lt;&gt;NOR",G86:G88)</f>
        <v>0</v>
      </c>
      <c r="H85" s="240"/>
      <c r="I85" s="240">
        <f>SUM(I86:I88)</f>
        <v>0</v>
      </c>
      <c r="J85" s="240"/>
      <c r="K85" s="240">
        <f>SUM(K86:K88)</f>
        <v>0</v>
      </c>
      <c r="L85" s="240"/>
      <c r="M85" s="240">
        <f>SUM(M86:M88)</f>
        <v>0</v>
      </c>
      <c r="N85" s="239"/>
      <c r="O85" s="239">
        <f>SUM(O86:O88)</f>
        <v>1.3</v>
      </c>
      <c r="P85" s="239"/>
      <c r="Q85" s="239">
        <f>SUM(Q86:Q88)</f>
        <v>0</v>
      </c>
      <c r="R85" s="240"/>
      <c r="S85" s="240"/>
      <c r="T85" s="240"/>
      <c r="U85" s="240"/>
      <c r="V85" s="240">
        <f>SUM(V86:V88)</f>
        <v>0</v>
      </c>
      <c r="W85" s="240"/>
      <c r="X85" s="240"/>
      <c r="Y85" s="240"/>
      <c r="AG85" t="s">
        <v>170</v>
      </c>
    </row>
    <row r="86" spans="1:60" outlineLevel="1" x14ac:dyDescent="0.2">
      <c r="A86" s="248">
        <v>24</v>
      </c>
      <c r="B86" s="249" t="s">
        <v>581</v>
      </c>
      <c r="C86" s="265" t="s">
        <v>582</v>
      </c>
      <c r="D86" s="250" t="s">
        <v>235</v>
      </c>
      <c r="E86" s="251">
        <v>31.33333</v>
      </c>
      <c r="F86" s="252"/>
      <c r="G86" s="253">
        <f>ROUND(E86*F86,2)</f>
        <v>0</v>
      </c>
      <c r="H86" s="233"/>
      <c r="I86" s="232">
        <f>ROUND(E86*H86,2)</f>
        <v>0</v>
      </c>
      <c r="J86" s="233"/>
      <c r="K86" s="232">
        <f>ROUND(E86*J86,2)</f>
        <v>0</v>
      </c>
      <c r="L86" s="232">
        <v>21</v>
      </c>
      <c r="M86" s="232">
        <f>G86*(1+L86/100)</f>
        <v>0</v>
      </c>
      <c r="N86" s="231">
        <v>4.1500000000000002E-2</v>
      </c>
      <c r="O86" s="231">
        <f>ROUND(E86*N86,2)</f>
        <v>1.3</v>
      </c>
      <c r="P86" s="231">
        <v>0</v>
      </c>
      <c r="Q86" s="231">
        <f>ROUND(E86*P86,2)</f>
        <v>0</v>
      </c>
      <c r="R86" s="232"/>
      <c r="S86" s="232" t="s">
        <v>174</v>
      </c>
      <c r="T86" s="232" t="s">
        <v>175</v>
      </c>
      <c r="U86" s="232">
        <v>0</v>
      </c>
      <c r="V86" s="232">
        <f>ROUND(E86*U86,2)</f>
        <v>0</v>
      </c>
      <c r="W86" s="232"/>
      <c r="X86" s="232" t="s">
        <v>298</v>
      </c>
      <c r="Y86" s="232" t="s">
        <v>177</v>
      </c>
      <c r="Z86" s="212"/>
      <c r="AA86" s="212"/>
      <c r="AB86" s="212"/>
      <c r="AC86" s="212"/>
      <c r="AD86" s="212"/>
      <c r="AE86" s="212"/>
      <c r="AF86" s="212"/>
      <c r="AG86" s="212" t="s">
        <v>348</v>
      </c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2" x14ac:dyDescent="0.2">
      <c r="A87" s="229"/>
      <c r="B87" s="230"/>
      <c r="C87" s="267" t="s">
        <v>583</v>
      </c>
      <c r="D87" s="261"/>
      <c r="E87" s="261"/>
      <c r="F87" s="261"/>
      <c r="G87" s="261"/>
      <c r="H87" s="232"/>
      <c r="I87" s="232"/>
      <c r="J87" s="232"/>
      <c r="K87" s="232"/>
      <c r="L87" s="232"/>
      <c r="M87" s="232"/>
      <c r="N87" s="231"/>
      <c r="O87" s="231"/>
      <c r="P87" s="231"/>
      <c r="Q87" s="231"/>
      <c r="R87" s="232"/>
      <c r="S87" s="232"/>
      <c r="T87" s="232"/>
      <c r="U87" s="232"/>
      <c r="V87" s="232"/>
      <c r="W87" s="232"/>
      <c r="X87" s="232"/>
      <c r="Y87" s="232"/>
      <c r="Z87" s="212"/>
      <c r="AA87" s="212"/>
      <c r="AB87" s="212"/>
      <c r="AC87" s="212"/>
      <c r="AD87" s="212"/>
      <c r="AE87" s="212"/>
      <c r="AF87" s="212"/>
      <c r="AG87" s="212" t="s">
        <v>266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2" x14ac:dyDescent="0.2">
      <c r="A88" s="229"/>
      <c r="B88" s="230"/>
      <c r="C88" s="266" t="s">
        <v>584</v>
      </c>
      <c r="D88" s="234"/>
      <c r="E88" s="235">
        <v>31.33333</v>
      </c>
      <c r="F88" s="232"/>
      <c r="G88" s="232"/>
      <c r="H88" s="232"/>
      <c r="I88" s="232"/>
      <c r="J88" s="232"/>
      <c r="K88" s="232"/>
      <c r="L88" s="232"/>
      <c r="M88" s="232"/>
      <c r="N88" s="231"/>
      <c r="O88" s="231"/>
      <c r="P88" s="231"/>
      <c r="Q88" s="231"/>
      <c r="R88" s="232"/>
      <c r="S88" s="232"/>
      <c r="T88" s="232"/>
      <c r="U88" s="232"/>
      <c r="V88" s="232"/>
      <c r="W88" s="232"/>
      <c r="X88" s="232"/>
      <c r="Y88" s="232"/>
      <c r="Z88" s="212"/>
      <c r="AA88" s="212"/>
      <c r="AB88" s="212"/>
      <c r="AC88" s="212"/>
      <c r="AD88" s="212"/>
      <c r="AE88" s="212"/>
      <c r="AF88" s="212"/>
      <c r="AG88" s="212" t="s">
        <v>204</v>
      </c>
      <c r="AH88" s="212">
        <v>0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x14ac:dyDescent="0.2">
      <c r="A89" s="241" t="s">
        <v>169</v>
      </c>
      <c r="B89" s="242" t="s">
        <v>134</v>
      </c>
      <c r="C89" s="263" t="s">
        <v>135</v>
      </c>
      <c r="D89" s="243"/>
      <c r="E89" s="244"/>
      <c r="F89" s="245"/>
      <c r="G89" s="246">
        <f>SUMIF(AG90:AG102,"&lt;&gt;NOR",G90:G102)</f>
        <v>0</v>
      </c>
      <c r="H89" s="240"/>
      <c r="I89" s="240">
        <f>SUM(I90:I102)</f>
        <v>0</v>
      </c>
      <c r="J89" s="240"/>
      <c r="K89" s="240">
        <f>SUM(K90:K102)</f>
        <v>0</v>
      </c>
      <c r="L89" s="240"/>
      <c r="M89" s="240">
        <f>SUM(M90:M102)</f>
        <v>0</v>
      </c>
      <c r="N89" s="239"/>
      <c r="O89" s="239">
        <f>SUM(O90:O102)</f>
        <v>37.960000000000008</v>
      </c>
      <c r="P89" s="239"/>
      <c r="Q89" s="239">
        <f>SUM(Q90:Q102)</f>
        <v>0</v>
      </c>
      <c r="R89" s="240"/>
      <c r="S89" s="240"/>
      <c r="T89" s="240"/>
      <c r="U89" s="240"/>
      <c r="V89" s="240">
        <f>SUM(V90:V102)</f>
        <v>33.049999999999997</v>
      </c>
      <c r="W89" s="240"/>
      <c r="X89" s="240"/>
      <c r="Y89" s="240"/>
      <c r="AG89" t="s">
        <v>170</v>
      </c>
    </row>
    <row r="90" spans="1:60" ht="22.5" outlineLevel="1" x14ac:dyDescent="0.2">
      <c r="A90" s="248">
        <v>25</v>
      </c>
      <c r="B90" s="249" t="s">
        <v>323</v>
      </c>
      <c r="C90" s="265" t="s">
        <v>324</v>
      </c>
      <c r="D90" s="250" t="s">
        <v>211</v>
      </c>
      <c r="E90" s="251">
        <v>178.22</v>
      </c>
      <c r="F90" s="252"/>
      <c r="G90" s="253">
        <f>ROUND(E90*F90,2)</f>
        <v>0</v>
      </c>
      <c r="H90" s="233"/>
      <c r="I90" s="232">
        <f>ROUND(E90*H90,2)</f>
        <v>0</v>
      </c>
      <c r="J90" s="233"/>
      <c r="K90" s="232">
        <f>ROUND(E90*J90,2)</f>
        <v>0</v>
      </c>
      <c r="L90" s="232">
        <v>21</v>
      </c>
      <c r="M90" s="232">
        <f>G90*(1+L90/100)</f>
        <v>0</v>
      </c>
      <c r="N90" s="231">
        <v>0.10249999999999999</v>
      </c>
      <c r="O90" s="231">
        <f>ROUND(E90*N90,2)</f>
        <v>18.27</v>
      </c>
      <c r="P90" s="231">
        <v>0</v>
      </c>
      <c r="Q90" s="231">
        <f>ROUND(E90*P90,2)</f>
        <v>0</v>
      </c>
      <c r="R90" s="232"/>
      <c r="S90" s="232" t="s">
        <v>202</v>
      </c>
      <c r="T90" s="232" t="s">
        <v>175</v>
      </c>
      <c r="U90" s="232">
        <v>0.14000000000000001</v>
      </c>
      <c r="V90" s="232">
        <f>ROUND(E90*U90,2)</f>
        <v>24.95</v>
      </c>
      <c r="W90" s="232"/>
      <c r="X90" s="232" t="s">
        <v>176</v>
      </c>
      <c r="Y90" s="232" t="s">
        <v>177</v>
      </c>
      <c r="Z90" s="212"/>
      <c r="AA90" s="212"/>
      <c r="AB90" s="212"/>
      <c r="AC90" s="212"/>
      <c r="AD90" s="212"/>
      <c r="AE90" s="212"/>
      <c r="AF90" s="212"/>
      <c r="AG90" s="212" t="s">
        <v>178</v>
      </c>
      <c r="AH90" s="212"/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2" x14ac:dyDescent="0.2">
      <c r="A91" s="229"/>
      <c r="B91" s="230"/>
      <c r="C91" s="267" t="s">
        <v>585</v>
      </c>
      <c r="D91" s="261"/>
      <c r="E91" s="261"/>
      <c r="F91" s="261"/>
      <c r="G91" s="261"/>
      <c r="H91" s="232"/>
      <c r="I91" s="232"/>
      <c r="J91" s="232"/>
      <c r="K91" s="232"/>
      <c r="L91" s="232"/>
      <c r="M91" s="232"/>
      <c r="N91" s="231"/>
      <c r="O91" s="231"/>
      <c r="P91" s="231"/>
      <c r="Q91" s="231"/>
      <c r="R91" s="232"/>
      <c r="S91" s="232"/>
      <c r="T91" s="232"/>
      <c r="U91" s="232"/>
      <c r="V91" s="232"/>
      <c r="W91" s="232"/>
      <c r="X91" s="232"/>
      <c r="Y91" s="232"/>
      <c r="Z91" s="212"/>
      <c r="AA91" s="212"/>
      <c r="AB91" s="212"/>
      <c r="AC91" s="212"/>
      <c r="AD91" s="212"/>
      <c r="AE91" s="212"/>
      <c r="AF91" s="212"/>
      <c r="AG91" s="212" t="s">
        <v>266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2" x14ac:dyDescent="0.2">
      <c r="A92" s="229"/>
      <c r="B92" s="230"/>
      <c r="C92" s="266" t="s">
        <v>586</v>
      </c>
      <c r="D92" s="234"/>
      <c r="E92" s="235">
        <v>139.62</v>
      </c>
      <c r="F92" s="232"/>
      <c r="G92" s="232"/>
      <c r="H92" s="232"/>
      <c r="I92" s="232"/>
      <c r="J92" s="232"/>
      <c r="K92" s="232"/>
      <c r="L92" s="232"/>
      <c r="M92" s="232"/>
      <c r="N92" s="231"/>
      <c r="O92" s="231"/>
      <c r="P92" s="231"/>
      <c r="Q92" s="231"/>
      <c r="R92" s="232"/>
      <c r="S92" s="232"/>
      <c r="T92" s="232"/>
      <c r="U92" s="232"/>
      <c r="V92" s="232"/>
      <c r="W92" s="232"/>
      <c r="X92" s="232"/>
      <c r="Y92" s="232"/>
      <c r="Z92" s="212"/>
      <c r="AA92" s="212"/>
      <c r="AB92" s="212"/>
      <c r="AC92" s="212"/>
      <c r="AD92" s="212"/>
      <c r="AE92" s="212"/>
      <c r="AF92" s="212"/>
      <c r="AG92" s="212" t="s">
        <v>204</v>
      </c>
      <c r="AH92" s="212">
        <v>0</v>
      </c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3" x14ac:dyDescent="0.2">
      <c r="A93" s="229"/>
      <c r="B93" s="230"/>
      <c r="C93" s="266" t="s">
        <v>587</v>
      </c>
      <c r="D93" s="234"/>
      <c r="E93" s="235">
        <v>18.8</v>
      </c>
      <c r="F93" s="232"/>
      <c r="G93" s="232"/>
      <c r="H93" s="232"/>
      <c r="I93" s="232"/>
      <c r="J93" s="232"/>
      <c r="K93" s="232"/>
      <c r="L93" s="232"/>
      <c r="M93" s="232"/>
      <c r="N93" s="231"/>
      <c r="O93" s="231"/>
      <c r="P93" s="231"/>
      <c r="Q93" s="231"/>
      <c r="R93" s="232"/>
      <c r="S93" s="232"/>
      <c r="T93" s="232"/>
      <c r="U93" s="232"/>
      <c r="V93" s="232"/>
      <c r="W93" s="232"/>
      <c r="X93" s="232"/>
      <c r="Y93" s="232"/>
      <c r="Z93" s="212"/>
      <c r="AA93" s="212"/>
      <c r="AB93" s="212"/>
      <c r="AC93" s="212"/>
      <c r="AD93" s="212"/>
      <c r="AE93" s="212"/>
      <c r="AF93" s="212"/>
      <c r="AG93" s="212" t="s">
        <v>204</v>
      </c>
      <c r="AH93" s="212">
        <v>0</v>
      </c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3" x14ac:dyDescent="0.2">
      <c r="A94" s="229"/>
      <c r="B94" s="230"/>
      <c r="C94" s="266" t="s">
        <v>588</v>
      </c>
      <c r="D94" s="234"/>
      <c r="E94" s="235">
        <v>19.8</v>
      </c>
      <c r="F94" s="232"/>
      <c r="G94" s="232"/>
      <c r="H94" s="232"/>
      <c r="I94" s="232"/>
      <c r="J94" s="232"/>
      <c r="K94" s="232"/>
      <c r="L94" s="232"/>
      <c r="M94" s="232"/>
      <c r="N94" s="231"/>
      <c r="O94" s="231"/>
      <c r="P94" s="231"/>
      <c r="Q94" s="231"/>
      <c r="R94" s="232"/>
      <c r="S94" s="232"/>
      <c r="T94" s="232"/>
      <c r="U94" s="232"/>
      <c r="V94" s="232"/>
      <c r="W94" s="232"/>
      <c r="X94" s="232"/>
      <c r="Y94" s="232"/>
      <c r="Z94" s="212"/>
      <c r="AA94" s="212"/>
      <c r="AB94" s="212"/>
      <c r="AC94" s="212"/>
      <c r="AD94" s="212"/>
      <c r="AE94" s="212"/>
      <c r="AF94" s="212"/>
      <c r="AG94" s="212" t="s">
        <v>204</v>
      </c>
      <c r="AH94" s="212">
        <v>0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1" x14ac:dyDescent="0.2">
      <c r="A95" s="248">
        <v>26</v>
      </c>
      <c r="B95" s="249" t="s">
        <v>327</v>
      </c>
      <c r="C95" s="265" t="s">
        <v>328</v>
      </c>
      <c r="D95" s="250" t="s">
        <v>173</v>
      </c>
      <c r="E95" s="251">
        <v>5.6166</v>
      </c>
      <c r="F95" s="252"/>
      <c r="G95" s="253">
        <f>ROUND(E95*F95,2)</f>
        <v>0</v>
      </c>
      <c r="H95" s="233"/>
      <c r="I95" s="232">
        <f>ROUND(E95*H95,2)</f>
        <v>0</v>
      </c>
      <c r="J95" s="233"/>
      <c r="K95" s="232">
        <f>ROUND(E95*J95,2)</f>
        <v>0</v>
      </c>
      <c r="L95" s="232">
        <v>21</v>
      </c>
      <c r="M95" s="232">
        <f>G95*(1+L95/100)</f>
        <v>0</v>
      </c>
      <c r="N95" s="231">
        <v>2.5249999999999999</v>
      </c>
      <c r="O95" s="231">
        <f>ROUND(E95*N95,2)</f>
        <v>14.18</v>
      </c>
      <c r="P95" s="231">
        <v>0</v>
      </c>
      <c r="Q95" s="231">
        <f>ROUND(E95*P95,2)</f>
        <v>0</v>
      </c>
      <c r="R95" s="232"/>
      <c r="S95" s="232" t="s">
        <v>202</v>
      </c>
      <c r="T95" s="232" t="s">
        <v>175</v>
      </c>
      <c r="U95" s="232">
        <v>1.4419999999999999</v>
      </c>
      <c r="V95" s="232">
        <f>ROUND(E95*U95,2)</f>
        <v>8.1</v>
      </c>
      <c r="W95" s="232"/>
      <c r="X95" s="232" t="s">
        <v>176</v>
      </c>
      <c r="Y95" s="232" t="s">
        <v>177</v>
      </c>
      <c r="Z95" s="212"/>
      <c r="AA95" s="212"/>
      <c r="AB95" s="212"/>
      <c r="AC95" s="212"/>
      <c r="AD95" s="212"/>
      <c r="AE95" s="212"/>
      <c r="AF95" s="212"/>
      <c r="AG95" s="212" t="s">
        <v>178</v>
      </c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2" x14ac:dyDescent="0.2">
      <c r="A96" s="229"/>
      <c r="B96" s="230"/>
      <c r="C96" s="267" t="s">
        <v>589</v>
      </c>
      <c r="D96" s="261"/>
      <c r="E96" s="261"/>
      <c r="F96" s="261"/>
      <c r="G96" s="261"/>
      <c r="H96" s="232"/>
      <c r="I96" s="232"/>
      <c r="J96" s="232"/>
      <c r="K96" s="232"/>
      <c r="L96" s="232"/>
      <c r="M96" s="232"/>
      <c r="N96" s="231"/>
      <c r="O96" s="231"/>
      <c r="P96" s="231"/>
      <c r="Q96" s="231"/>
      <c r="R96" s="232"/>
      <c r="S96" s="232"/>
      <c r="T96" s="232"/>
      <c r="U96" s="232"/>
      <c r="V96" s="232"/>
      <c r="W96" s="232"/>
      <c r="X96" s="232"/>
      <c r="Y96" s="232"/>
      <c r="Z96" s="212"/>
      <c r="AA96" s="212"/>
      <c r="AB96" s="212"/>
      <c r="AC96" s="212"/>
      <c r="AD96" s="212"/>
      <c r="AE96" s="212"/>
      <c r="AF96" s="212"/>
      <c r="AG96" s="212" t="s">
        <v>266</v>
      </c>
      <c r="AH96" s="212"/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2" x14ac:dyDescent="0.2">
      <c r="A97" s="229"/>
      <c r="B97" s="230"/>
      <c r="C97" s="266" t="s">
        <v>590</v>
      </c>
      <c r="D97" s="234"/>
      <c r="E97" s="235">
        <v>5.6166</v>
      </c>
      <c r="F97" s="232"/>
      <c r="G97" s="232"/>
      <c r="H97" s="232"/>
      <c r="I97" s="232"/>
      <c r="J97" s="232"/>
      <c r="K97" s="232"/>
      <c r="L97" s="232"/>
      <c r="M97" s="232"/>
      <c r="N97" s="231"/>
      <c r="O97" s="231"/>
      <c r="P97" s="231"/>
      <c r="Q97" s="231"/>
      <c r="R97" s="232"/>
      <c r="S97" s="232"/>
      <c r="T97" s="232"/>
      <c r="U97" s="232"/>
      <c r="V97" s="232"/>
      <c r="W97" s="232"/>
      <c r="X97" s="232"/>
      <c r="Y97" s="232"/>
      <c r="Z97" s="212"/>
      <c r="AA97" s="212"/>
      <c r="AB97" s="212"/>
      <c r="AC97" s="212"/>
      <c r="AD97" s="212"/>
      <c r="AE97" s="212"/>
      <c r="AF97" s="212"/>
      <c r="AG97" s="212" t="s">
        <v>204</v>
      </c>
      <c r="AH97" s="212">
        <v>0</v>
      </c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1" x14ac:dyDescent="0.2">
      <c r="A98" s="248">
        <v>27</v>
      </c>
      <c r="B98" s="249" t="s">
        <v>591</v>
      </c>
      <c r="C98" s="265" t="s">
        <v>592</v>
      </c>
      <c r="D98" s="250" t="s">
        <v>235</v>
      </c>
      <c r="E98" s="251">
        <v>20.196000000000002</v>
      </c>
      <c r="F98" s="252"/>
      <c r="G98" s="253">
        <f>ROUND(E98*F98,2)</f>
        <v>0</v>
      </c>
      <c r="H98" s="233"/>
      <c r="I98" s="232">
        <f>ROUND(E98*H98,2)</f>
        <v>0</v>
      </c>
      <c r="J98" s="233"/>
      <c r="K98" s="232">
        <f>ROUND(E98*J98,2)</f>
        <v>0</v>
      </c>
      <c r="L98" s="232">
        <v>21</v>
      </c>
      <c r="M98" s="232">
        <f>G98*(1+L98/100)</f>
        <v>0</v>
      </c>
      <c r="N98" s="231">
        <v>3.0000000000000001E-3</v>
      </c>
      <c r="O98" s="231">
        <f>ROUND(E98*N98,2)</f>
        <v>0.06</v>
      </c>
      <c r="P98" s="231">
        <v>0</v>
      </c>
      <c r="Q98" s="231">
        <f>ROUND(E98*P98,2)</f>
        <v>0</v>
      </c>
      <c r="R98" s="232"/>
      <c r="S98" s="232" t="s">
        <v>174</v>
      </c>
      <c r="T98" s="232" t="s">
        <v>175</v>
      </c>
      <c r="U98" s="232">
        <v>0</v>
      </c>
      <c r="V98" s="232">
        <f>ROUND(E98*U98,2)</f>
        <v>0</v>
      </c>
      <c r="W98" s="232"/>
      <c r="X98" s="232" t="s">
        <v>176</v>
      </c>
      <c r="Y98" s="232" t="s">
        <v>177</v>
      </c>
      <c r="Z98" s="212"/>
      <c r="AA98" s="212"/>
      <c r="AB98" s="212"/>
      <c r="AC98" s="212"/>
      <c r="AD98" s="212"/>
      <c r="AE98" s="212"/>
      <c r="AF98" s="212"/>
      <c r="AG98" s="212" t="s">
        <v>178</v>
      </c>
      <c r="AH98" s="212"/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2" x14ac:dyDescent="0.2">
      <c r="A99" s="229"/>
      <c r="B99" s="230"/>
      <c r="C99" s="266" t="s">
        <v>593</v>
      </c>
      <c r="D99" s="234"/>
      <c r="E99" s="235">
        <v>20.196000000000002</v>
      </c>
      <c r="F99" s="232"/>
      <c r="G99" s="232"/>
      <c r="H99" s="232"/>
      <c r="I99" s="232"/>
      <c r="J99" s="232"/>
      <c r="K99" s="232"/>
      <c r="L99" s="232"/>
      <c r="M99" s="232"/>
      <c r="N99" s="231"/>
      <c r="O99" s="231"/>
      <c r="P99" s="231"/>
      <c r="Q99" s="231"/>
      <c r="R99" s="232"/>
      <c r="S99" s="232"/>
      <c r="T99" s="232"/>
      <c r="U99" s="232"/>
      <c r="V99" s="232"/>
      <c r="W99" s="232"/>
      <c r="X99" s="232"/>
      <c r="Y99" s="232"/>
      <c r="Z99" s="212"/>
      <c r="AA99" s="212"/>
      <c r="AB99" s="212"/>
      <c r="AC99" s="212"/>
      <c r="AD99" s="212"/>
      <c r="AE99" s="212"/>
      <c r="AF99" s="212"/>
      <c r="AG99" s="212" t="s">
        <v>204</v>
      </c>
      <c r="AH99" s="212">
        <v>0</v>
      </c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1" x14ac:dyDescent="0.2">
      <c r="A100" s="248">
        <v>28</v>
      </c>
      <c r="B100" s="249" t="s">
        <v>330</v>
      </c>
      <c r="C100" s="265" t="s">
        <v>331</v>
      </c>
      <c r="D100" s="250" t="s">
        <v>235</v>
      </c>
      <c r="E100" s="251">
        <v>363.52800000000002</v>
      </c>
      <c r="F100" s="252"/>
      <c r="G100" s="253">
        <f>ROUND(E100*F100,2)</f>
        <v>0</v>
      </c>
      <c r="H100" s="233"/>
      <c r="I100" s="232">
        <f>ROUND(E100*H100,2)</f>
        <v>0</v>
      </c>
      <c r="J100" s="233"/>
      <c r="K100" s="232">
        <f>ROUND(E100*J100,2)</f>
        <v>0</v>
      </c>
      <c r="L100" s="232">
        <v>21</v>
      </c>
      <c r="M100" s="232">
        <f>G100*(1+L100/100)</f>
        <v>0</v>
      </c>
      <c r="N100" s="231">
        <v>1.4999999999999999E-2</v>
      </c>
      <c r="O100" s="231">
        <f>ROUND(E100*N100,2)</f>
        <v>5.45</v>
      </c>
      <c r="P100" s="231">
        <v>0</v>
      </c>
      <c r="Q100" s="231">
        <f>ROUND(E100*P100,2)</f>
        <v>0</v>
      </c>
      <c r="R100" s="232" t="s">
        <v>296</v>
      </c>
      <c r="S100" s="232" t="s">
        <v>202</v>
      </c>
      <c r="T100" s="232" t="s">
        <v>175</v>
      </c>
      <c r="U100" s="232">
        <v>0</v>
      </c>
      <c r="V100" s="232">
        <f>ROUND(E100*U100,2)</f>
        <v>0</v>
      </c>
      <c r="W100" s="232"/>
      <c r="X100" s="232" t="s">
        <v>298</v>
      </c>
      <c r="Y100" s="232" t="s">
        <v>177</v>
      </c>
      <c r="Z100" s="212"/>
      <c r="AA100" s="212"/>
      <c r="AB100" s="212"/>
      <c r="AC100" s="212"/>
      <c r="AD100" s="212"/>
      <c r="AE100" s="212"/>
      <c r="AF100" s="212"/>
      <c r="AG100" s="212" t="s">
        <v>299</v>
      </c>
      <c r="AH100" s="212"/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2" x14ac:dyDescent="0.2">
      <c r="A101" s="229"/>
      <c r="B101" s="230"/>
      <c r="C101" s="267" t="s">
        <v>594</v>
      </c>
      <c r="D101" s="261"/>
      <c r="E101" s="261"/>
      <c r="F101" s="261"/>
      <c r="G101" s="261"/>
      <c r="H101" s="232"/>
      <c r="I101" s="232"/>
      <c r="J101" s="232"/>
      <c r="K101" s="232"/>
      <c r="L101" s="232"/>
      <c r="M101" s="232"/>
      <c r="N101" s="231"/>
      <c r="O101" s="231"/>
      <c r="P101" s="231"/>
      <c r="Q101" s="231"/>
      <c r="R101" s="232"/>
      <c r="S101" s="232"/>
      <c r="T101" s="232"/>
      <c r="U101" s="232"/>
      <c r="V101" s="232"/>
      <c r="W101" s="232"/>
      <c r="X101" s="232"/>
      <c r="Y101" s="232"/>
      <c r="Z101" s="212"/>
      <c r="AA101" s="212"/>
      <c r="AB101" s="212"/>
      <c r="AC101" s="212"/>
      <c r="AD101" s="212"/>
      <c r="AE101" s="212"/>
      <c r="AF101" s="212"/>
      <c r="AG101" s="212" t="s">
        <v>266</v>
      </c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ht="22.5" outlineLevel="2" x14ac:dyDescent="0.2">
      <c r="A102" s="229"/>
      <c r="B102" s="230"/>
      <c r="C102" s="266" t="s">
        <v>595</v>
      </c>
      <c r="D102" s="234"/>
      <c r="E102" s="235">
        <v>363.52800000000002</v>
      </c>
      <c r="F102" s="232"/>
      <c r="G102" s="232"/>
      <c r="H102" s="232"/>
      <c r="I102" s="232"/>
      <c r="J102" s="232"/>
      <c r="K102" s="232"/>
      <c r="L102" s="232"/>
      <c r="M102" s="232"/>
      <c r="N102" s="231"/>
      <c r="O102" s="231"/>
      <c r="P102" s="231"/>
      <c r="Q102" s="231"/>
      <c r="R102" s="232"/>
      <c r="S102" s="232"/>
      <c r="T102" s="232"/>
      <c r="U102" s="232"/>
      <c r="V102" s="232"/>
      <c r="W102" s="232"/>
      <c r="X102" s="232"/>
      <c r="Y102" s="232"/>
      <c r="Z102" s="212"/>
      <c r="AA102" s="212"/>
      <c r="AB102" s="212"/>
      <c r="AC102" s="212"/>
      <c r="AD102" s="212"/>
      <c r="AE102" s="212"/>
      <c r="AF102" s="212"/>
      <c r="AG102" s="212" t="s">
        <v>204</v>
      </c>
      <c r="AH102" s="212">
        <v>0</v>
      </c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x14ac:dyDescent="0.2">
      <c r="A103" s="241" t="s">
        <v>169</v>
      </c>
      <c r="B103" s="242" t="s">
        <v>138</v>
      </c>
      <c r="C103" s="263" t="s">
        <v>139</v>
      </c>
      <c r="D103" s="243"/>
      <c r="E103" s="244"/>
      <c r="F103" s="245"/>
      <c r="G103" s="246">
        <f>SUMIF(AG104:AG104,"&lt;&gt;NOR",G104:G104)</f>
        <v>0</v>
      </c>
      <c r="H103" s="240"/>
      <c r="I103" s="240">
        <f>SUM(I104:I104)</f>
        <v>0</v>
      </c>
      <c r="J103" s="240"/>
      <c r="K103" s="240">
        <f>SUM(K104:K104)</f>
        <v>0</v>
      </c>
      <c r="L103" s="240"/>
      <c r="M103" s="240">
        <f>SUM(M104:M104)</f>
        <v>0</v>
      </c>
      <c r="N103" s="239"/>
      <c r="O103" s="239">
        <f>SUM(O104:O104)</f>
        <v>0</v>
      </c>
      <c r="P103" s="239"/>
      <c r="Q103" s="239">
        <f>SUM(Q104:Q104)</f>
        <v>0</v>
      </c>
      <c r="R103" s="240"/>
      <c r="S103" s="240"/>
      <c r="T103" s="240"/>
      <c r="U103" s="240"/>
      <c r="V103" s="240">
        <f>SUM(V104:V104)</f>
        <v>19.22</v>
      </c>
      <c r="W103" s="240"/>
      <c r="X103" s="240"/>
      <c r="Y103" s="240"/>
      <c r="AG103" t="s">
        <v>170</v>
      </c>
    </row>
    <row r="104" spans="1:60" outlineLevel="1" x14ac:dyDescent="0.2">
      <c r="A104" s="254">
        <v>29</v>
      </c>
      <c r="B104" s="255" t="s">
        <v>392</v>
      </c>
      <c r="C104" s="264" t="s">
        <v>393</v>
      </c>
      <c r="D104" s="256" t="s">
        <v>183</v>
      </c>
      <c r="E104" s="257">
        <v>256.21996999999999</v>
      </c>
      <c r="F104" s="258"/>
      <c r="G104" s="259">
        <f>ROUND(E104*F104,2)</f>
        <v>0</v>
      </c>
      <c r="H104" s="233"/>
      <c r="I104" s="232">
        <f>ROUND(E104*H104,2)</f>
        <v>0</v>
      </c>
      <c r="J104" s="233"/>
      <c r="K104" s="232">
        <f>ROUND(E104*J104,2)</f>
        <v>0</v>
      </c>
      <c r="L104" s="232">
        <v>21</v>
      </c>
      <c r="M104" s="232">
        <f>G104*(1+L104/100)</f>
        <v>0</v>
      </c>
      <c r="N104" s="231">
        <v>0</v>
      </c>
      <c r="O104" s="231">
        <f>ROUND(E104*N104,2)</f>
        <v>0</v>
      </c>
      <c r="P104" s="231">
        <v>0</v>
      </c>
      <c r="Q104" s="231">
        <f>ROUND(E104*P104,2)</f>
        <v>0</v>
      </c>
      <c r="R104" s="232"/>
      <c r="S104" s="232" t="s">
        <v>202</v>
      </c>
      <c r="T104" s="232" t="s">
        <v>175</v>
      </c>
      <c r="U104" s="232">
        <v>7.4999999999999997E-2</v>
      </c>
      <c r="V104" s="232">
        <f>ROUND(E104*U104,2)</f>
        <v>19.22</v>
      </c>
      <c r="W104" s="232"/>
      <c r="X104" s="232" t="s">
        <v>394</v>
      </c>
      <c r="Y104" s="232" t="s">
        <v>177</v>
      </c>
      <c r="Z104" s="212"/>
      <c r="AA104" s="212"/>
      <c r="AB104" s="212"/>
      <c r="AC104" s="212"/>
      <c r="AD104" s="212"/>
      <c r="AE104" s="212"/>
      <c r="AF104" s="212"/>
      <c r="AG104" s="212" t="s">
        <v>395</v>
      </c>
      <c r="AH104" s="212"/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x14ac:dyDescent="0.2">
      <c r="A105" s="241" t="s">
        <v>169</v>
      </c>
      <c r="B105" s="242" t="s">
        <v>140</v>
      </c>
      <c r="C105" s="263" t="s">
        <v>29</v>
      </c>
      <c r="D105" s="243"/>
      <c r="E105" s="244"/>
      <c r="F105" s="245"/>
      <c r="G105" s="246">
        <f>SUMIF(AG106:AG108,"&lt;&gt;NOR",G106:G108)</f>
        <v>0</v>
      </c>
      <c r="H105" s="240"/>
      <c r="I105" s="240">
        <f>SUM(I106:I108)</f>
        <v>0</v>
      </c>
      <c r="J105" s="240"/>
      <c r="K105" s="240">
        <f>SUM(K106:K108)</f>
        <v>0</v>
      </c>
      <c r="L105" s="240"/>
      <c r="M105" s="240">
        <f>SUM(M106:M108)</f>
        <v>0</v>
      </c>
      <c r="N105" s="239"/>
      <c r="O105" s="239">
        <f>SUM(O106:O108)</f>
        <v>0</v>
      </c>
      <c r="P105" s="239"/>
      <c r="Q105" s="239">
        <f>SUM(Q106:Q108)</f>
        <v>0</v>
      </c>
      <c r="R105" s="240"/>
      <c r="S105" s="240"/>
      <c r="T105" s="240"/>
      <c r="U105" s="240"/>
      <c r="V105" s="240">
        <f>SUM(V106:V108)</f>
        <v>0</v>
      </c>
      <c r="W105" s="240"/>
      <c r="X105" s="240"/>
      <c r="Y105" s="240"/>
      <c r="AG105" t="s">
        <v>170</v>
      </c>
    </row>
    <row r="106" spans="1:60" outlineLevel="1" x14ac:dyDescent="0.2">
      <c r="A106" s="248">
        <v>30</v>
      </c>
      <c r="B106" s="249" t="s">
        <v>596</v>
      </c>
      <c r="C106" s="265" t="s">
        <v>597</v>
      </c>
      <c r="D106" s="250" t="s">
        <v>398</v>
      </c>
      <c r="E106" s="251">
        <v>1</v>
      </c>
      <c r="F106" s="252"/>
      <c r="G106" s="253">
        <f>ROUND(E106*F106,2)</f>
        <v>0</v>
      </c>
      <c r="H106" s="233"/>
      <c r="I106" s="232">
        <f>ROUND(E106*H106,2)</f>
        <v>0</v>
      </c>
      <c r="J106" s="233"/>
      <c r="K106" s="232">
        <f>ROUND(E106*J106,2)</f>
        <v>0</v>
      </c>
      <c r="L106" s="232">
        <v>21</v>
      </c>
      <c r="M106" s="232">
        <f>G106*(1+L106/100)</f>
        <v>0</v>
      </c>
      <c r="N106" s="231">
        <v>0</v>
      </c>
      <c r="O106" s="231">
        <f>ROUND(E106*N106,2)</f>
        <v>0</v>
      </c>
      <c r="P106" s="231">
        <v>0</v>
      </c>
      <c r="Q106" s="231">
        <f>ROUND(E106*P106,2)</f>
        <v>0</v>
      </c>
      <c r="R106" s="232"/>
      <c r="S106" s="232" t="s">
        <v>202</v>
      </c>
      <c r="T106" s="232" t="s">
        <v>175</v>
      </c>
      <c r="U106" s="232">
        <v>0</v>
      </c>
      <c r="V106" s="232">
        <f>ROUND(E106*U106,2)</f>
        <v>0</v>
      </c>
      <c r="W106" s="232"/>
      <c r="X106" s="232" t="s">
        <v>399</v>
      </c>
      <c r="Y106" s="232" t="s">
        <v>177</v>
      </c>
      <c r="Z106" s="212"/>
      <c r="AA106" s="212"/>
      <c r="AB106" s="212"/>
      <c r="AC106" s="212"/>
      <c r="AD106" s="212"/>
      <c r="AE106" s="212"/>
      <c r="AF106" s="212"/>
      <c r="AG106" s="212" t="s">
        <v>400</v>
      </c>
      <c r="AH106" s="212"/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2" x14ac:dyDescent="0.2">
      <c r="A107" s="229"/>
      <c r="B107" s="230"/>
      <c r="C107" s="267" t="s">
        <v>598</v>
      </c>
      <c r="D107" s="261"/>
      <c r="E107" s="261"/>
      <c r="F107" s="261"/>
      <c r="G107" s="261"/>
      <c r="H107" s="232"/>
      <c r="I107" s="232"/>
      <c r="J107" s="232"/>
      <c r="K107" s="232"/>
      <c r="L107" s="232"/>
      <c r="M107" s="232"/>
      <c r="N107" s="231"/>
      <c r="O107" s="231"/>
      <c r="P107" s="231"/>
      <c r="Q107" s="231"/>
      <c r="R107" s="232"/>
      <c r="S107" s="232"/>
      <c r="T107" s="232"/>
      <c r="U107" s="232"/>
      <c r="V107" s="232"/>
      <c r="W107" s="232"/>
      <c r="X107" s="232"/>
      <c r="Y107" s="232"/>
      <c r="Z107" s="212"/>
      <c r="AA107" s="212"/>
      <c r="AB107" s="212"/>
      <c r="AC107" s="212"/>
      <c r="AD107" s="212"/>
      <c r="AE107" s="212"/>
      <c r="AF107" s="212"/>
      <c r="AG107" s="212" t="s">
        <v>266</v>
      </c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1" x14ac:dyDescent="0.2">
      <c r="A108" s="248">
        <v>31</v>
      </c>
      <c r="B108" s="249" t="s">
        <v>401</v>
      </c>
      <c r="C108" s="265" t="s">
        <v>402</v>
      </c>
      <c r="D108" s="250" t="s">
        <v>398</v>
      </c>
      <c r="E108" s="251">
        <v>1</v>
      </c>
      <c r="F108" s="252"/>
      <c r="G108" s="253">
        <f>ROUND(E108*F108,2)</f>
        <v>0</v>
      </c>
      <c r="H108" s="233"/>
      <c r="I108" s="232">
        <f>ROUND(E108*H108,2)</f>
        <v>0</v>
      </c>
      <c r="J108" s="233"/>
      <c r="K108" s="232">
        <f>ROUND(E108*J108,2)</f>
        <v>0</v>
      </c>
      <c r="L108" s="232">
        <v>21</v>
      </c>
      <c r="M108" s="232">
        <f>G108*(1+L108/100)</f>
        <v>0</v>
      </c>
      <c r="N108" s="231">
        <v>0</v>
      </c>
      <c r="O108" s="231">
        <f>ROUND(E108*N108,2)</f>
        <v>0</v>
      </c>
      <c r="P108" s="231">
        <v>0</v>
      </c>
      <c r="Q108" s="231">
        <f>ROUND(E108*P108,2)</f>
        <v>0</v>
      </c>
      <c r="R108" s="232"/>
      <c r="S108" s="232" t="s">
        <v>174</v>
      </c>
      <c r="T108" s="232" t="s">
        <v>175</v>
      </c>
      <c r="U108" s="232">
        <v>0</v>
      </c>
      <c r="V108" s="232">
        <f>ROUND(E108*U108,2)</f>
        <v>0</v>
      </c>
      <c r="W108" s="232"/>
      <c r="X108" s="232" t="s">
        <v>399</v>
      </c>
      <c r="Y108" s="232" t="s">
        <v>177</v>
      </c>
      <c r="Z108" s="212"/>
      <c r="AA108" s="212"/>
      <c r="AB108" s="212"/>
      <c r="AC108" s="212"/>
      <c r="AD108" s="212"/>
      <c r="AE108" s="212"/>
      <c r="AF108" s="212"/>
      <c r="AG108" s="212" t="s">
        <v>400</v>
      </c>
      <c r="AH108" s="212"/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x14ac:dyDescent="0.2">
      <c r="A109" s="3"/>
      <c r="B109" s="4"/>
      <c r="C109" s="269"/>
      <c r="D109" s="6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AE109">
        <v>15</v>
      </c>
      <c r="AF109">
        <v>21</v>
      </c>
      <c r="AG109" t="s">
        <v>155</v>
      </c>
    </row>
    <row r="110" spans="1:60" x14ac:dyDescent="0.2">
      <c r="A110" s="215"/>
      <c r="B110" s="216" t="s">
        <v>31</v>
      </c>
      <c r="C110" s="270"/>
      <c r="D110" s="217"/>
      <c r="E110" s="218"/>
      <c r="F110" s="218"/>
      <c r="G110" s="247">
        <f>G8+G23+G46+G59+G69+G85+G89+G103+G105</f>
        <v>0</v>
      </c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AE110">
        <f>SUMIF(L7:L108,AE109,G7:G108)</f>
        <v>0</v>
      </c>
      <c r="AF110">
        <f>SUMIF(L7:L108,AF109,G7:G108)</f>
        <v>0</v>
      </c>
      <c r="AG110" t="s">
        <v>410</v>
      </c>
    </row>
    <row r="111" spans="1:60" x14ac:dyDescent="0.2">
      <c r="A111" s="3"/>
      <c r="B111" s="4"/>
      <c r="C111" s="269"/>
      <c r="D111" s="6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</row>
    <row r="112" spans="1:60" x14ac:dyDescent="0.2">
      <c r="A112" s="3"/>
      <c r="B112" s="4"/>
      <c r="C112" s="269"/>
      <c r="D112" s="6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1:33" x14ac:dyDescent="0.2">
      <c r="A113" s="219" t="s">
        <v>411</v>
      </c>
      <c r="B113" s="219"/>
      <c r="C113" s="271"/>
      <c r="D113" s="6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</row>
    <row r="114" spans="1:33" x14ac:dyDescent="0.2">
      <c r="A114" s="220"/>
      <c r="B114" s="221"/>
      <c r="C114" s="272"/>
      <c r="D114" s="221"/>
      <c r="E114" s="221"/>
      <c r="F114" s="221"/>
      <c r="G114" s="222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AG114" t="s">
        <v>412</v>
      </c>
    </row>
    <row r="115" spans="1:33" x14ac:dyDescent="0.2">
      <c r="A115" s="223"/>
      <c r="B115" s="224"/>
      <c r="C115" s="273"/>
      <c r="D115" s="224"/>
      <c r="E115" s="224"/>
      <c r="F115" s="224"/>
      <c r="G115" s="225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</row>
    <row r="116" spans="1:33" x14ac:dyDescent="0.2">
      <c r="A116" s="223"/>
      <c r="B116" s="224"/>
      <c r="C116" s="273"/>
      <c r="D116" s="224"/>
      <c r="E116" s="224"/>
      <c r="F116" s="224"/>
      <c r="G116" s="225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spans="1:33" x14ac:dyDescent="0.2">
      <c r="A117" s="223"/>
      <c r="B117" s="224"/>
      <c r="C117" s="273"/>
      <c r="D117" s="224"/>
      <c r="E117" s="224"/>
      <c r="F117" s="224"/>
      <c r="G117" s="225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1:33" x14ac:dyDescent="0.2">
      <c r="A118" s="226"/>
      <c r="B118" s="227"/>
      <c r="C118" s="274"/>
      <c r="D118" s="227"/>
      <c r="E118" s="227"/>
      <c r="F118" s="227"/>
      <c r="G118" s="228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</row>
    <row r="119" spans="1:33" x14ac:dyDescent="0.2">
      <c r="A119" s="3"/>
      <c r="B119" s="4"/>
      <c r="C119" s="269"/>
      <c r="D119" s="6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</row>
    <row r="120" spans="1:33" x14ac:dyDescent="0.2">
      <c r="C120" s="275"/>
      <c r="D120" s="10"/>
      <c r="AG120" t="s">
        <v>413</v>
      </c>
    </row>
    <row r="121" spans="1:33" x14ac:dyDescent="0.2">
      <c r="D121" s="10"/>
    </row>
    <row r="122" spans="1:33" x14ac:dyDescent="0.2">
      <c r="D122" s="10"/>
    </row>
    <row r="123" spans="1:33" x14ac:dyDescent="0.2">
      <c r="D123" s="10"/>
    </row>
    <row r="124" spans="1:33" x14ac:dyDescent="0.2">
      <c r="D124" s="10"/>
    </row>
    <row r="125" spans="1:33" x14ac:dyDescent="0.2">
      <c r="D125" s="10"/>
    </row>
    <row r="126" spans="1:33" x14ac:dyDescent="0.2">
      <c r="D126" s="10"/>
    </row>
    <row r="127" spans="1:33" x14ac:dyDescent="0.2">
      <c r="D127" s="10"/>
    </row>
    <row r="128" spans="1:33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nW9yWYaVCfPsLK+3gg9tTIEAhdA1b2DW0GinOsBAdSHBg/38awmskG5Ar8BoGPau8SQkF+sUzZMDR1aC+w7P6w==" saltValue="ktYwdKk0oqYZHzpwaTTnHg==" spinCount="100000" sheet="1" formatRows="0"/>
  <mergeCells count="32">
    <mergeCell ref="C91:G91"/>
    <mergeCell ref="C96:G96"/>
    <mergeCell ref="C101:G101"/>
    <mergeCell ref="C107:G107"/>
    <mergeCell ref="C48:G48"/>
    <mergeCell ref="C51:G51"/>
    <mergeCell ref="C54:G54"/>
    <mergeCell ref="C57:G57"/>
    <mergeCell ref="C82:G82"/>
    <mergeCell ref="C87:G87"/>
    <mergeCell ref="C36:G36"/>
    <mergeCell ref="C38:G38"/>
    <mergeCell ref="C39:G39"/>
    <mergeCell ref="C40:G40"/>
    <mergeCell ref="C41:G41"/>
    <mergeCell ref="C44:G44"/>
    <mergeCell ref="C25:G25"/>
    <mergeCell ref="C27:G27"/>
    <mergeCell ref="C29:G29"/>
    <mergeCell ref="C30:G30"/>
    <mergeCell ref="C32:G32"/>
    <mergeCell ref="C34:G34"/>
    <mergeCell ref="A1:G1"/>
    <mergeCell ref="C2:G2"/>
    <mergeCell ref="C3:G3"/>
    <mergeCell ref="C4:G4"/>
    <mergeCell ref="A113:C113"/>
    <mergeCell ref="A114:G118"/>
    <mergeCell ref="C10:G10"/>
    <mergeCell ref="C16:G16"/>
    <mergeCell ref="C19:G19"/>
    <mergeCell ref="C21:G21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31F51-A0BC-456B-8B86-80D673D0F2C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143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144</v>
      </c>
    </row>
    <row r="3" spans="1:60" ht="24.95" customHeight="1" x14ac:dyDescent="0.2">
      <c r="A3" s="198" t="s">
        <v>9</v>
      </c>
      <c r="B3" s="49" t="s">
        <v>52</v>
      </c>
      <c r="C3" s="201" t="s">
        <v>53</v>
      </c>
      <c r="D3" s="199"/>
      <c r="E3" s="199"/>
      <c r="F3" s="199"/>
      <c r="G3" s="200"/>
      <c r="AC3" s="176" t="s">
        <v>144</v>
      </c>
      <c r="AG3" t="s">
        <v>145</v>
      </c>
    </row>
    <row r="4" spans="1:60" ht="24.95" customHeight="1" x14ac:dyDescent="0.2">
      <c r="A4" s="202" t="s">
        <v>10</v>
      </c>
      <c r="B4" s="203" t="s">
        <v>60</v>
      </c>
      <c r="C4" s="204" t="s">
        <v>61</v>
      </c>
      <c r="D4" s="205"/>
      <c r="E4" s="205"/>
      <c r="F4" s="205"/>
      <c r="G4" s="206"/>
      <c r="AG4" t="s">
        <v>146</v>
      </c>
    </row>
    <row r="5" spans="1:60" x14ac:dyDescent="0.2">
      <c r="D5" s="10"/>
    </row>
    <row r="6" spans="1:60" ht="38.25" x14ac:dyDescent="0.2">
      <c r="A6" s="208" t="s">
        <v>147</v>
      </c>
      <c r="B6" s="210" t="s">
        <v>148</v>
      </c>
      <c r="C6" s="210" t="s">
        <v>149</v>
      </c>
      <c r="D6" s="209" t="s">
        <v>150</v>
      </c>
      <c r="E6" s="208" t="s">
        <v>151</v>
      </c>
      <c r="F6" s="207" t="s">
        <v>152</v>
      </c>
      <c r="G6" s="208" t="s">
        <v>31</v>
      </c>
      <c r="H6" s="211" t="s">
        <v>32</v>
      </c>
      <c r="I6" s="211" t="s">
        <v>153</v>
      </c>
      <c r="J6" s="211" t="s">
        <v>33</v>
      </c>
      <c r="K6" s="211" t="s">
        <v>154</v>
      </c>
      <c r="L6" s="211" t="s">
        <v>155</v>
      </c>
      <c r="M6" s="211" t="s">
        <v>156</v>
      </c>
      <c r="N6" s="211" t="s">
        <v>157</v>
      </c>
      <c r="O6" s="211" t="s">
        <v>158</v>
      </c>
      <c r="P6" s="211" t="s">
        <v>159</v>
      </c>
      <c r="Q6" s="211" t="s">
        <v>160</v>
      </c>
      <c r="R6" s="211" t="s">
        <v>161</v>
      </c>
      <c r="S6" s="211" t="s">
        <v>162</v>
      </c>
      <c r="T6" s="211" t="s">
        <v>163</v>
      </c>
      <c r="U6" s="211" t="s">
        <v>164</v>
      </c>
      <c r="V6" s="211" t="s">
        <v>165</v>
      </c>
      <c r="W6" s="211" t="s">
        <v>166</v>
      </c>
      <c r="X6" s="211" t="s">
        <v>167</v>
      </c>
      <c r="Y6" s="211" t="s">
        <v>168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1" t="s">
        <v>169</v>
      </c>
      <c r="B8" s="242" t="s">
        <v>86</v>
      </c>
      <c r="C8" s="263" t="s">
        <v>87</v>
      </c>
      <c r="D8" s="243"/>
      <c r="E8" s="244"/>
      <c r="F8" s="245"/>
      <c r="G8" s="246">
        <f>SUMIF(AG9:AG24,"&lt;&gt;NOR",G9:G24)</f>
        <v>0</v>
      </c>
      <c r="H8" s="240"/>
      <c r="I8" s="240">
        <f>SUM(I9:I24)</f>
        <v>0</v>
      </c>
      <c r="J8" s="240"/>
      <c r="K8" s="240">
        <f>SUM(K9:K24)</f>
        <v>0</v>
      </c>
      <c r="L8" s="240"/>
      <c r="M8" s="240">
        <f>SUM(M9:M24)</f>
        <v>0</v>
      </c>
      <c r="N8" s="239"/>
      <c r="O8" s="239">
        <f>SUM(O9:O24)</f>
        <v>0</v>
      </c>
      <c r="P8" s="239"/>
      <c r="Q8" s="239">
        <f>SUM(Q9:Q24)</f>
        <v>0</v>
      </c>
      <c r="R8" s="240"/>
      <c r="S8" s="240"/>
      <c r="T8" s="240"/>
      <c r="U8" s="240"/>
      <c r="V8" s="240">
        <f>SUM(V9:V24)</f>
        <v>138.1</v>
      </c>
      <c r="W8" s="240"/>
      <c r="X8" s="240"/>
      <c r="Y8" s="240"/>
      <c r="AG8" t="s">
        <v>170</v>
      </c>
    </row>
    <row r="9" spans="1:60" outlineLevel="1" x14ac:dyDescent="0.2">
      <c r="A9" s="248">
        <v>1</v>
      </c>
      <c r="B9" s="249" t="s">
        <v>200</v>
      </c>
      <c r="C9" s="265" t="s">
        <v>201</v>
      </c>
      <c r="D9" s="250" t="s">
        <v>173</v>
      </c>
      <c r="E9" s="251">
        <v>465.06599999999997</v>
      </c>
      <c r="F9" s="252"/>
      <c r="G9" s="253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21</v>
      </c>
      <c r="M9" s="232">
        <f>G9*(1+L9/100)</f>
        <v>0</v>
      </c>
      <c r="N9" s="231">
        <v>0</v>
      </c>
      <c r="O9" s="231">
        <f>ROUND(E9*N9,2)</f>
        <v>0</v>
      </c>
      <c r="P9" s="231">
        <v>0</v>
      </c>
      <c r="Q9" s="231">
        <f>ROUND(E9*P9,2)</f>
        <v>0</v>
      </c>
      <c r="R9" s="232"/>
      <c r="S9" s="232" t="s">
        <v>202</v>
      </c>
      <c r="T9" s="232" t="s">
        <v>175</v>
      </c>
      <c r="U9" s="232">
        <v>0.187</v>
      </c>
      <c r="V9" s="232">
        <f>ROUND(E9*U9,2)</f>
        <v>86.97</v>
      </c>
      <c r="W9" s="232"/>
      <c r="X9" s="232" t="s">
        <v>176</v>
      </c>
      <c r="Y9" s="232" t="s">
        <v>177</v>
      </c>
      <c r="Z9" s="212"/>
      <c r="AA9" s="212"/>
      <c r="AB9" s="212"/>
      <c r="AC9" s="212"/>
      <c r="AD9" s="212"/>
      <c r="AE9" s="212"/>
      <c r="AF9" s="212"/>
      <c r="AG9" s="212" t="s">
        <v>178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29"/>
      <c r="B10" s="230"/>
      <c r="C10" s="266" t="s">
        <v>600</v>
      </c>
      <c r="D10" s="234"/>
      <c r="E10" s="235">
        <v>394.95600000000002</v>
      </c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204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3" x14ac:dyDescent="0.2">
      <c r="A11" s="229"/>
      <c r="B11" s="230"/>
      <c r="C11" s="266" t="s">
        <v>601</v>
      </c>
      <c r="D11" s="234"/>
      <c r="E11" s="235">
        <v>70.11</v>
      </c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204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48">
        <v>2</v>
      </c>
      <c r="B12" s="249" t="s">
        <v>206</v>
      </c>
      <c r="C12" s="265" t="s">
        <v>416</v>
      </c>
      <c r="D12" s="250" t="s">
        <v>173</v>
      </c>
      <c r="E12" s="251">
        <v>1.1309800000000001</v>
      </c>
      <c r="F12" s="252"/>
      <c r="G12" s="253">
        <f>ROUND(E12*F12,2)</f>
        <v>0</v>
      </c>
      <c r="H12" s="233"/>
      <c r="I12" s="232">
        <f>ROUND(E12*H12,2)</f>
        <v>0</v>
      </c>
      <c r="J12" s="233"/>
      <c r="K12" s="232">
        <f>ROUND(E12*J12,2)</f>
        <v>0</v>
      </c>
      <c r="L12" s="232">
        <v>21</v>
      </c>
      <c r="M12" s="232">
        <f>G12*(1+L12/100)</f>
        <v>0</v>
      </c>
      <c r="N12" s="231">
        <v>0</v>
      </c>
      <c r="O12" s="231">
        <f>ROUND(E12*N12,2)</f>
        <v>0</v>
      </c>
      <c r="P12" s="231">
        <v>0</v>
      </c>
      <c r="Q12" s="231">
        <f>ROUND(E12*P12,2)</f>
        <v>0</v>
      </c>
      <c r="R12" s="232"/>
      <c r="S12" s="232" t="s">
        <v>202</v>
      </c>
      <c r="T12" s="232" t="s">
        <v>175</v>
      </c>
      <c r="U12" s="232">
        <v>0.19866</v>
      </c>
      <c r="V12" s="232">
        <f>ROUND(E12*U12,2)</f>
        <v>0.22</v>
      </c>
      <c r="W12" s="232"/>
      <c r="X12" s="232" t="s">
        <v>176</v>
      </c>
      <c r="Y12" s="232" t="s">
        <v>177</v>
      </c>
      <c r="Z12" s="212"/>
      <c r="AA12" s="212"/>
      <c r="AB12" s="212"/>
      <c r="AC12" s="212"/>
      <c r="AD12" s="212"/>
      <c r="AE12" s="212"/>
      <c r="AF12" s="212"/>
      <c r="AG12" s="212" t="s">
        <v>178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2" x14ac:dyDescent="0.2">
      <c r="A13" s="229"/>
      <c r="B13" s="230"/>
      <c r="C13" s="267" t="s">
        <v>417</v>
      </c>
      <c r="D13" s="261"/>
      <c r="E13" s="261"/>
      <c r="F13" s="261"/>
      <c r="G13" s="261"/>
      <c r="H13" s="232"/>
      <c r="I13" s="232"/>
      <c r="J13" s="232"/>
      <c r="K13" s="232"/>
      <c r="L13" s="232"/>
      <c r="M13" s="232"/>
      <c r="N13" s="231"/>
      <c r="O13" s="231"/>
      <c r="P13" s="231"/>
      <c r="Q13" s="231"/>
      <c r="R13" s="232"/>
      <c r="S13" s="232"/>
      <c r="T13" s="232"/>
      <c r="U13" s="232"/>
      <c r="V13" s="232"/>
      <c r="W13" s="232"/>
      <c r="X13" s="232"/>
      <c r="Y13" s="232"/>
      <c r="Z13" s="212"/>
      <c r="AA13" s="212"/>
      <c r="AB13" s="212"/>
      <c r="AC13" s="212"/>
      <c r="AD13" s="212"/>
      <c r="AE13" s="212"/>
      <c r="AF13" s="212"/>
      <c r="AG13" s="212" t="s">
        <v>266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29"/>
      <c r="B14" s="230"/>
      <c r="C14" s="266" t="s">
        <v>602</v>
      </c>
      <c r="D14" s="234"/>
      <c r="E14" s="235">
        <v>1.1309800000000001</v>
      </c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204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48">
        <v>3</v>
      </c>
      <c r="B15" s="249" t="s">
        <v>209</v>
      </c>
      <c r="C15" s="265" t="s">
        <v>210</v>
      </c>
      <c r="D15" s="250" t="s">
        <v>211</v>
      </c>
      <c r="E15" s="251">
        <v>438.3</v>
      </c>
      <c r="F15" s="252"/>
      <c r="G15" s="253">
        <f>ROUND(E15*F15,2)</f>
        <v>0</v>
      </c>
      <c r="H15" s="233"/>
      <c r="I15" s="232">
        <f>ROUND(E15*H15,2)</f>
        <v>0</v>
      </c>
      <c r="J15" s="233"/>
      <c r="K15" s="232">
        <f>ROUND(E15*J15,2)</f>
        <v>0</v>
      </c>
      <c r="L15" s="232">
        <v>21</v>
      </c>
      <c r="M15" s="232">
        <f>G15*(1+L15/100)</f>
        <v>0</v>
      </c>
      <c r="N15" s="231">
        <v>0</v>
      </c>
      <c r="O15" s="231">
        <f>ROUND(E15*N15,2)</f>
        <v>0</v>
      </c>
      <c r="P15" s="231">
        <v>0</v>
      </c>
      <c r="Q15" s="231">
        <f>ROUND(E15*P15,2)</f>
        <v>0</v>
      </c>
      <c r="R15" s="232"/>
      <c r="S15" s="232" t="s">
        <v>202</v>
      </c>
      <c r="T15" s="232" t="s">
        <v>175</v>
      </c>
      <c r="U15" s="232">
        <v>8.5000000000000006E-2</v>
      </c>
      <c r="V15" s="232">
        <f>ROUND(E15*U15,2)</f>
        <v>37.26</v>
      </c>
      <c r="W15" s="232"/>
      <c r="X15" s="232" t="s">
        <v>176</v>
      </c>
      <c r="Y15" s="232" t="s">
        <v>177</v>
      </c>
      <c r="Z15" s="212"/>
      <c r="AA15" s="212"/>
      <c r="AB15" s="212"/>
      <c r="AC15" s="212"/>
      <c r="AD15" s="212"/>
      <c r="AE15" s="212"/>
      <c r="AF15" s="212"/>
      <c r="AG15" s="212" t="s">
        <v>178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2" x14ac:dyDescent="0.2">
      <c r="A16" s="229"/>
      <c r="B16" s="230"/>
      <c r="C16" s="267" t="s">
        <v>419</v>
      </c>
      <c r="D16" s="261"/>
      <c r="E16" s="261"/>
      <c r="F16" s="261"/>
      <c r="G16" s="261"/>
      <c r="H16" s="232"/>
      <c r="I16" s="232"/>
      <c r="J16" s="232"/>
      <c r="K16" s="232"/>
      <c r="L16" s="232"/>
      <c r="M16" s="232"/>
      <c r="N16" s="231"/>
      <c r="O16" s="231"/>
      <c r="P16" s="231"/>
      <c r="Q16" s="231"/>
      <c r="R16" s="232"/>
      <c r="S16" s="232"/>
      <c r="T16" s="232"/>
      <c r="U16" s="232"/>
      <c r="V16" s="232"/>
      <c r="W16" s="232"/>
      <c r="X16" s="232"/>
      <c r="Y16" s="232"/>
      <c r="Z16" s="212"/>
      <c r="AA16" s="212"/>
      <c r="AB16" s="212"/>
      <c r="AC16" s="212"/>
      <c r="AD16" s="212"/>
      <c r="AE16" s="212"/>
      <c r="AF16" s="212"/>
      <c r="AG16" s="212" t="s">
        <v>266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2" x14ac:dyDescent="0.2">
      <c r="A17" s="229"/>
      <c r="B17" s="230"/>
      <c r="C17" s="266" t="s">
        <v>603</v>
      </c>
      <c r="D17" s="234"/>
      <c r="E17" s="235">
        <v>395</v>
      </c>
      <c r="F17" s="232"/>
      <c r="G17" s="232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204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3" x14ac:dyDescent="0.2">
      <c r="A18" s="229"/>
      <c r="B18" s="230"/>
      <c r="C18" s="266" t="s">
        <v>604</v>
      </c>
      <c r="D18" s="234"/>
      <c r="E18" s="235">
        <v>43.3</v>
      </c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204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2.5" outlineLevel="1" x14ac:dyDescent="0.2">
      <c r="A19" s="248">
        <v>4</v>
      </c>
      <c r="B19" s="249" t="s">
        <v>216</v>
      </c>
      <c r="C19" s="265" t="s">
        <v>217</v>
      </c>
      <c r="D19" s="250" t="s">
        <v>173</v>
      </c>
      <c r="E19" s="251">
        <v>536.32497999999998</v>
      </c>
      <c r="F19" s="252"/>
      <c r="G19" s="253">
        <f>ROUND(E19*F19,2)</f>
        <v>0</v>
      </c>
      <c r="H19" s="233"/>
      <c r="I19" s="232">
        <f>ROUND(E19*H19,2)</f>
        <v>0</v>
      </c>
      <c r="J19" s="233"/>
      <c r="K19" s="232">
        <f>ROUND(E19*J19,2)</f>
        <v>0</v>
      </c>
      <c r="L19" s="232">
        <v>21</v>
      </c>
      <c r="M19" s="232">
        <f>G19*(1+L19/100)</f>
        <v>0</v>
      </c>
      <c r="N19" s="231">
        <v>0</v>
      </c>
      <c r="O19" s="231">
        <f>ROUND(E19*N19,2)</f>
        <v>0</v>
      </c>
      <c r="P19" s="231">
        <v>0</v>
      </c>
      <c r="Q19" s="231">
        <f>ROUND(E19*P19,2)</f>
        <v>0</v>
      </c>
      <c r="R19" s="232"/>
      <c r="S19" s="232" t="s">
        <v>202</v>
      </c>
      <c r="T19" s="232" t="s">
        <v>175</v>
      </c>
      <c r="U19" s="232">
        <v>1.0999999999999999E-2</v>
      </c>
      <c r="V19" s="232">
        <f>ROUND(E19*U19,2)</f>
        <v>5.9</v>
      </c>
      <c r="W19" s="232"/>
      <c r="X19" s="232" t="s">
        <v>176</v>
      </c>
      <c r="Y19" s="232" t="s">
        <v>177</v>
      </c>
      <c r="Z19" s="212"/>
      <c r="AA19" s="212"/>
      <c r="AB19" s="212"/>
      <c r="AC19" s="212"/>
      <c r="AD19" s="212"/>
      <c r="AE19" s="212"/>
      <c r="AF19" s="212"/>
      <c r="AG19" s="212" t="s">
        <v>178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2" x14ac:dyDescent="0.2">
      <c r="A20" s="229"/>
      <c r="B20" s="230"/>
      <c r="C20" s="266" t="s">
        <v>605</v>
      </c>
      <c r="D20" s="234"/>
      <c r="E20" s="235">
        <v>536.32497999999998</v>
      </c>
      <c r="F20" s="232"/>
      <c r="G20" s="232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204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54">
        <v>5</v>
      </c>
      <c r="B21" s="255" t="s">
        <v>219</v>
      </c>
      <c r="C21" s="264" t="s">
        <v>220</v>
      </c>
      <c r="D21" s="256" t="s">
        <v>173</v>
      </c>
      <c r="E21" s="257">
        <v>536.32497999999998</v>
      </c>
      <c r="F21" s="258"/>
      <c r="G21" s="259">
        <f>ROUND(E21*F21,2)</f>
        <v>0</v>
      </c>
      <c r="H21" s="233"/>
      <c r="I21" s="232">
        <f>ROUND(E21*H21,2)</f>
        <v>0</v>
      </c>
      <c r="J21" s="233"/>
      <c r="K21" s="232">
        <f>ROUND(E21*J21,2)</f>
        <v>0</v>
      </c>
      <c r="L21" s="232">
        <v>21</v>
      </c>
      <c r="M21" s="232">
        <f>G21*(1+L21/100)</f>
        <v>0</v>
      </c>
      <c r="N21" s="231">
        <v>0</v>
      </c>
      <c r="O21" s="231">
        <f>ROUND(E21*N21,2)</f>
        <v>0</v>
      </c>
      <c r="P21" s="231">
        <v>0</v>
      </c>
      <c r="Q21" s="231">
        <f>ROUND(E21*P21,2)</f>
        <v>0</v>
      </c>
      <c r="R21" s="232"/>
      <c r="S21" s="232" t="s">
        <v>202</v>
      </c>
      <c r="T21" s="232" t="s">
        <v>175</v>
      </c>
      <c r="U21" s="232">
        <v>0</v>
      </c>
      <c r="V21" s="232">
        <f>ROUND(E21*U21,2)</f>
        <v>0</v>
      </c>
      <c r="W21" s="232"/>
      <c r="X21" s="232" t="s">
        <v>176</v>
      </c>
      <c r="Y21" s="232" t="s">
        <v>177</v>
      </c>
      <c r="Z21" s="212"/>
      <c r="AA21" s="212"/>
      <c r="AB21" s="212"/>
      <c r="AC21" s="212"/>
      <c r="AD21" s="212"/>
      <c r="AE21" s="212"/>
      <c r="AF21" s="212"/>
      <c r="AG21" s="212" t="s">
        <v>178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48">
        <v>6</v>
      </c>
      <c r="B22" s="249" t="s">
        <v>221</v>
      </c>
      <c r="C22" s="265" t="s">
        <v>222</v>
      </c>
      <c r="D22" s="250" t="s">
        <v>223</v>
      </c>
      <c r="E22" s="251">
        <v>1550.22</v>
      </c>
      <c r="F22" s="252"/>
      <c r="G22" s="253">
        <f>ROUND(E22*F22,2)</f>
        <v>0</v>
      </c>
      <c r="H22" s="233"/>
      <c r="I22" s="232">
        <f>ROUND(E22*H22,2)</f>
        <v>0</v>
      </c>
      <c r="J22" s="233"/>
      <c r="K22" s="232">
        <f>ROUND(E22*J22,2)</f>
        <v>0</v>
      </c>
      <c r="L22" s="232">
        <v>21</v>
      </c>
      <c r="M22" s="232">
        <f>G22*(1+L22/100)</f>
        <v>0</v>
      </c>
      <c r="N22" s="231">
        <v>0</v>
      </c>
      <c r="O22" s="231">
        <f>ROUND(E22*N22,2)</f>
        <v>0</v>
      </c>
      <c r="P22" s="231">
        <v>0</v>
      </c>
      <c r="Q22" s="231">
        <f>ROUND(E22*P22,2)</f>
        <v>0</v>
      </c>
      <c r="R22" s="232"/>
      <c r="S22" s="232" t="s">
        <v>202</v>
      </c>
      <c r="T22" s="232" t="s">
        <v>175</v>
      </c>
      <c r="U22" s="232">
        <v>5.0000000000000001E-3</v>
      </c>
      <c r="V22" s="232">
        <f>ROUND(E22*U22,2)</f>
        <v>7.75</v>
      </c>
      <c r="W22" s="232"/>
      <c r="X22" s="232" t="s">
        <v>176</v>
      </c>
      <c r="Y22" s="232" t="s">
        <v>177</v>
      </c>
      <c r="Z22" s="212"/>
      <c r="AA22" s="212"/>
      <c r="AB22" s="212"/>
      <c r="AC22" s="212"/>
      <c r="AD22" s="212"/>
      <c r="AE22" s="212"/>
      <c r="AF22" s="212"/>
      <c r="AG22" s="212" t="s">
        <v>178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2" x14ac:dyDescent="0.2">
      <c r="A23" s="229"/>
      <c r="B23" s="230"/>
      <c r="C23" s="267" t="s">
        <v>423</v>
      </c>
      <c r="D23" s="261"/>
      <c r="E23" s="261"/>
      <c r="F23" s="261"/>
      <c r="G23" s="261"/>
      <c r="H23" s="232"/>
      <c r="I23" s="232"/>
      <c r="J23" s="232"/>
      <c r="K23" s="232"/>
      <c r="L23" s="232"/>
      <c r="M23" s="232"/>
      <c r="N23" s="231"/>
      <c r="O23" s="231"/>
      <c r="P23" s="231"/>
      <c r="Q23" s="231"/>
      <c r="R23" s="232"/>
      <c r="S23" s="232"/>
      <c r="T23" s="232"/>
      <c r="U23" s="232"/>
      <c r="V23" s="232"/>
      <c r="W23" s="232"/>
      <c r="X23" s="232"/>
      <c r="Y23" s="232"/>
      <c r="Z23" s="212"/>
      <c r="AA23" s="212"/>
      <c r="AB23" s="212"/>
      <c r="AC23" s="212"/>
      <c r="AD23" s="212"/>
      <c r="AE23" s="212"/>
      <c r="AF23" s="212"/>
      <c r="AG23" s="212" t="s">
        <v>266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2" x14ac:dyDescent="0.2">
      <c r="A24" s="229"/>
      <c r="B24" s="230"/>
      <c r="C24" s="266" t="s">
        <v>606</v>
      </c>
      <c r="D24" s="234"/>
      <c r="E24" s="235">
        <v>1550.22</v>
      </c>
      <c r="F24" s="232"/>
      <c r="G24" s="232"/>
      <c r="H24" s="232"/>
      <c r="I24" s="232"/>
      <c r="J24" s="232"/>
      <c r="K24" s="232"/>
      <c r="L24" s="232"/>
      <c r="M24" s="232"/>
      <c r="N24" s="231"/>
      <c r="O24" s="231"/>
      <c r="P24" s="231"/>
      <c r="Q24" s="231"/>
      <c r="R24" s="232"/>
      <c r="S24" s="232"/>
      <c r="T24" s="232"/>
      <c r="U24" s="232"/>
      <c r="V24" s="232"/>
      <c r="W24" s="232"/>
      <c r="X24" s="232"/>
      <c r="Y24" s="232"/>
      <c r="Z24" s="212"/>
      <c r="AA24" s="212"/>
      <c r="AB24" s="212"/>
      <c r="AC24" s="212"/>
      <c r="AD24" s="212"/>
      <c r="AE24" s="212"/>
      <c r="AF24" s="212"/>
      <c r="AG24" s="212" t="s">
        <v>204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x14ac:dyDescent="0.2">
      <c r="A25" s="241" t="s">
        <v>169</v>
      </c>
      <c r="B25" s="242" t="s">
        <v>98</v>
      </c>
      <c r="C25" s="263" t="s">
        <v>99</v>
      </c>
      <c r="D25" s="243"/>
      <c r="E25" s="244"/>
      <c r="F25" s="245"/>
      <c r="G25" s="246">
        <f>SUMIF(AG26:AG28,"&lt;&gt;NOR",G26:G28)</f>
        <v>0</v>
      </c>
      <c r="H25" s="240"/>
      <c r="I25" s="240">
        <f>SUM(I26:I28)</f>
        <v>0</v>
      </c>
      <c r="J25" s="240"/>
      <c r="K25" s="240">
        <f>SUM(K26:K28)</f>
        <v>0</v>
      </c>
      <c r="L25" s="240"/>
      <c r="M25" s="240">
        <f>SUM(M26:M28)</f>
        <v>0</v>
      </c>
      <c r="N25" s="239"/>
      <c r="O25" s="239">
        <f>SUM(O26:O28)</f>
        <v>2.8</v>
      </c>
      <c r="P25" s="239"/>
      <c r="Q25" s="239">
        <f>SUM(Q26:Q28)</f>
        <v>0</v>
      </c>
      <c r="R25" s="240"/>
      <c r="S25" s="240"/>
      <c r="T25" s="240"/>
      <c r="U25" s="240"/>
      <c r="V25" s="240">
        <f>SUM(V26:V28)</f>
        <v>0.6</v>
      </c>
      <c r="W25" s="240"/>
      <c r="X25" s="240"/>
      <c r="Y25" s="240"/>
      <c r="AG25" t="s">
        <v>170</v>
      </c>
    </row>
    <row r="26" spans="1:60" outlineLevel="1" x14ac:dyDescent="0.2">
      <c r="A26" s="248">
        <v>7</v>
      </c>
      <c r="B26" s="249" t="s">
        <v>240</v>
      </c>
      <c r="C26" s="265" t="s">
        <v>425</v>
      </c>
      <c r="D26" s="250" t="s">
        <v>173</v>
      </c>
      <c r="E26" s="251">
        <v>1.1309800000000001</v>
      </c>
      <c r="F26" s="252"/>
      <c r="G26" s="253">
        <f>ROUND(E26*F26,2)</f>
        <v>0</v>
      </c>
      <c r="H26" s="233"/>
      <c r="I26" s="232">
        <f>ROUND(E26*H26,2)</f>
        <v>0</v>
      </c>
      <c r="J26" s="233"/>
      <c r="K26" s="232">
        <f>ROUND(E26*J26,2)</f>
        <v>0</v>
      </c>
      <c r="L26" s="232">
        <v>21</v>
      </c>
      <c r="M26" s="232">
        <f>G26*(1+L26/100)</f>
        <v>0</v>
      </c>
      <c r="N26" s="231">
        <v>2.4750000000000001</v>
      </c>
      <c r="O26" s="231">
        <f>ROUND(E26*N26,2)</f>
        <v>2.8</v>
      </c>
      <c r="P26" s="231">
        <v>0</v>
      </c>
      <c r="Q26" s="231">
        <f>ROUND(E26*P26,2)</f>
        <v>0</v>
      </c>
      <c r="R26" s="232"/>
      <c r="S26" s="232" t="s">
        <v>202</v>
      </c>
      <c r="T26" s="232" t="s">
        <v>175</v>
      </c>
      <c r="U26" s="232">
        <v>0.52900000000000003</v>
      </c>
      <c r="V26" s="232">
        <f>ROUND(E26*U26,2)</f>
        <v>0.6</v>
      </c>
      <c r="W26" s="232"/>
      <c r="X26" s="232" t="s">
        <v>176</v>
      </c>
      <c r="Y26" s="232" t="s">
        <v>177</v>
      </c>
      <c r="Z26" s="212"/>
      <c r="AA26" s="212"/>
      <c r="AB26" s="212"/>
      <c r="AC26" s="212"/>
      <c r="AD26" s="212"/>
      <c r="AE26" s="212"/>
      <c r="AF26" s="212"/>
      <c r="AG26" s="212" t="s">
        <v>178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2" x14ac:dyDescent="0.2">
      <c r="A27" s="229"/>
      <c r="B27" s="230"/>
      <c r="C27" s="267" t="s">
        <v>426</v>
      </c>
      <c r="D27" s="261"/>
      <c r="E27" s="261"/>
      <c r="F27" s="261"/>
      <c r="G27" s="261"/>
      <c r="H27" s="232"/>
      <c r="I27" s="232"/>
      <c r="J27" s="232"/>
      <c r="K27" s="232"/>
      <c r="L27" s="232"/>
      <c r="M27" s="232"/>
      <c r="N27" s="231"/>
      <c r="O27" s="231"/>
      <c r="P27" s="231"/>
      <c r="Q27" s="231"/>
      <c r="R27" s="232"/>
      <c r="S27" s="232"/>
      <c r="T27" s="232"/>
      <c r="U27" s="232"/>
      <c r="V27" s="232"/>
      <c r="W27" s="232"/>
      <c r="X27" s="232"/>
      <c r="Y27" s="232"/>
      <c r="Z27" s="212"/>
      <c r="AA27" s="212"/>
      <c r="AB27" s="212"/>
      <c r="AC27" s="212"/>
      <c r="AD27" s="212"/>
      <c r="AE27" s="212"/>
      <c r="AF27" s="212"/>
      <c r="AG27" s="212" t="s">
        <v>266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2" x14ac:dyDescent="0.2">
      <c r="A28" s="229"/>
      <c r="B28" s="230"/>
      <c r="C28" s="266" t="s">
        <v>607</v>
      </c>
      <c r="D28" s="234"/>
      <c r="E28" s="235">
        <v>1.1309800000000001</v>
      </c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204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x14ac:dyDescent="0.2">
      <c r="A29" s="241" t="s">
        <v>169</v>
      </c>
      <c r="B29" s="242" t="s">
        <v>102</v>
      </c>
      <c r="C29" s="263" t="s">
        <v>103</v>
      </c>
      <c r="D29" s="243"/>
      <c r="E29" s="244"/>
      <c r="F29" s="245"/>
      <c r="G29" s="246">
        <f>SUMIF(AG30:AG42,"&lt;&gt;NOR",G30:G42)</f>
        <v>0</v>
      </c>
      <c r="H29" s="240"/>
      <c r="I29" s="240">
        <f>SUM(I30:I42)</f>
        <v>0</v>
      </c>
      <c r="J29" s="240"/>
      <c r="K29" s="240">
        <f>SUM(K30:K42)</f>
        <v>0</v>
      </c>
      <c r="L29" s="240"/>
      <c r="M29" s="240">
        <f>SUM(M30:M42)</f>
        <v>0</v>
      </c>
      <c r="N29" s="239"/>
      <c r="O29" s="239">
        <f>SUM(O30:O42)</f>
        <v>31.35</v>
      </c>
      <c r="P29" s="239"/>
      <c r="Q29" s="239">
        <f>SUM(Q30:Q42)</f>
        <v>0</v>
      </c>
      <c r="R29" s="240"/>
      <c r="S29" s="240"/>
      <c r="T29" s="240"/>
      <c r="U29" s="240"/>
      <c r="V29" s="240">
        <f>SUM(V30:V42)</f>
        <v>40.659999999999997</v>
      </c>
      <c r="W29" s="240"/>
      <c r="X29" s="240"/>
      <c r="Y29" s="240"/>
      <c r="AG29" t="s">
        <v>170</v>
      </c>
    </row>
    <row r="30" spans="1:60" outlineLevel="1" x14ac:dyDescent="0.2">
      <c r="A30" s="248">
        <v>8</v>
      </c>
      <c r="B30" s="249" t="s">
        <v>219</v>
      </c>
      <c r="C30" s="265" t="s">
        <v>220</v>
      </c>
      <c r="D30" s="250" t="s">
        <v>173</v>
      </c>
      <c r="E30" s="251">
        <v>4.8959999999999999</v>
      </c>
      <c r="F30" s="252"/>
      <c r="G30" s="253">
        <f>ROUND(E30*F30,2)</f>
        <v>0</v>
      </c>
      <c r="H30" s="233"/>
      <c r="I30" s="232">
        <f>ROUND(E30*H30,2)</f>
        <v>0</v>
      </c>
      <c r="J30" s="233"/>
      <c r="K30" s="232">
        <f>ROUND(E30*J30,2)</f>
        <v>0</v>
      </c>
      <c r="L30" s="232">
        <v>21</v>
      </c>
      <c r="M30" s="232">
        <f>G30*(1+L30/100)</f>
        <v>0</v>
      </c>
      <c r="N30" s="231">
        <v>0</v>
      </c>
      <c r="O30" s="231">
        <f>ROUND(E30*N30,2)</f>
        <v>0</v>
      </c>
      <c r="P30" s="231">
        <v>0</v>
      </c>
      <c r="Q30" s="231">
        <f>ROUND(E30*P30,2)</f>
        <v>0</v>
      </c>
      <c r="R30" s="232"/>
      <c r="S30" s="232" t="s">
        <v>202</v>
      </c>
      <c r="T30" s="232" t="s">
        <v>175</v>
      </c>
      <c r="U30" s="232">
        <v>0</v>
      </c>
      <c r="V30" s="232">
        <f>ROUND(E30*U30,2)</f>
        <v>0</v>
      </c>
      <c r="W30" s="232"/>
      <c r="X30" s="232" t="s">
        <v>176</v>
      </c>
      <c r="Y30" s="232" t="s">
        <v>177</v>
      </c>
      <c r="Z30" s="212"/>
      <c r="AA30" s="212"/>
      <c r="AB30" s="212"/>
      <c r="AC30" s="212"/>
      <c r="AD30" s="212"/>
      <c r="AE30" s="212"/>
      <c r="AF30" s="212"/>
      <c r="AG30" s="212" t="s">
        <v>178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2" x14ac:dyDescent="0.2">
      <c r="A31" s="229"/>
      <c r="B31" s="230"/>
      <c r="C31" s="266" t="s">
        <v>428</v>
      </c>
      <c r="D31" s="234"/>
      <c r="E31" s="235">
        <v>4.8959999999999999</v>
      </c>
      <c r="F31" s="232"/>
      <c r="G31" s="232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204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ht="22.5" outlineLevel="1" x14ac:dyDescent="0.2">
      <c r="A32" s="248">
        <v>9</v>
      </c>
      <c r="B32" s="249" t="s">
        <v>429</v>
      </c>
      <c r="C32" s="265" t="s">
        <v>430</v>
      </c>
      <c r="D32" s="250" t="s">
        <v>223</v>
      </c>
      <c r="E32" s="251">
        <v>123.6</v>
      </c>
      <c r="F32" s="252"/>
      <c r="G32" s="253">
        <f>ROUND(E32*F32,2)</f>
        <v>0</v>
      </c>
      <c r="H32" s="233"/>
      <c r="I32" s="232">
        <f>ROUND(E32*H32,2)</f>
        <v>0</v>
      </c>
      <c r="J32" s="233"/>
      <c r="K32" s="232">
        <f>ROUND(E32*J32,2)</f>
        <v>0</v>
      </c>
      <c r="L32" s="232">
        <v>21</v>
      </c>
      <c r="M32" s="232">
        <f>G32*(1+L32/100)</f>
        <v>0</v>
      </c>
      <c r="N32" s="231">
        <v>8.0000000000000004E-4</v>
      </c>
      <c r="O32" s="231">
        <f>ROUND(E32*N32,2)</f>
        <v>0.1</v>
      </c>
      <c r="P32" s="231">
        <v>0</v>
      </c>
      <c r="Q32" s="231">
        <f>ROUND(E32*P32,2)</f>
        <v>0</v>
      </c>
      <c r="R32" s="232"/>
      <c r="S32" s="232" t="s">
        <v>202</v>
      </c>
      <c r="T32" s="232" t="s">
        <v>175</v>
      </c>
      <c r="U32" s="232">
        <v>0.23</v>
      </c>
      <c r="V32" s="232">
        <f>ROUND(E32*U32,2)</f>
        <v>28.43</v>
      </c>
      <c r="W32" s="232"/>
      <c r="X32" s="232" t="s">
        <v>176</v>
      </c>
      <c r="Y32" s="232" t="s">
        <v>177</v>
      </c>
      <c r="Z32" s="212"/>
      <c r="AA32" s="212"/>
      <c r="AB32" s="212"/>
      <c r="AC32" s="212"/>
      <c r="AD32" s="212"/>
      <c r="AE32" s="212"/>
      <c r="AF32" s="212"/>
      <c r="AG32" s="212" t="s">
        <v>178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2" x14ac:dyDescent="0.2">
      <c r="A33" s="229"/>
      <c r="B33" s="230"/>
      <c r="C33" s="266" t="s">
        <v>431</v>
      </c>
      <c r="D33" s="234"/>
      <c r="E33" s="235">
        <v>123.6</v>
      </c>
      <c r="F33" s="232"/>
      <c r="G33" s="232"/>
      <c r="H33" s="232"/>
      <c r="I33" s="232"/>
      <c r="J33" s="232"/>
      <c r="K33" s="232"/>
      <c r="L33" s="232"/>
      <c r="M33" s="232"/>
      <c r="N33" s="231"/>
      <c r="O33" s="231"/>
      <c r="P33" s="231"/>
      <c r="Q33" s="231"/>
      <c r="R33" s="232"/>
      <c r="S33" s="232"/>
      <c r="T33" s="232"/>
      <c r="U33" s="232"/>
      <c r="V33" s="232"/>
      <c r="W33" s="232"/>
      <c r="X33" s="232"/>
      <c r="Y33" s="232"/>
      <c r="Z33" s="212"/>
      <c r="AA33" s="212"/>
      <c r="AB33" s="212"/>
      <c r="AC33" s="212"/>
      <c r="AD33" s="212"/>
      <c r="AE33" s="212"/>
      <c r="AF33" s="212"/>
      <c r="AG33" s="212" t="s">
        <v>204</v>
      </c>
      <c r="AH33" s="212">
        <v>0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54">
        <v>10</v>
      </c>
      <c r="B34" s="255" t="s">
        <v>432</v>
      </c>
      <c r="C34" s="264" t="s">
        <v>433</v>
      </c>
      <c r="D34" s="256" t="s">
        <v>211</v>
      </c>
      <c r="E34" s="257">
        <v>20.399999999999999</v>
      </c>
      <c r="F34" s="258"/>
      <c r="G34" s="259">
        <f>ROUND(E34*F34,2)</f>
        <v>0</v>
      </c>
      <c r="H34" s="233"/>
      <c r="I34" s="232">
        <f>ROUND(E34*H34,2)</f>
        <v>0</v>
      </c>
      <c r="J34" s="233"/>
      <c r="K34" s="232">
        <f>ROUND(E34*J34,2)</f>
        <v>0</v>
      </c>
      <c r="L34" s="232">
        <v>21</v>
      </c>
      <c r="M34" s="232">
        <f>G34*(1+L34/100)</f>
        <v>0</v>
      </c>
      <c r="N34" s="231">
        <v>3.9500000000000004E-3</v>
      </c>
      <c r="O34" s="231">
        <f>ROUND(E34*N34,2)</f>
        <v>0.08</v>
      </c>
      <c r="P34" s="231">
        <v>0</v>
      </c>
      <c r="Q34" s="231">
        <f>ROUND(E34*P34,2)</f>
        <v>0</v>
      </c>
      <c r="R34" s="232"/>
      <c r="S34" s="232" t="s">
        <v>202</v>
      </c>
      <c r="T34" s="232" t="s">
        <v>175</v>
      </c>
      <c r="U34" s="232">
        <v>0.59699999999999998</v>
      </c>
      <c r="V34" s="232">
        <f>ROUND(E34*U34,2)</f>
        <v>12.18</v>
      </c>
      <c r="W34" s="232"/>
      <c r="X34" s="232" t="s">
        <v>176</v>
      </c>
      <c r="Y34" s="232" t="s">
        <v>177</v>
      </c>
      <c r="Z34" s="212"/>
      <c r="AA34" s="212"/>
      <c r="AB34" s="212"/>
      <c r="AC34" s="212"/>
      <c r="AD34" s="212"/>
      <c r="AE34" s="212"/>
      <c r="AF34" s="212"/>
      <c r="AG34" s="212" t="s">
        <v>434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ht="22.5" outlineLevel="1" x14ac:dyDescent="0.2">
      <c r="A35" s="248">
        <v>11</v>
      </c>
      <c r="B35" s="249" t="s">
        <v>435</v>
      </c>
      <c r="C35" s="265" t="s">
        <v>436</v>
      </c>
      <c r="D35" s="250" t="s">
        <v>173</v>
      </c>
      <c r="E35" s="251">
        <v>4.8959999999999999</v>
      </c>
      <c r="F35" s="252"/>
      <c r="G35" s="253">
        <f>ROUND(E35*F35,2)</f>
        <v>0</v>
      </c>
      <c r="H35" s="233"/>
      <c r="I35" s="232">
        <f>ROUND(E35*H35,2)</f>
        <v>0</v>
      </c>
      <c r="J35" s="233"/>
      <c r="K35" s="232">
        <f>ROUND(E35*J35,2)</f>
        <v>0</v>
      </c>
      <c r="L35" s="232">
        <v>21</v>
      </c>
      <c r="M35" s="232">
        <f>G35*(1+L35/100)</f>
        <v>0</v>
      </c>
      <c r="N35" s="231">
        <v>0</v>
      </c>
      <c r="O35" s="231">
        <f>ROUND(E35*N35,2)</f>
        <v>0</v>
      </c>
      <c r="P35" s="231">
        <v>0</v>
      </c>
      <c r="Q35" s="231">
        <f>ROUND(E35*P35,2)</f>
        <v>0</v>
      </c>
      <c r="R35" s="232"/>
      <c r="S35" s="232" t="s">
        <v>202</v>
      </c>
      <c r="T35" s="232" t="s">
        <v>175</v>
      </c>
      <c r="U35" s="232">
        <v>1.0999999999999999E-2</v>
      </c>
      <c r="V35" s="232">
        <f>ROUND(E35*U35,2)</f>
        <v>0.05</v>
      </c>
      <c r="W35" s="232"/>
      <c r="X35" s="232" t="s">
        <v>249</v>
      </c>
      <c r="Y35" s="232" t="s">
        <v>177</v>
      </c>
      <c r="Z35" s="212"/>
      <c r="AA35" s="212"/>
      <c r="AB35" s="212"/>
      <c r="AC35" s="212"/>
      <c r="AD35" s="212"/>
      <c r="AE35" s="212"/>
      <c r="AF35" s="212"/>
      <c r="AG35" s="212" t="s">
        <v>437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2" x14ac:dyDescent="0.2">
      <c r="A36" s="229"/>
      <c r="B36" s="230"/>
      <c r="C36" s="266" t="s">
        <v>428</v>
      </c>
      <c r="D36" s="234"/>
      <c r="E36" s="235">
        <v>4.8959999999999999</v>
      </c>
      <c r="F36" s="232"/>
      <c r="G36" s="232"/>
      <c r="H36" s="232"/>
      <c r="I36" s="232"/>
      <c r="J36" s="232"/>
      <c r="K36" s="232"/>
      <c r="L36" s="232"/>
      <c r="M36" s="232"/>
      <c r="N36" s="231"/>
      <c r="O36" s="231"/>
      <c r="P36" s="231"/>
      <c r="Q36" s="231"/>
      <c r="R36" s="232"/>
      <c r="S36" s="232"/>
      <c r="T36" s="232"/>
      <c r="U36" s="232"/>
      <c r="V36" s="232"/>
      <c r="W36" s="232"/>
      <c r="X36" s="232"/>
      <c r="Y36" s="232"/>
      <c r="Z36" s="212"/>
      <c r="AA36" s="212"/>
      <c r="AB36" s="212"/>
      <c r="AC36" s="212"/>
      <c r="AD36" s="212"/>
      <c r="AE36" s="212"/>
      <c r="AF36" s="212"/>
      <c r="AG36" s="212" t="s">
        <v>204</v>
      </c>
      <c r="AH36" s="212">
        <v>0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ht="22.5" outlineLevel="1" x14ac:dyDescent="0.2">
      <c r="A37" s="248">
        <v>12</v>
      </c>
      <c r="B37" s="249" t="s">
        <v>438</v>
      </c>
      <c r="C37" s="265" t="s">
        <v>439</v>
      </c>
      <c r="D37" s="250" t="s">
        <v>173</v>
      </c>
      <c r="E37" s="251">
        <v>4.8959999999999999</v>
      </c>
      <c r="F37" s="252"/>
      <c r="G37" s="253">
        <f>ROUND(E37*F37,2)</f>
        <v>0</v>
      </c>
      <c r="H37" s="233"/>
      <c r="I37" s="232">
        <f>ROUND(E37*H37,2)</f>
        <v>0</v>
      </c>
      <c r="J37" s="233"/>
      <c r="K37" s="232">
        <f>ROUND(E37*J37,2)</f>
        <v>0</v>
      </c>
      <c r="L37" s="232">
        <v>21</v>
      </c>
      <c r="M37" s="232">
        <f>G37*(1+L37/100)</f>
        <v>0</v>
      </c>
      <c r="N37" s="231">
        <v>2.7281599999999999</v>
      </c>
      <c r="O37" s="231">
        <f>ROUND(E37*N37,2)</f>
        <v>13.36</v>
      </c>
      <c r="P37" s="231">
        <v>0</v>
      </c>
      <c r="Q37" s="231">
        <f>ROUND(E37*P37,2)</f>
        <v>0</v>
      </c>
      <c r="R37" s="232"/>
      <c r="S37" s="232" t="s">
        <v>202</v>
      </c>
      <c r="T37" s="232" t="s">
        <v>175</v>
      </c>
      <c r="U37" s="232">
        <v>0</v>
      </c>
      <c r="V37" s="232">
        <f>ROUND(E37*U37,2)</f>
        <v>0</v>
      </c>
      <c r="W37" s="232"/>
      <c r="X37" s="232" t="s">
        <v>249</v>
      </c>
      <c r="Y37" s="232" t="s">
        <v>177</v>
      </c>
      <c r="Z37" s="212"/>
      <c r="AA37" s="212"/>
      <c r="AB37" s="212"/>
      <c r="AC37" s="212"/>
      <c r="AD37" s="212"/>
      <c r="AE37" s="212"/>
      <c r="AF37" s="212"/>
      <c r="AG37" s="212" t="s">
        <v>437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2" x14ac:dyDescent="0.2">
      <c r="A38" s="229"/>
      <c r="B38" s="230"/>
      <c r="C38" s="266" t="s">
        <v>428</v>
      </c>
      <c r="D38" s="234"/>
      <c r="E38" s="235">
        <v>4.8959999999999999</v>
      </c>
      <c r="F38" s="232"/>
      <c r="G38" s="232"/>
      <c r="H38" s="232"/>
      <c r="I38" s="232"/>
      <c r="J38" s="232"/>
      <c r="K38" s="232"/>
      <c r="L38" s="232"/>
      <c r="M38" s="232"/>
      <c r="N38" s="231"/>
      <c r="O38" s="231"/>
      <c r="P38" s="231"/>
      <c r="Q38" s="231"/>
      <c r="R38" s="232"/>
      <c r="S38" s="232"/>
      <c r="T38" s="232"/>
      <c r="U38" s="232"/>
      <c r="V38" s="232"/>
      <c r="W38" s="232"/>
      <c r="X38" s="232"/>
      <c r="Y38" s="232"/>
      <c r="Z38" s="212"/>
      <c r="AA38" s="212"/>
      <c r="AB38" s="212"/>
      <c r="AC38" s="212"/>
      <c r="AD38" s="212"/>
      <c r="AE38" s="212"/>
      <c r="AF38" s="212"/>
      <c r="AG38" s="212" t="s">
        <v>204</v>
      </c>
      <c r="AH38" s="212">
        <v>0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ht="22.5" outlineLevel="1" x14ac:dyDescent="0.2">
      <c r="A39" s="248">
        <v>13</v>
      </c>
      <c r="B39" s="249" t="s">
        <v>440</v>
      </c>
      <c r="C39" s="265" t="s">
        <v>441</v>
      </c>
      <c r="D39" s="250" t="s">
        <v>173</v>
      </c>
      <c r="E39" s="251">
        <v>12.24</v>
      </c>
      <c r="F39" s="252"/>
      <c r="G39" s="253">
        <f>ROUND(E39*F39,2)</f>
        <v>0</v>
      </c>
      <c r="H39" s="233"/>
      <c r="I39" s="232">
        <f>ROUND(E39*H39,2)</f>
        <v>0</v>
      </c>
      <c r="J39" s="233"/>
      <c r="K39" s="232">
        <f>ROUND(E39*J39,2)</f>
        <v>0</v>
      </c>
      <c r="L39" s="232">
        <v>21</v>
      </c>
      <c r="M39" s="232">
        <f>G39*(1+L39/100)</f>
        <v>0</v>
      </c>
      <c r="N39" s="231">
        <v>0.92132000000000003</v>
      </c>
      <c r="O39" s="231">
        <f>ROUND(E39*N39,2)</f>
        <v>11.28</v>
      </c>
      <c r="P39" s="231">
        <v>0</v>
      </c>
      <c r="Q39" s="231">
        <f>ROUND(E39*P39,2)</f>
        <v>0</v>
      </c>
      <c r="R39" s="232"/>
      <c r="S39" s="232" t="s">
        <v>202</v>
      </c>
      <c r="T39" s="232" t="s">
        <v>175</v>
      </c>
      <c r="U39" s="232">
        <v>0</v>
      </c>
      <c r="V39" s="232">
        <f>ROUND(E39*U39,2)</f>
        <v>0</v>
      </c>
      <c r="W39" s="232"/>
      <c r="X39" s="232" t="s">
        <v>249</v>
      </c>
      <c r="Y39" s="232" t="s">
        <v>177</v>
      </c>
      <c r="Z39" s="212"/>
      <c r="AA39" s="212"/>
      <c r="AB39" s="212"/>
      <c r="AC39" s="212"/>
      <c r="AD39" s="212"/>
      <c r="AE39" s="212"/>
      <c r="AF39" s="212"/>
      <c r="AG39" s="212" t="s">
        <v>437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2" x14ac:dyDescent="0.2">
      <c r="A40" s="229"/>
      <c r="B40" s="230"/>
      <c r="C40" s="266" t="s">
        <v>442</v>
      </c>
      <c r="D40" s="234"/>
      <c r="E40" s="235">
        <v>12.24</v>
      </c>
      <c r="F40" s="232"/>
      <c r="G40" s="232"/>
      <c r="H40" s="232"/>
      <c r="I40" s="232"/>
      <c r="J40" s="232"/>
      <c r="K40" s="232"/>
      <c r="L40" s="232"/>
      <c r="M40" s="232"/>
      <c r="N40" s="231"/>
      <c r="O40" s="231"/>
      <c r="P40" s="231"/>
      <c r="Q40" s="231"/>
      <c r="R40" s="232"/>
      <c r="S40" s="232"/>
      <c r="T40" s="232"/>
      <c r="U40" s="232"/>
      <c r="V40" s="232"/>
      <c r="W40" s="232"/>
      <c r="X40" s="232"/>
      <c r="Y40" s="232"/>
      <c r="Z40" s="212"/>
      <c r="AA40" s="212"/>
      <c r="AB40" s="212"/>
      <c r="AC40" s="212"/>
      <c r="AD40" s="212"/>
      <c r="AE40" s="212"/>
      <c r="AF40" s="212"/>
      <c r="AG40" s="212" t="s">
        <v>204</v>
      </c>
      <c r="AH40" s="212">
        <v>0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ht="22.5" outlineLevel="1" x14ac:dyDescent="0.2">
      <c r="A41" s="248">
        <v>14</v>
      </c>
      <c r="B41" s="249" t="s">
        <v>443</v>
      </c>
      <c r="C41" s="265" t="s">
        <v>444</v>
      </c>
      <c r="D41" s="250" t="s">
        <v>223</v>
      </c>
      <c r="E41" s="251">
        <v>123.6</v>
      </c>
      <c r="F41" s="252"/>
      <c r="G41" s="253">
        <f>ROUND(E41*F41,2)</f>
        <v>0</v>
      </c>
      <c r="H41" s="233"/>
      <c r="I41" s="232">
        <f>ROUND(E41*H41,2)</f>
        <v>0</v>
      </c>
      <c r="J41" s="233"/>
      <c r="K41" s="232">
        <f>ROUND(E41*J41,2)</f>
        <v>0</v>
      </c>
      <c r="L41" s="232">
        <v>21</v>
      </c>
      <c r="M41" s="232">
        <f>G41*(1+L41/100)</f>
        <v>0</v>
      </c>
      <c r="N41" s="231">
        <v>5.2810000000000003E-2</v>
      </c>
      <c r="O41" s="231">
        <f>ROUND(E41*N41,2)</f>
        <v>6.53</v>
      </c>
      <c r="P41" s="231">
        <v>0</v>
      </c>
      <c r="Q41" s="231">
        <f>ROUND(E41*P41,2)</f>
        <v>0</v>
      </c>
      <c r="R41" s="232"/>
      <c r="S41" s="232" t="s">
        <v>174</v>
      </c>
      <c r="T41" s="232" t="s">
        <v>175</v>
      </c>
      <c r="U41" s="232">
        <v>0</v>
      </c>
      <c r="V41" s="232">
        <f>ROUND(E41*U41,2)</f>
        <v>0</v>
      </c>
      <c r="W41" s="232"/>
      <c r="X41" s="232" t="s">
        <v>249</v>
      </c>
      <c r="Y41" s="232" t="s">
        <v>177</v>
      </c>
      <c r="Z41" s="212"/>
      <c r="AA41" s="212"/>
      <c r="AB41" s="212"/>
      <c r="AC41" s="212"/>
      <c r="AD41" s="212"/>
      <c r="AE41" s="212"/>
      <c r="AF41" s="212"/>
      <c r="AG41" s="212" t="s">
        <v>437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2" x14ac:dyDescent="0.2">
      <c r="A42" s="229"/>
      <c r="B42" s="230"/>
      <c r="C42" s="266" t="s">
        <v>431</v>
      </c>
      <c r="D42" s="234"/>
      <c r="E42" s="235">
        <v>123.6</v>
      </c>
      <c r="F42" s="232"/>
      <c r="G42" s="232"/>
      <c r="H42" s="232"/>
      <c r="I42" s="232"/>
      <c r="J42" s="232"/>
      <c r="K42" s="232"/>
      <c r="L42" s="232"/>
      <c r="M42" s="232"/>
      <c r="N42" s="231"/>
      <c r="O42" s="231"/>
      <c r="P42" s="231"/>
      <c r="Q42" s="231"/>
      <c r="R42" s="232"/>
      <c r="S42" s="232"/>
      <c r="T42" s="232"/>
      <c r="U42" s="232"/>
      <c r="V42" s="232"/>
      <c r="W42" s="232"/>
      <c r="X42" s="232"/>
      <c r="Y42" s="232"/>
      <c r="Z42" s="212"/>
      <c r="AA42" s="212"/>
      <c r="AB42" s="212"/>
      <c r="AC42" s="212"/>
      <c r="AD42" s="212"/>
      <c r="AE42" s="212"/>
      <c r="AF42" s="212"/>
      <c r="AG42" s="212" t="s">
        <v>204</v>
      </c>
      <c r="AH42" s="212">
        <v>0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x14ac:dyDescent="0.2">
      <c r="A43" s="241" t="s">
        <v>169</v>
      </c>
      <c r="B43" s="242" t="s">
        <v>104</v>
      </c>
      <c r="C43" s="263" t="s">
        <v>105</v>
      </c>
      <c r="D43" s="243"/>
      <c r="E43" s="244"/>
      <c r="F43" s="245"/>
      <c r="G43" s="246">
        <f>SUMIF(AG44:AG49,"&lt;&gt;NOR",G44:G49)</f>
        <v>0</v>
      </c>
      <c r="H43" s="240"/>
      <c r="I43" s="240">
        <f>SUM(I44:I49)</f>
        <v>0</v>
      </c>
      <c r="J43" s="240"/>
      <c r="K43" s="240">
        <f>SUM(K44:K49)</f>
        <v>0</v>
      </c>
      <c r="L43" s="240"/>
      <c r="M43" s="240">
        <f>SUM(M44:M49)</f>
        <v>0</v>
      </c>
      <c r="N43" s="239"/>
      <c r="O43" s="239">
        <f>SUM(O44:O49)</f>
        <v>39.129999999999995</v>
      </c>
      <c r="P43" s="239"/>
      <c r="Q43" s="239">
        <f>SUM(Q44:Q49)</f>
        <v>0</v>
      </c>
      <c r="R43" s="240"/>
      <c r="S43" s="240"/>
      <c r="T43" s="240"/>
      <c r="U43" s="240"/>
      <c r="V43" s="240">
        <f>SUM(V44:V49)</f>
        <v>0</v>
      </c>
      <c r="W43" s="240"/>
      <c r="X43" s="240"/>
      <c r="Y43" s="240"/>
      <c r="AG43" t="s">
        <v>170</v>
      </c>
    </row>
    <row r="44" spans="1:60" outlineLevel="1" x14ac:dyDescent="0.2">
      <c r="A44" s="248">
        <v>15</v>
      </c>
      <c r="B44" s="249" t="s">
        <v>608</v>
      </c>
      <c r="C44" s="265" t="s">
        <v>609</v>
      </c>
      <c r="D44" s="250" t="s">
        <v>211</v>
      </c>
      <c r="E44" s="251">
        <v>366.25</v>
      </c>
      <c r="F44" s="252"/>
      <c r="G44" s="253">
        <f>ROUND(E44*F44,2)</f>
        <v>0</v>
      </c>
      <c r="H44" s="233"/>
      <c r="I44" s="232">
        <f>ROUND(E44*H44,2)</f>
        <v>0</v>
      </c>
      <c r="J44" s="233"/>
      <c r="K44" s="232">
        <f>ROUND(E44*J44,2)</f>
        <v>0</v>
      </c>
      <c r="L44" s="232">
        <v>21</v>
      </c>
      <c r="M44" s="232">
        <f>G44*(1+L44/100)</f>
        <v>0</v>
      </c>
      <c r="N44" s="231">
        <v>1E-3</v>
      </c>
      <c r="O44" s="231">
        <f>ROUND(E44*N44,2)</f>
        <v>0.37</v>
      </c>
      <c r="P44" s="231">
        <v>0</v>
      </c>
      <c r="Q44" s="231">
        <f>ROUND(E44*P44,2)</f>
        <v>0</v>
      </c>
      <c r="R44" s="232"/>
      <c r="S44" s="232" t="s">
        <v>174</v>
      </c>
      <c r="T44" s="232" t="s">
        <v>175</v>
      </c>
      <c r="U44" s="232">
        <v>0</v>
      </c>
      <c r="V44" s="232">
        <f>ROUND(E44*U44,2)</f>
        <v>0</v>
      </c>
      <c r="W44" s="232"/>
      <c r="X44" s="232" t="s">
        <v>176</v>
      </c>
      <c r="Y44" s="232" t="s">
        <v>177</v>
      </c>
      <c r="Z44" s="212"/>
      <c r="AA44" s="212"/>
      <c r="AB44" s="212"/>
      <c r="AC44" s="212"/>
      <c r="AD44" s="212"/>
      <c r="AE44" s="212"/>
      <c r="AF44" s="212"/>
      <c r="AG44" s="212" t="s">
        <v>178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2" x14ac:dyDescent="0.2">
      <c r="A45" s="229"/>
      <c r="B45" s="230"/>
      <c r="C45" s="267" t="s">
        <v>447</v>
      </c>
      <c r="D45" s="261"/>
      <c r="E45" s="261"/>
      <c r="F45" s="261"/>
      <c r="G45" s="261"/>
      <c r="H45" s="232"/>
      <c r="I45" s="232"/>
      <c r="J45" s="232"/>
      <c r="K45" s="232"/>
      <c r="L45" s="232"/>
      <c r="M45" s="232"/>
      <c r="N45" s="231"/>
      <c r="O45" s="231"/>
      <c r="P45" s="231"/>
      <c r="Q45" s="231"/>
      <c r="R45" s="232"/>
      <c r="S45" s="232"/>
      <c r="T45" s="232"/>
      <c r="U45" s="232"/>
      <c r="V45" s="232"/>
      <c r="W45" s="232"/>
      <c r="X45" s="232"/>
      <c r="Y45" s="232"/>
      <c r="Z45" s="212"/>
      <c r="AA45" s="212"/>
      <c r="AB45" s="212"/>
      <c r="AC45" s="212"/>
      <c r="AD45" s="212"/>
      <c r="AE45" s="212"/>
      <c r="AF45" s="212"/>
      <c r="AG45" s="212" t="s">
        <v>266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2" x14ac:dyDescent="0.2">
      <c r="A46" s="229"/>
      <c r="B46" s="230"/>
      <c r="C46" s="266" t="s">
        <v>610</v>
      </c>
      <c r="D46" s="234"/>
      <c r="E46" s="235">
        <v>366.25</v>
      </c>
      <c r="F46" s="232"/>
      <c r="G46" s="232"/>
      <c r="H46" s="232"/>
      <c r="I46" s="232"/>
      <c r="J46" s="232"/>
      <c r="K46" s="232"/>
      <c r="L46" s="232"/>
      <c r="M46" s="232"/>
      <c r="N46" s="231"/>
      <c r="O46" s="231"/>
      <c r="P46" s="231"/>
      <c r="Q46" s="231"/>
      <c r="R46" s="232"/>
      <c r="S46" s="232"/>
      <c r="T46" s="232"/>
      <c r="U46" s="232"/>
      <c r="V46" s="232"/>
      <c r="W46" s="232"/>
      <c r="X46" s="232"/>
      <c r="Y46" s="232"/>
      <c r="Z46" s="212"/>
      <c r="AA46" s="212"/>
      <c r="AB46" s="212"/>
      <c r="AC46" s="212"/>
      <c r="AD46" s="212"/>
      <c r="AE46" s="212"/>
      <c r="AF46" s="212"/>
      <c r="AG46" s="212" t="s">
        <v>204</v>
      </c>
      <c r="AH46" s="212">
        <v>0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">
      <c r="A47" s="248">
        <v>16</v>
      </c>
      <c r="B47" s="249" t="s">
        <v>611</v>
      </c>
      <c r="C47" s="265" t="s">
        <v>612</v>
      </c>
      <c r="D47" s="250" t="s">
        <v>223</v>
      </c>
      <c r="E47" s="251">
        <v>1550.22</v>
      </c>
      <c r="F47" s="252"/>
      <c r="G47" s="253">
        <f>ROUND(E47*F47,2)</f>
        <v>0</v>
      </c>
      <c r="H47" s="233"/>
      <c r="I47" s="232">
        <f>ROUND(E47*H47,2)</f>
        <v>0</v>
      </c>
      <c r="J47" s="233"/>
      <c r="K47" s="232">
        <f>ROUND(E47*J47,2)</f>
        <v>0</v>
      </c>
      <c r="L47" s="232">
        <v>21</v>
      </c>
      <c r="M47" s="232">
        <f>G47*(1+L47/100)</f>
        <v>0</v>
      </c>
      <c r="N47" s="231">
        <v>2.5000000000000001E-2</v>
      </c>
      <c r="O47" s="231">
        <f>ROUND(E47*N47,2)</f>
        <v>38.76</v>
      </c>
      <c r="P47" s="231">
        <v>0</v>
      </c>
      <c r="Q47" s="231">
        <f>ROUND(E47*P47,2)</f>
        <v>0</v>
      </c>
      <c r="R47" s="232"/>
      <c r="S47" s="232" t="s">
        <v>174</v>
      </c>
      <c r="T47" s="232" t="s">
        <v>175</v>
      </c>
      <c r="U47" s="232">
        <v>0</v>
      </c>
      <c r="V47" s="232">
        <f>ROUND(E47*U47,2)</f>
        <v>0</v>
      </c>
      <c r="W47" s="232"/>
      <c r="X47" s="232" t="s">
        <v>263</v>
      </c>
      <c r="Y47" s="232" t="s">
        <v>177</v>
      </c>
      <c r="Z47" s="212"/>
      <c r="AA47" s="212"/>
      <c r="AB47" s="212"/>
      <c r="AC47" s="212"/>
      <c r="AD47" s="212"/>
      <c r="AE47" s="212"/>
      <c r="AF47" s="212"/>
      <c r="AG47" s="212" t="s">
        <v>264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2" x14ac:dyDescent="0.2">
      <c r="A48" s="229"/>
      <c r="B48" s="230"/>
      <c r="C48" s="267" t="s">
        <v>613</v>
      </c>
      <c r="D48" s="261"/>
      <c r="E48" s="261"/>
      <c r="F48" s="261"/>
      <c r="G48" s="261"/>
      <c r="H48" s="232"/>
      <c r="I48" s="232"/>
      <c r="J48" s="232"/>
      <c r="K48" s="232"/>
      <c r="L48" s="232"/>
      <c r="M48" s="232"/>
      <c r="N48" s="231"/>
      <c r="O48" s="231"/>
      <c r="P48" s="231"/>
      <c r="Q48" s="231"/>
      <c r="R48" s="232"/>
      <c r="S48" s="232"/>
      <c r="T48" s="232"/>
      <c r="U48" s="232"/>
      <c r="V48" s="232"/>
      <c r="W48" s="232"/>
      <c r="X48" s="232"/>
      <c r="Y48" s="232"/>
      <c r="Z48" s="212"/>
      <c r="AA48" s="212"/>
      <c r="AB48" s="212"/>
      <c r="AC48" s="212"/>
      <c r="AD48" s="212"/>
      <c r="AE48" s="212"/>
      <c r="AF48" s="212"/>
      <c r="AG48" s="212" t="s">
        <v>266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2" x14ac:dyDescent="0.2">
      <c r="A49" s="229"/>
      <c r="B49" s="230"/>
      <c r="C49" s="266" t="s">
        <v>614</v>
      </c>
      <c r="D49" s="234"/>
      <c r="E49" s="235">
        <v>1550.22</v>
      </c>
      <c r="F49" s="232"/>
      <c r="G49" s="232"/>
      <c r="H49" s="232"/>
      <c r="I49" s="232"/>
      <c r="J49" s="232"/>
      <c r="K49" s="232"/>
      <c r="L49" s="232"/>
      <c r="M49" s="232"/>
      <c r="N49" s="231"/>
      <c r="O49" s="231"/>
      <c r="P49" s="231"/>
      <c r="Q49" s="231"/>
      <c r="R49" s="232"/>
      <c r="S49" s="232"/>
      <c r="T49" s="232"/>
      <c r="U49" s="232"/>
      <c r="V49" s="232"/>
      <c r="W49" s="232"/>
      <c r="X49" s="232"/>
      <c r="Y49" s="232"/>
      <c r="Z49" s="212"/>
      <c r="AA49" s="212"/>
      <c r="AB49" s="212"/>
      <c r="AC49" s="212"/>
      <c r="AD49" s="212"/>
      <c r="AE49" s="212"/>
      <c r="AF49" s="212"/>
      <c r="AG49" s="212" t="s">
        <v>204</v>
      </c>
      <c r="AH49" s="212">
        <v>0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ht="25.5" x14ac:dyDescent="0.2">
      <c r="A50" s="241" t="s">
        <v>169</v>
      </c>
      <c r="B50" s="242" t="s">
        <v>108</v>
      </c>
      <c r="C50" s="263" t="s">
        <v>109</v>
      </c>
      <c r="D50" s="243"/>
      <c r="E50" s="244"/>
      <c r="F50" s="245"/>
      <c r="G50" s="246">
        <f>SUMIF(AG51:AG58,"&lt;&gt;NOR",G51:G58)</f>
        <v>0</v>
      </c>
      <c r="H50" s="240"/>
      <c r="I50" s="240">
        <f>SUM(I51:I58)</f>
        <v>0</v>
      </c>
      <c r="J50" s="240"/>
      <c r="K50" s="240">
        <f>SUM(K51:K58)</f>
        <v>0</v>
      </c>
      <c r="L50" s="240"/>
      <c r="M50" s="240">
        <f>SUM(M51:M58)</f>
        <v>0</v>
      </c>
      <c r="N50" s="239"/>
      <c r="O50" s="239">
        <f>SUM(O51:O58)</f>
        <v>1320.15</v>
      </c>
      <c r="P50" s="239"/>
      <c r="Q50" s="239">
        <f>SUM(Q51:Q58)</f>
        <v>0</v>
      </c>
      <c r="R50" s="240"/>
      <c r="S50" s="240"/>
      <c r="T50" s="240"/>
      <c r="U50" s="240"/>
      <c r="V50" s="240">
        <f>SUM(V51:V58)</f>
        <v>195.48000000000002</v>
      </c>
      <c r="W50" s="240"/>
      <c r="X50" s="240"/>
      <c r="Y50" s="240"/>
      <c r="AG50" t="s">
        <v>170</v>
      </c>
    </row>
    <row r="51" spans="1:60" ht="22.5" outlineLevel="1" x14ac:dyDescent="0.2">
      <c r="A51" s="254">
        <v>17</v>
      </c>
      <c r="B51" s="255" t="s">
        <v>615</v>
      </c>
      <c r="C51" s="264" t="s">
        <v>616</v>
      </c>
      <c r="D51" s="256" t="s">
        <v>223</v>
      </c>
      <c r="E51" s="257">
        <v>1550.22</v>
      </c>
      <c r="F51" s="258"/>
      <c r="G51" s="259">
        <f>ROUND(E51*F51,2)</f>
        <v>0</v>
      </c>
      <c r="H51" s="233"/>
      <c r="I51" s="232">
        <f>ROUND(E51*H51,2)</f>
        <v>0</v>
      </c>
      <c r="J51" s="233"/>
      <c r="K51" s="232">
        <f>ROUND(E51*J51,2)</f>
        <v>0</v>
      </c>
      <c r="L51" s="232">
        <v>21</v>
      </c>
      <c r="M51" s="232">
        <f>G51*(1+L51/100)</f>
        <v>0</v>
      </c>
      <c r="N51" s="231">
        <v>0.53186</v>
      </c>
      <c r="O51" s="231">
        <f>ROUND(E51*N51,2)</f>
        <v>824.5</v>
      </c>
      <c r="P51" s="231">
        <v>0</v>
      </c>
      <c r="Q51" s="231">
        <f>ROUND(E51*P51,2)</f>
        <v>0</v>
      </c>
      <c r="R51" s="232"/>
      <c r="S51" s="232" t="s">
        <v>202</v>
      </c>
      <c r="T51" s="232" t="s">
        <v>175</v>
      </c>
      <c r="U51" s="232">
        <v>5.7000000000000002E-2</v>
      </c>
      <c r="V51" s="232">
        <f>ROUND(E51*U51,2)</f>
        <v>88.36</v>
      </c>
      <c r="W51" s="232"/>
      <c r="X51" s="232" t="s">
        <v>176</v>
      </c>
      <c r="Y51" s="232" t="s">
        <v>177</v>
      </c>
      <c r="Z51" s="212"/>
      <c r="AA51" s="212"/>
      <c r="AB51" s="212"/>
      <c r="AC51" s="212"/>
      <c r="AD51" s="212"/>
      <c r="AE51" s="212"/>
      <c r="AF51" s="212"/>
      <c r="AG51" s="212" t="s">
        <v>178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ht="22.5" outlineLevel="1" x14ac:dyDescent="0.2">
      <c r="A52" s="254">
        <v>18</v>
      </c>
      <c r="B52" s="255" t="s">
        <v>553</v>
      </c>
      <c r="C52" s="264" t="s">
        <v>554</v>
      </c>
      <c r="D52" s="256" t="s">
        <v>223</v>
      </c>
      <c r="E52" s="257">
        <v>1550.22</v>
      </c>
      <c r="F52" s="258"/>
      <c r="G52" s="259">
        <f>ROUND(E52*F52,2)</f>
        <v>0</v>
      </c>
      <c r="H52" s="233"/>
      <c r="I52" s="232">
        <f>ROUND(E52*H52,2)</f>
        <v>0</v>
      </c>
      <c r="J52" s="233"/>
      <c r="K52" s="232">
        <f>ROUND(E52*J52,2)</f>
        <v>0</v>
      </c>
      <c r="L52" s="232">
        <v>21</v>
      </c>
      <c r="M52" s="232">
        <f>G52*(1+L52/100)</f>
        <v>0</v>
      </c>
      <c r="N52" s="231">
        <v>8.8200000000000001E-2</v>
      </c>
      <c r="O52" s="231">
        <f>ROUND(E52*N52,2)</f>
        <v>136.72999999999999</v>
      </c>
      <c r="P52" s="231">
        <v>0</v>
      </c>
      <c r="Q52" s="231">
        <f>ROUND(E52*P52,2)</f>
        <v>0</v>
      </c>
      <c r="R52" s="232"/>
      <c r="S52" s="232" t="s">
        <v>174</v>
      </c>
      <c r="T52" s="232" t="s">
        <v>175</v>
      </c>
      <c r="U52" s="232">
        <v>2.5000000000000001E-2</v>
      </c>
      <c r="V52" s="232">
        <f>ROUND(E52*U52,2)</f>
        <v>38.76</v>
      </c>
      <c r="W52" s="232"/>
      <c r="X52" s="232" t="s">
        <v>176</v>
      </c>
      <c r="Y52" s="232" t="s">
        <v>177</v>
      </c>
      <c r="Z52" s="212"/>
      <c r="AA52" s="212"/>
      <c r="AB52" s="212"/>
      <c r="AC52" s="212"/>
      <c r="AD52" s="212"/>
      <c r="AE52" s="212"/>
      <c r="AF52" s="212"/>
      <c r="AG52" s="212" t="s">
        <v>178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ht="22.5" outlineLevel="1" x14ac:dyDescent="0.2">
      <c r="A53" s="248">
        <v>19</v>
      </c>
      <c r="B53" s="249" t="s">
        <v>617</v>
      </c>
      <c r="C53" s="265" t="s">
        <v>618</v>
      </c>
      <c r="D53" s="250" t="s">
        <v>223</v>
      </c>
      <c r="E53" s="251">
        <v>1627.731</v>
      </c>
      <c r="F53" s="252"/>
      <c r="G53" s="253">
        <f>ROUND(E53*F53,2)</f>
        <v>0</v>
      </c>
      <c r="H53" s="233"/>
      <c r="I53" s="232">
        <f>ROUND(E53*H53,2)</f>
        <v>0</v>
      </c>
      <c r="J53" s="233"/>
      <c r="K53" s="232">
        <f>ROUND(E53*J53,2)</f>
        <v>0</v>
      </c>
      <c r="L53" s="232">
        <v>21</v>
      </c>
      <c r="M53" s="232">
        <f>G53*(1+L53/100)</f>
        <v>0</v>
      </c>
      <c r="N53" s="231">
        <v>0.11025</v>
      </c>
      <c r="O53" s="231">
        <f>ROUND(E53*N53,2)</f>
        <v>179.46</v>
      </c>
      <c r="P53" s="231">
        <v>0</v>
      </c>
      <c r="Q53" s="231">
        <f>ROUND(E53*P53,2)</f>
        <v>0</v>
      </c>
      <c r="R53" s="232"/>
      <c r="S53" s="232" t="s">
        <v>174</v>
      </c>
      <c r="T53" s="232" t="s">
        <v>175</v>
      </c>
      <c r="U53" s="232">
        <v>2.1000000000000001E-2</v>
      </c>
      <c r="V53" s="232">
        <f>ROUND(E53*U53,2)</f>
        <v>34.18</v>
      </c>
      <c r="W53" s="232"/>
      <c r="X53" s="232" t="s">
        <v>176</v>
      </c>
      <c r="Y53" s="232" t="s">
        <v>177</v>
      </c>
      <c r="Z53" s="212"/>
      <c r="AA53" s="212"/>
      <c r="AB53" s="212"/>
      <c r="AC53" s="212"/>
      <c r="AD53" s="212"/>
      <c r="AE53" s="212"/>
      <c r="AF53" s="212"/>
      <c r="AG53" s="212" t="s">
        <v>178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2" x14ac:dyDescent="0.2">
      <c r="A54" s="229"/>
      <c r="B54" s="230"/>
      <c r="C54" s="266" t="s">
        <v>614</v>
      </c>
      <c r="D54" s="234"/>
      <c r="E54" s="235">
        <v>1550.22</v>
      </c>
      <c r="F54" s="232"/>
      <c r="G54" s="232"/>
      <c r="H54" s="232"/>
      <c r="I54" s="232"/>
      <c r="J54" s="232"/>
      <c r="K54" s="232"/>
      <c r="L54" s="232"/>
      <c r="M54" s="232"/>
      <c r="N54" s="231"/>
      <c r="O54" s="231"/>
      <c r="P54" s="231"/>
      <c r="Q54" s="231"/>
      <c r="R54" s="232"/>
      <c r="S54" s="232"/>
      <c r="T54" s="232"/>
      <c r="U54" s="232"/>
      <c r="V54" s="232"/>
      <c r="W54" s="232"/>
      <c r="X54" s="232"/>
      <c r="Y54" s="232"/>
      <c r="Z54" s="212"/>
      <c r="AA54" s="212"/>
      <c r="AB54" s="212"/>
      <c r="AC54" s="212"/>
      <c r="AD54" s="212"/>
      <c r="AE54" s="212"/>
      <c r="AF54" s="212"/>
      <c r="AG54" s="212" t="s">
        <v>204</v>
      </c>
      <c r="AH54" s="212">
        <v>0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3" x14ac:dyDescent="0.2">
      <c r="A55" s="229"/>
      <c r="B55" s="230"/>
      <c r="C55" s="266" t="s">
        <v>619</v>
      </c>
      <c r="D55" s="234"/>
      <c r="E55" s="235">
        <v>77.510999999999996</v>
      </c>
      <c r="F55" s="232"/>
      <c r="G55" s="232"/>
      <c r="H55" s="232"/>
      <c r="I55" s="232"/>
      <c r="J55" s="232"/>
      <c r="K55" s="232"/>
      <c r="L55" s="232"/>
      <c r="M55" s="232"/>
      <c r="N55" s="231"/>
      <c r="O55" s="231"/>
      <c r="P55" s="231"/>
      <c r="Q55" s="231"/>
      <c r="R55" s="232"/>
      <c r="S55" s="232"/>
      <c r="T55" s="232"/>
      <c r="U55" s="232"/>
      <c r="V55" s="232"/>
      <c r="W55" s="232"/>
      <c r="X55" s="232"/>
      <c r="Y55" s="232"/>
      <c r="Z55" s="212"/>
      <c r="AA55" s="212"/>
      <c r="AB55" s="212"/>
      <c r="AC55" s="212"/>
      <c r="AD55" s="212"/>
      <c r="AE55" s="212"/>
      <c r="AF55" s="212"/>
      <c r="AG55" s="212" t="s">
        <v>204</v>
      </c>
      <c r="AH55" s="212">
        <v>0</v>
      </c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ht="22.5" outlineLevel="1" x14ac:dyDescent="0.2">
      <c r="A56" s="248">
        <v>20</v>
      </c>
      <c r="B56" s="249" t="s">
        <v>620</v>
      </c>
      <c r="C56" s="265" t="s">
        <v>621</v>
      </c>
      <c r="D56" s="250" t="s">
        <v>223</v>
      </c>
      <c r="E56" s="251">
        <v>1627.731</v>
      </c>
      <c r="F56" s="252"/>
      <c r="G56" s="253">
        <f>ROUND(E56*F56,2)</f>
        <v>0</v>
      </c>
      <c r="H56" s="233"/>
      <c r="I56" s="232">
        <f>ROUND(E56*H56,2)</f>
        <v>0</v>
      </c>
      <c r="J56" s="233"/>
      <c r="K56" s="232">
        <f>ROUND(E56*J56,2)</f>
        <v>0</v>
      </c>
      <c r="L56" s="232">
        <v>21</v>
      </c>
      <c r="M56" s="232">
        <f>G56*(1+L56/100)</f>
        <v>0</v>
      </c>
      <c r="N56" s="231">
        <v>0.11025</v>
      </c>
      <c r="O56" s="231">
        <f>ROUND(E56*N56,2)</f>
        <v>179.46</v>
      </c>
      <c r="P56" s="231">
        <v>0</v>
      </c>
      <c r="Q56" s="231">
        <f>ROUND(E56*P56,2)</f>
        <v>0</v>
      </c>
      <c r="R56" s="232"/>
      <c r="S56" s="232" t="s">
        <v>174</v>
      </c>
      <c r="T56" s="232" t="s">
        <v>175</v>
      </c>
      <c r="U56" s="232">
        <v>2.1000000000000001E-2</v>
      </c>
      <c r="V56" s="232">
        <f>ROUND(E56*U56,2)</f>
        <v>34.18</v>
      </c>
      <c r="W56" s="232"/>
      <c r="X56" s="232" t="s">
        <v>176</v>
      </c>
      <c r="Y56" s="232" t="s">
        <v>177</v>
      </c>
      <c r="Z56" s="212"/>
      <c r="AA56" s="212"/>
      <c r="AB56" s="212"/>
      <c r="AC56" s="212"/>
      <c r="AD56" s="212"/>
      <c r="AE56" s="212"/>
      <c r="AF56" s="212"/>
      <c r="AG56" s="212" t="s">
        <v>178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2" x14ac:dyDescent="0.2">
      <c r="A57" s="229"/>
      <c r="B57" s="230"/>
      <c r="C57" s="266" t="s">
        <v>622</v>
      </c>
      <c r="D57" s="234"/>
      <c r="E57" s="235">
        <v>1550.22</v>
      </c>
      <c r="F57" s="232"/>
      <c r="G57" s="232"/>
      <c r="H57" s="232"/>
      <c r="I57" s="232"/>
      <c r="J57" s="232"/>
      <c r="K57" s="232"/>
      <c r="L57" s="232"/>
      <c r="M57" s="232"/>
      <c r="N57" s="231"/>
      <c r="O57" s="231"/>
      <c r="P57" s="231"/>
      <c r="Q57" s="231"/>
      <c r="R57" s="232"/>
      <c r="S57" s="232"/>
      <c r="T57" s="232"/>
      <c r="U57" s="232"/>
      <c r="V57" s="232"/>
      <c r="W57" s="232"/>
      <c r="X57" s="232"/>
      <c r="Y57" s="232"/>
      <c r="Z57" s="212"/>
      <c r="AA57" s="212"/>
      <c r="AB57" s="212"/>
      <c r="AC57" s="212"/>
      <c r="AD57" s="212"/>
      <c r="AE57" s="212"/>
      <c r="AF57" s="212"/>
      <c r="AG57" s="212" t="s">
        <v>204</v>
      </c>
      <c r="AH57" s="212">
        <v>0</v>
      </c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3" x14ac:dyDescent="0.2">
      <c r="A58" s="229"/>
      <c r="B58" s="230"/>
      <c r="C58" s="266" t="s">
        <v>623</v>
      </c>
      <c r="D58" s="234"/>
      <c r="E58" s="235">
        <v>77.510999999999996</v>
      </c>
      <c r="F58" s="232"/>
      <c r="G58" s="232"/>
      <c r="H58" s="232"/>
      <c r="I58" s="232"/>
      <c r="J58" s="232"/>
      <c r="K58" s="232"/>
      <c r="L58" s="232"/>
      <c r="M58" s="232"/>
      <c r="N58" s="231"/>
      <c r="O58" s="231"/>
      <c r="P58" s="231"/>
      <c r="Q58" s="231"/>
      <c r="R58" s="232"/>
      <c r="S58" s="232"/>
      <c r="T58" s="232"/>
      <c r="U58" s="232"/>
      <c r="V58" s="232"/>
      <c r="W58" s="232"/>
      <c r="X58" s="232"/>
      <c r="Y58" s="232"/>
      <c r="Z58" s="212"/>
      <c r="AA58" s="212"/>
      <c r="AB58" s="212"/>
      <c r="AC58" s="212"/>
      <c r="AD58" s="212"/>
      <c r="AE58" s="212"/>
      <c r="AF58" s="212"/>
      <c r="AG58" s="212" t="s">
        <v>204</v>
      </c>
      <c r="AH58" s="212">
        <v>0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x14ac:dyDescent="0.2">
      <c r="A59" s="241" t="s">
        <v>169</v>
      </c>
      <c r="B59" s="242" t="s">
        <v>118</v>
      </c>
      <c r="C59" s="263" t="s">
        <v>119</v>
      </c>
      <c r="D59" s="243"/>
      <c r="E59" s="244"/>
      <c r="F59" s="245"/>
      <c r="G59" s="246">
        <f>SUMIF(AG60:AG76,"&lt;&gt;NOR",G60:G76)</f>
        <v>0</v>
      </c>
      <c r="H59" s="240"/>
      <c r="I59" s="240">
        <f>SUM(I60:I76)</f>
        <v>0</v>
      </c>
      <c r="J59" s="240"/>
      <c r="K59" s="240">
        <f>SUM(K60:K76)</f>
        <v>0</v>
      </c>
      <c r="L59" s="240"/>
      <c r="M59" s="240">
        <f>SUM(M60:M76)</f>
        <v>0</v>
      </c>
      <c r="N59" s="239"/>
      <c r="O59" s="239">
        <f>SUM(O60:O76)</f>
        <v>40.799999999999997</v>
      </c>
      <c r="P59" s="239"/>
      <c r="Q59" s="239">
        <f>SUM(Q60:Q76)</f>
        <v>0</v>
      </c>
      <c r="R59" s="240"/>
      <c r="S59" s="240"/>
      <c r="T59" s="240"/>
      <c r="U59" s="240"/>
      <c r="V59" s="240">
        <f>SUM(V60:V76)</f>
        <v>234.91000000000003</v>
      </c>
      <c r="W59" s="240"/>
      <c r="X59" s="240"/>
      <c r="Y59" s="240"/>
      <c r="AG59" t="s">
        <v>170</v>
      </c>
    </row>
    <row r="60" spans="1:60" outlineLevel="1" x14ac:dyDescent="0.2">
      <c r="A60" s="248">
        <v>21</v>
      </c>
      <c r="B60" s="249" t="s">
        <v>465</v>
      </c>
      <c r="C60" s="265" t="s">
        <v>466</v>
      </c>
      <c r="D60" s="250" t="s">
        <v>173</v>
      </c>
      <c r="E60" s="251">
        <v>95.4</v>
      </c>
      <c r="F60" s="252"/>
      <c r="G60" s="253">
        <f>ROUND(E60*F60,2)</f>
        <v>0</v>
      </c>
      <c r="H60" s="233"/>
      <c r="I60" s="232">
        <f>ROUND(E60*H60,2)</f>
        <v>0</v>
      </c>
      <c r="J60" s="233"/>
      <c r="K60" s="232">
        <f>ROUND(E60*J60,2)</f>
        <v>0</v>
      </c>
      <c r="L60" s="232">
        <v>21</v>
      </c>
      <c r="M60" s="232">
        <f>G60*(1+L60/100)</f>
        <v>0</v>
      </c>
      <c r="N60" s="231">
        <v>0</v>
      </c>
      <c r="O60" s="231">
        <f>ROUND(E60*N60,2)</f>
        <v>0</v>
      </c>
      <c r="P60" s="231">
        <v>0</v>
      </c>
      <c r="Q60" s="231">
        <f>ROUND(E60*P60,2)</f>
        <v>0</v>
      </c>
      <c r="R60" s="232"/>
      <c r="S60" s="232" t="s">
        <v>202</v>
      </c>
      <c r="T60" s="232" t="s">
        <v>175</v>
      </c>
      <c r="U60" s="232">
        <v>1.587</v>
      </c>
      <c r="V60" s="232">
        <f>ROUND(E60*U60,2)</f>
        <v>151.4</v>
      </c>
      <c r="W60" s="232"/>
      <c r="X60" s="232" t="s">
        <v>176</v>
      </c>
      <c r="Y60" s="232" t="s">
        <v>177</v>
      </c>
      <c r="Z60" s="212"/>
      <c r="AA60" s="212"/>
      <c r="AB60" s="212"/>
      <c r="AC60" s="212"/>
      <c r="AD60" s="212"/>
      <c r="AE60" s="212"/>
      <c r="AF60" s="212"/>
      <c r="AG60" s="212" t="s">
        <v>178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2" x14ac:dyDescent="0.2">
      <c r="A61" s="229"/>
      <c r="B61" s="230"/>
      <c r="C61" s="266" t="s">
        <v>624</v>
      </c>
      <c r="D61" s="234"/>
      <c r="E61" s="235">
        <v>40.799999999999997</v>
      </c>
      <c r="F61" s="232"/>
      <c r="G61" s="232"/>
      <c r="H61" s="232"/>
      <c r="I61" s="232"/>
      <c r="J61" s="232"/>
      <c r="K61" s="232"/>
      <c r="L61" s="232"/>
      <c r="M61" s="232"/>
      <c r="N61" s="231"/>
      <c r="O61" s="231"/>
      <c r="P61" s="231"/>
      <c r="Q61" s="231"/>
      <c r="R61" s="232"/>
      <c r="S61" s="232"/>
      <c r="T61" s="232"/>
      <c r="U61" s="232"/>
      <c r="V61" s="232"/>
      <c r="W61" s="232"/>
      <c r="X61" s="232"/>
      <c r="Y61" s="232"/>
      <c r="Z61" s="212"/>
      <c r="AA61" s="212"/>
      <c r="AB61" s="212"/>
      <c r="AC61" s="212"/>
      <c r="AD61" s="212"/>
      <c r="AE61" s="212"/>
      <c r="AF61" s="212"/>
      <c r="AG61" s="212" t="s">
        <v>204</v>
      </c>
      <c r="AH61" s="212">
        <v>0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3" x14ac:dyDescent="0.2">
      <c r="A62" s="229"/>
      <c r="B62" s="230"/>
      <c r="C62" s="266" t="s">
        <v>625</v>
      </c>
      <c r="D62" s="234"/>
      <c r="E62" s="235">
        <v>54.6</v>
      </c>
      <c r="F62" s="232"/>
      <c r="G62" s="232"/>
      <c r="H62" s="232"/>
      <c r="I62" s="232"/>
      <c r="J62" s="232"/>
      <c r="K62" s="232"/>
      <c r="L62" s="232"/>
      <c r="M62" s="232"/>
      <c r="N62" s="231"/>
      <c r="O62" s="231"/>
      <c r="P62" s="231"/>
      <c r="Q62" s="231"/>
      <c r="R62" s="232"/>
      <c r="S62" s="232"/>
      <c r="T62" s="232"/>
      <c r="U62" s="232"/>
      <c r="V62" s="232"/>
      <c r="W62" s="232"/>
      <c r="X62" s="232"/>
      <c r="Y62" s="232"/>
      <c r="Z62" s="212"/>
      <c r="AA62" s="212"/>
      <c r="AB62" s="212"/>
      <c r="AC62" s="212"/>
      <c r="AD62" s="212"/>
      <c r="AE62" s="212"/>
      <c r="AF62" s="212"/>
      <c r="AG62" s="212" t="s">
        <v>204</v>
      </c>
      <c r="AH62" s="212">
        <v>0</v>
      </c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1" x14ac:dyDescent="0.2">
      <c r="A63" s="248">
        <v>22</v>
      </c>
      <c r="B63" s="249" t="s">
        <v>470</v>
      </c>
      <c r="C63" s="265" t="s">
        <v>471</v>
      </c>
      <c r="D63" s="250" t="s">
        <v>173</v>
      </c>
      <c r="E63" s="251">
        <v>35.774999999999999</v>
      </c>
      <c r="F63" s="252"/>
      <c r="G63" s="253">
        <f>ROUND(E63*F63,2)</f>
        <v>0</v>
      </c>
      <c r="H63" s="233"/>
      <c r="I63" s="232">
        <f>ROUND(E63*H63,2)</f>
        <v>0</v>
      </c>
      <c r="J63" s="233"/>
      <c r="K63" s="232">
        <f>ROUND(E63*J63,2)</f>
        <v>0</v>
      </c>
      <c r="L63" s="232">
        <v>21</v>
      </c>
      <c r="M63" s="232">
        <f>G63*(1+L63/100)</f>
        <v>0</v>
      </c>
      <c r="N63" s="231">
        <v>1.1322000000000001</v>
      </c>
      <c r="O63" s="231">
        <f>ROUND(E63*N63,2)</f>
        <v>40.5</v>
      </c>
      <c r="P63" s="231">
        <v>0</v>
      </c>
      <c r="Q63" s="231">
        <f>ROUND(E63*P63,2)</f>
        <v>0</v>
      </c>
      <c r="R63" s="232"/>
      <c r="S63" s="232" t="s">
        <v>202</v>
      </c>
      <c r="T63" s="232" t="s">
        <v>175</v>
      </c>
      <c r="U63" s="232">
        <v>1.6950000000000001</v>
      </c>
      <c r="V63" s="232">
        <f>ROUND(E63*U63,2)</f>
        <v>60.64</v>
      </c>
      <c r="W63" s="232"/>
      <c r="X63" s="232" t="s">
        <v>176</v>
      </c>
      <c r="Y63" s="232" t="s">
        <v>177</v>
      </c>
      <c r="Z63" s="212"/>
      <c r="AA63" s="212"/>
      <c r="AB63" s="212"/>
      <c r="AC63" s="212"/>
      <c r="AD63" s="212"/>
      <c r="AE63" s="212"/>
      <c r="AF63" s="212"/>
      <c r="AG63" s="212" t="s">
        <v>178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2" x14ac:dyDescent="0.2">
      <c r="A64" s="229"/>
      <c r="B64" s="230"/>
      <c r="C64" s="266" t="s">
        <v>626</v>
      </c>
      <c r="D64" s="234"/>
      <c r="E64" s="235">
        <v>20.475000000000001</v>
      </c>
      <c r="F64" s="232"/>
      <c r="G64" s="232"/>
      <c r="H64" s="232"/>
      <c r="I64" s="232"/>
      <c r="J64" s="232"/>
      <c r="K64" s="232"/>
      <c r="L64" s="232"/>
      <c r="M64" s="232"/>
      <c r="N64" s="231"/>
      <c r="O64" s="231"/>
      <c r="P64" s="231"/>
      <c r="Q64" s="231"/>
      <c r="R64" s="232"/>
      <c r="S64" s="232"/>
      <c r="T64" s="232"/>
      <c r="U64" s="232"/>
      <c r="V64" s="232"/>
      <c r="W64" s="232"/>
      <c r="X64" s="232"/>
      <c r="Y64" s="232"/>
      <c r="Z64" s="212"/>
      <c r="AA64" s="212"/>
      <c r="AB64" s="212"/>
      <c r="AC64" s="212"/>
      <c r="AD64" s="212"/>
      <c r="AE64" s="212"/>
      <c r="AF64" s="212"/>
      <c r="AG64" s="212" t="s">
        <v>204</v>
      </c>
      <c r="AH64" s="212">
        <v>0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3" x14ac:dyDescent="0.2">
      <c r="A65" s="229"/>
      <c r="B65" s="230"/>
      <c r="C65" s="266" t="s">
        <v>627</v>
      </c>
      <c r="D65" s="234"/>
      <c r="E65" s="235">
        <v>15.3</v>
      </c>
      <c r="F65" s="232"/>
      <c r="G65" s="232"/>
      <c r="H65" s="232"/>
      <c r="I65" s="232"/>
      <c r="J65" s="232"/>
      <c r="K65" s="232"/>
      <c r="L65" s="232"/>
      <c r="M65" s="232"/>
      <c r="N65" s="231"/>
      <c r="O65" s="231"/>
      <c r="P65" s="231"/>
      <c r="Q65" s="231"/>
      <c r="R65" s="232"/>
      <c r="S65" s="232"/>
      <c r="T65" s="232"/>
      <c r="U65" s="232"/>
      <c r="V65" s="232"/>
      <c r="W65" s="232"/>
      <c r="X65" s="232"/>
      <c r="Y65" s="232"/>
      <c r="Z65" s="212"/>
      <c r="AA65" s="212"/>
      <c r="AB65" s="212"/>
      <c r="AC65" s="212"/>
      <c r="AD65" s="212"/>
      <c r="AE65" s="212"/>
      <c r="AF65" s="212"/>
      <c r="AG65" s="212" t="s">
        <v>204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1" x14ac:dyDescent="0.2">
      <c r="A66" s="248">
        <v>23</v>
      </c>
      <c r="B66" s="249" t="s">
        <v>474</v>
      </c>
      <c r="C66" s="265" t="s">
        <v>475</v>
      </c>
      <c r="D66" s="250" t="s">
        <v>211</v>
      </c>
      <c r="E66" s="251">
        <v>72</v>
      </c>
      <c r="F66" s="252"/>
      <c r="G66" s="253">
        <f>ROUND(E66*F66,2)</f>
        <v>0</v>
      </c>
      <c r="H66" s="233"/>
      <c r="I66" s="232">
        <f>ROUND(E66*H66,2)</f>
        <v>0</v>
      </c>
      <c r="J66" s="233"/>
      <c r="K66" s="232">
        <f>ROUND(E66*J66,2)</f>
        <v>0</v>
      </c>
      <c r="L66" s="232">
        <v>21</v>
      </c>
      <c r="M66" s="232">
        <f>G66*(1+L66/100)</f>
        <v>0</v>
      </c>
      <c r="N66" s="231">
        <v>0</v>
      </c>
      <c r="O66" s="231">
        <f>ROUND(E66*N66,2)</f>
        <v>0</v>
      </c>
      <c r="P66" s="231">
        <v>0</v>
      </c>
      <c r="Q66" s="231">
        <f>ROUND(E66*P66,2)</f>
        <v>0</v>
      </c>
      <c r="R66" s="232"/>
      <c r="S66" s="232" t="s">
        <v>202</v>
      </c>
      <c r="T66" s="232" t="s">
        <v>175</v>
      </c>
      <c r="U66" s="232">
        <v>0.17199999999999999</v>
      </c>
      <c r="V66" s="232">
        <f>ROUND(E66*U66,2)</f>
        <v>12.38</v>
      </c>
      <c r="W66" s="232"/>
      <c r="X66" s="232" t="s">
        <v>176</v>
      </c>
      <c r="Y66" s="232" t="s">
        <v>177</v>
      </c>
      <c r="Z66" s="212"/>
      <c r="AA66" s="212"/>
      <c r="AB66" s="212"/>
      <c r="AC66" s="212"/>
      <c r="AD66" s="212"/>
      <c r="AE66" s="212"/>
      <c r="AF66" s="212"/>
      <c r="AG66" s="212" t="s">
        <v>245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2" x14ac:dyDescent="0.2">
      <c r="A67" s="229"/>
      <c r="B67" s="230"/>
      <c r="C67" s="266" t="s">
        <v>628</v>
      </c>
      <c r="D67" s="234"/>
      <c r="E67" s="235">
        <v>72</v>
      </c>
      <c r="F67" s="232"/>
      <c r="G67" s="232"/>
      <c r="H67" s="232"/>
      <c r="I67" s="232"/>
      <c r="J67" s="232"/>
      <c r="K67" s="232"/>
      <c r="L67" s="232"/>
      <c r="M67" s="232"/>
      <c r="N67" s="231"/>
      <c r="O67" s="231"/>
      <c r="P67" s="231"/>
      <c r="Q67" s="231"/>
      <c r="R67" s="232"/>
      <c r="S67" s="232"/>
      <c r="T67" s="232"/>
      <c r="U67" s="232"/>
      <c r="V67" s="232"/>
      <c r="W67" s="232"/>
      <c r="X67" s="232"/>
      <c r="Y67" s="232"/>
      <c r="Z67" s="212"/>
      <c r="AA67" s="212"/>
      <c r="AB67" s="212"/>
      <c r="AC67" s="212"/>
      <c r="AD67" s="212"/>
      <c r="AE67" s="212"/>
      <c r="AF67" s="212"/>
      <c r="AG67" s="212" t="s">
        <v>204</v>
      </c>
      <c r="AH67" s="212">
        <v>0</v>
      </c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1" x14ac:dyDescent="0.2">
      <c r="A68" s="248">
        <v>24</v>
      </c>
      <c r="B68" s="249" t="s">
        <v>477</v>
      </c>
      <c r="C68" s="265" t="s">
        <v>478</v>
      </c>
      <c r="D68" s="250" t="s">
        <v>211</v>
      </c>
      <c r="E68" s="251">
        <v>79.5</v>
      </c>
      <c r="F68" s="252"/>
      <c r="G68" s="253">
        <f>ROUND(E68*F68,2)</f>
        <v>0</v>
      </c>
      <c r="H68" s="233"/>
      <c r="I68" s="232">
        <f>ROUND(E68*H68,2)</f>
        <v>0</v>
      </c>
      <c r="J68" s="233"/>
      <c r="K68" s="232">
        <f>ROUND(E68*J68,2)</f>
        <v>0</v>
      </c>
      <c r="L68" s="232">
        <v>21</v>
      </c>
      <c r="M68" s="232">
        <f>G68*(1+L68/100)</f>
        <v>0</v>
      </c>
      <c r="N68" s="231">
        <v>1.1E-4</v>
      </c>
      <c r="O68" s="231">
        <f>ROUND(E68*N68,2)</f>
        <v>0.01</v>
      </c>
      <c r="P68" s="231">
        <v>0</v>
      </c>
      <c r="Q68" s="231">
        <f>ROUND(E68*P68,2)</f>
        <v>0</v>
      </c>
      <c r="R68" s="232"/>
      <c r="S68" s="232" t="s">
        <v>202</v>
      </c>
      <c r="T68" s="232" t="s">
        <v>175</v>
      </c>
      <c r="U68" s="232">
        <v>0.13200000000000001</v>
      </c>
      <c r="V68" s="232">
        <f>ROUND(E68*U68,2)</f>
        <v>10.49</v>
      </c>
      <c r="W68" s="232"/>
      <c r="X68" s="232" t="s">
        <v>176</v>
      </c>
      <c r="Y68" s="232" t="s">
        <v>177</v>
      </c>
      <c r="Z68" s="212"/>
      <c r="AA68" s="212"/>
      <c r="AB68" s="212"/>
      <c r="AC68" s="212"/>
      <c r="AD68" s="212"/>
      <c r="AE68" s="212"/>
      <c r="AF68" s="212"/>
      <c r="AG68" s="212" t="s">
        <v>178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2" x14ac:dyDescent="0.2">
      <c r="A69" s="229"/>
      <c r="B69" s="230"/>
      <c r="C69" s="266" t="s">
        <v>629</v>
      </c>
      <c r="D69" s="234"/>
      <c r="E69" s="235">
        <v>79.5</v>
      </c>
      <c r="F69" s="232"/>
      <c r="G69" s="232"/>
      <c r="H69" s="232"/>
      <c r="I69" s="232"/>
      <c r="J69" s="232"/>
      <c r="K69" s="232"/>
      <c r="L69" s="232"/>
      <c r="M69" s="232"/>
      <c r="N69" s="231"/>
      <c r="O69" s="231"/>
      <c r="P69" s="231"/>
      <c r="Q69" s="231"/>
      <c r="R69" s="232"/>
      <c r="S69" s="232"/>
      <c r="T69" s="232"/>
      <c r="U69" s="232"/>
      <c r="V69" s="232"/>
      <c r="W69" s="232"/>
      <c r="X69" s="232"/>
      <c r="Y69" s="232"/>
      <c r="Z69" s="212"/>
      <c r="AA69" s="212"/>
      <c r="AB69" s="212"/>
      <c r="AC69" s="212"/>
      <c r="AD69" s="212"/>
      <c r="AE69" s="212"/>
      <c r="AF69" s="212"/>
      <c r="AG69" s="212" t="s">
        <v>204</v>
      </c>
      <c r="AH69" s="212">
        <v>0</v>
      </c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1" x14ac:dyDescent="0.2">
      <c r="A70" s="248">
        <v>25</v>
      </c>
      <c r="B70" s="249" t="s">
        <v>480</v>
      </c>
      <c r="C70" s="265" t="s">
        <v>481</v>
      </c>
      <c r="D70" s="250" t="s">
        <v>211</v>
      </c>
      <c r="E70" s="251">
        <v>79.5</v>
      </c>
      <c r="F70" s="252"/>
      <c r="G70" s="253">
        <f>ROUND(E70*F70,2)</f>
        <v>0</v>
      </c>
      <c r="H70" s="233"/>
      <c r="I70" s="232">
        <f>ROUND(E70*H70,2)</f>
        <v>0</v>
      </c>
      <c r="J70" s="233"/>
      <c r="K70" s="232">
        <f>ROUND(E70*J70,2)</f>
        <v>0</v>
      </c>
      <c r="L70" s="232">
        <v>21</v>
      </c>
      <c r="M70" s="232">
        <f>G70*(1+L70/100)</f>
        <v>0</v>
      </c>
      <c r="N70" s="231">
        <v>0</v>
      </c>
      <c r="O70" s="231">
        <f>ROUND(E70*N70,2)</f>
        <v>0</v>
      </c>
      <c r="P70" s="231">
        <v>0</v>
      </c>
      <c r="Q70" s="231">
        <f>ROUND(E70*P70,2)</f>
        <v>0</v>
      </c>
      <c r="R70" s="232"/>
      <c r="S70" s="232" t="s">
        <v>174</v>
      </c>
      <c r="T70" s="232" t="s">
        <v>175</v>
      </c>
      <c r="U70" s="232">
        <v>0</v>
      </c>
      <c r="V70" s="232">
        <f>ROUND(E70*U70,2)</f>
        <v>0</v>
      </c>
      <c r="W70" s="232"/>
      <c r="X70" s="232" t="s">
        <v>176</v>
      </c>
      <c r="Y70" s="232" t="s">
        <v>177</v>
      </c>
      <c r="Z70" s="212"/>
      <c r="AA70" s="212"/>
      <c r="AB70" s="212"/>
      <c r="AC70" s="212"/>
      <c r="AD70" s="212"/>
      <c r="AE70" s="212"/>
      <c r="AF70" s="212"/>
      <c r="AG70" s="212" t="s">
        <v>178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2" x14ac:dyDescent="0.2">
      <c r="A71" s="229"/>
      <c r="B71" s="230"/>
      <c r="C71" s="267" t="s">
        <v>482</v>
      </c>
      <c r="D71" s="261"/>
      <c r="E71" s="261"/>
      <c r="F71" s="261"/>
      <c r="G71" s="261"/>
      <c r="H71" s="232"/>
      <c r="I71" s="232"/>
      <c r="J71" s="232"/>
      <c r="K71" s="232"/>
      <c r="L71" s="232"/>
      <c r="M71" s="232"/>
      <c r="N71" s="231"/>
      <c r="O71" s="231"/>
      <c r="P71" s="231"/>
      <c r="Q71" s="231"/>
      <c r="R71" s="232"/>
      <c r="S71" s="232"/>
      <c r="T71" s="232"/>
      <c r="U71" s="232"/>
      <c r="V71" s="232"/>
      <c r="W71" s="232"/>
      <c r="X71" s="232"/>
      <c r="Y71" s="232"/>
      <c r="Z71" s="212"/>
      <c r="AA71" s="212"/>
      <c r="AB71" s="212"/>
      <c r="AC71" s="212"/>
      <c r="AD71" s="212"/>
      <c r="AE71" s="212"/>
      <c r="AF71" s="212"/>
      <c r="AG71" s="212" t="s">
        <v>266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2" x14ac:dyDescent="0.2">
      <c r="A72" s="229"/>
      <c r="B72" s="230"/>
      <c r="C72" s="266" t="s">
        <v>629</v>
      </c>
      <c r="D72" s="234"/>
      <c r="E72" s="235">
        <v>79.5</v>
      </c>
      <c r="F72" s="232"/>
      <c r="G72" s="232"/>
      <c r="H72" s="232"/>
      <c r="I72" s="232"/>
      <c r="J72" s="232"/>
      <c r="K72" s="232"/>
      <c r="L72" s="232"/>
      <c r="M72" s="232"/>
      <c r="N72" s="231"/>
      <c r="O72" s="231"/>
      <c r="P72" s="231"/>
      <c r="Q72" s="231"/>
      <c r="R72" s="232"/>
      <c r="S72" s="232"/>
      <c r="T72" s="232"/>
      <c r="U72" s="232"/>
      <c r="V72" s="232"/>
      <c r="W72" s="232"/>
      <c r="X72" s="232"/>
      <c r="Y72" s="232"/>
      <c r="Z72" s="212"/>
      <c r="AA72" s="212"/>
      <c r="AB72" s="212"/>
      <c r="AC72" s="212"/>
      <c r="AD72" s="212"/>
      <c r="AE72" s="212"/>
      <c r="AF72" s="212"/>
      <c r="AG72" s="212" t="s">
        <v>204</v>
      </c>
      <c r="AH72" s="212">
        <v>0</v>
      </c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1" x14ac:dyDescent="0.2">
      <c r="A73" s="248">
        <v>26</v>
      </c>
      <c r="B73" s="249" t="s">
        <v>483</v>
      </c>
      <c r="C73" s="265" t="s">
        <v>484</v>
      </c>
      <c r="D73" s="250" t="s">
        <v>235</v>
      </c>
      <c r="E73" s="251">
        <v>15.696</v>
      </c>
      <c r="F73" s="252"/>
      <c r="G73" s="253">
        <f>ROUND(E73*F73,2)</f>
        <v>0</v>
      </c>
      <c r="H73" s="233"/>
      <c r="I73" s="232">
        <f>ROUND(E73*H73,2)</f>
        <v>0</v>
      </c>
      <c r="J73" s="233"/>
      <c r="K73" s="232">
        <f>ROUND(E73*J73,2)</f>
        <v>0</v>
      </c>
      <c r="L73" s="232">
        <v>21</v>
      </c>
      <c r="M73" s="232">
        <f>G73*(1+L73/100)</f>
        <v>0</v>
      </c>
      <c r="N73" s="231">
        <v>7.4999999999999997E-3</v>
      </c>
      <c r="O73" s="231">
        <f>ROUND(E73*N73,2)</f>
        <v>0.12</v>
      </c>
      <c r="P73" s="231">
        <v>0</v>
      </c>
      <c r="Q73" s="231">
        <f>ROUND(E73*P73,2)</f>
        <v>0</v>
      </c>
      <c r="R73" s="232" t="s">
        <v>296</v>
      </c>
      <c r="S73" s="232" t="s">
        <v>202</v>
      </c>
      <c r="T73" s="232" t="s">
        <v>175</v>
      </c>
      <c r="U73" s="232">
        <v>0</v>
      </c>
      <c r="V73" s="232">
        <f>ROUND(E73*U73,2)</f>
        <v>0</v>
      </c>
      <c r="W73" s="232"/>
      <c r="X73" s="232" t="s">
        <v>298</v>
      </c>
      <c r="Y73" s="232" t="s">
        <v>177</v>
      </c>
      <c r="Z73" s="212"/>
      <c r="AA73" s="212"/>
      <c r="AB73" s="212"/>
      <c r="AC73" s="212"/>
      <c r="AD73" s="212"/>
      <c r="AE73" s="212"/>
      <c r="AF73" s="212"/>
      <c r="AG73" s="212" t="s">
        <v>299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2" x14ac:dyDescent="0.2">
      <c r="A74" s="229"/>
      <c r="B74" s="230"/>
      <c r="C74" s="266" t="s">
        <v>630</v>
      </c>
      <c r="D74" s="234"/>
      <c r="E74" s="235">
        <v>15.696</v>
      </c>
      <c r="F74" s="232"/>
      <c r="G74" s="232"/>
      <c r="H74" s="232"/>
      <c r="I74" s="232"/>
      <c r="J74" s="232"/>
      <c r="K74" s="232"/>
      <c r="L74" s="232"/>
      <c r="M74" s="232"/>
      <c r="N74" s="231"/>
      <c r="O74" s="231"/>
      <c r="P74" s="231"/>
      <c r="Q74" s="231"/>
      <c r="R74" s="232"/>
      <c r="S74" s="232"/>
      <c r="T74" s="232"/>
      <c r="U74" s="232"/>
      <c r="V74" s="232"/>
      <c r="W74" s="232"/>
      <c r="X74" s="232"/>
      <c r="Y74" s="232"/>
      <c r="Z74" s="212"/>
      <c r="AA74" s="212"/>
      <c r="AB74" s="212"/>
      <c r="AC74" s="212"/>
      <c r="AD74" s="212"/>
      <c r="AE74" s="212"/>
      <c r="AF74" s="212"/>
      <c r="AG74" s="212" t="s">
        <v>204</v>
      </c>
      <c r="AH74" s="212">
        <v>0</v>
      </c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ht="22.5" outlineLevel="1" x14ac:dyDescent="0.2">
      <c r="A75" s="248">
        <v>27</v>
      </c>
      <c r="B75" s="249" t="s">
        <v>486</v>
      </c>
      <c r="C75" s="265" t="s">
        <v>487</v>
      </c>
      <c r="D75" s="250" t="s">
        <v>235</v>
      </c>
      <c r="E75" s="251">
        <v>10.093400000000001</v>
      </c>
      <c r="F75" s="252"/>
      <c r="G75" s="253">
        <f>ROUND(E75*F75,2)</f>
        <v>0</v>
      </c>
      <c r="H75" s="233"/>
      <c r="I75" s="232">
        <f>ROUND(E75*H75,2)</f>
        <v>0</v>
      </c>
      <c r="J75" s="233"/>
      <c r="K75" s="232">
        <f>ROUND(E75*J75,2)</f>
        <v>0</v>
      </c>
      <c r="L75" s="232">
        <v>21</v>
      </c>
      <c r="M75" s="232">
        <f>G75*(1+L75/100)</f>
        <v>0</v>
      </c>
      <c r="N75" s="231">
        <v>1.6660000000000001E-2</v>
      </c>
      <c r="O75" s="231">
        <f>ROUND(E75*N75,2)</f>
        <v>0.17</v>
      </c>
      <c r="P75" s="231">
        <v>0</v>
      </c>
      <c r="Q75" s="231">
        <f>ROUND(E75*P75,2)</f>
        <v>0</v>
      </c>
      <c r="R75" s="232" t="s">
        <v>296</v>
      </c>
      <c r="S75" s="232" t="s">
        <v>488</v>
      </c>
      <c r="T75" s="232" t="s">
        <v>175</v>
      </c>
      <c r="U75" s="232">
        <v>0</v>
      </c>
      <c r="V75" s="232">
        <f>ROUND(E75*U75,2)</f>
        <v>0</v>
      </c>
      <c r="W75" s="232"/>
      <c r="X75" s="232" t="s">
        <v>298</v>
      </c>
      <c r="Y75" s="232" t="s">
        <v>177</v>
      </c>
      <c r="Z75" s="212"/>
      <c r="AA75" s="212"/>
      <c r="AB75" s="212"/>
      <c r="AC75" s="212"/>
      <c r="AD75" s="212"/>
      <c r="AE75" s="212"/>
      <c r="AF75" s="212"/>
      <c r="AG75" s="212" t="s">
        <v>299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2" x14ac:dyDescent="0.2">
      <c r="A76" s="229"/>
      <c r="B76" s="230"/>
      <c r="C76" s="266" t="s">
        <v>631</v>
      </c>
      <c r="D76" s="234"/>
      <c r="E76" s="235">
        <v>10.093400000000001</v>
      </c>
      <c r="F76" s="232"/>
      <c r="G76" s="232"/>
      <c r="H76" s="232"/>
      <c r="I76" s="232"/>
      <c r="J76" s="232"/>
      <c r="K76" s="232"/>
      <c r="L76" s="232"/>
      <c r="M76" s="232"/>
      <c r="N76" s="231"/>
      <c r="O76" s="231"/>
      <c r="P76" s="231"/>
      <c r="Q76" s="231"/>
      <c r="R76" s="232"/>
      <c r="S76" s="232"/>
      <c r="T76" s="232"/>
      <c r="U76" s="232"/>
      <c r="V76" s="232"/>
      <c r="W76" s="232"/>
      <c r="X76" s="232"/>
      <c r="Y76" s="232"/>
      <c r="Z76" s="212"/>
      <c r="AA76" s="212"/>
      <c r="AB76" s="212"/>
      <c r="AC76" s="212"/>
      <c r="AD76" s="212"/>
      <c r="AE76" s="212"/>
      <c r="AF76" s="212"/>
      <c r="AG76" s="212" t="s">
        <v>204</v>
      </c>
      <c r="AH76" s="212">
        <v>0</v>
      </c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x14ac:dyDescent="0.2">
      <c r="A77" s="241" t="s">
        <v>169</v>
      </c>
      <c r="B77" s="242" t="s">
        <v>122</v>
      </c>
      <c r="C77" s="263" t="s">
        <v>123</v>
      </c>
      <c r="D77" s="243"/>
      <c r="E77" s="244"/>
      <c r="F77" s="245"/>
      <c r="G77" s="246">
        <f>SUMIF(AG78:AG88,"&lt;&gt;NOR",G78:G88)</f>
        <v>0</v>
      </c>
      <c r="H77" s="240"/>
      <c r="I77" s="240">
        <f>SUM(I78:I88)</f>
        <v>0</v>
      </c>
      <c r="J77" s="240"/>
      <c r="K77" s="240">
        <f>SUM(K78:K88)</f>
        <v>0</v>
      </c>
      <c r="L77" s="240"/>
      <c r="M77" s="240">
        <f>SUM(M78:M88)</f>
        <v>0</v>
      </c>
      <c r="N77" s="239"/>
      <c r="O77" s="239">
        <f>SUM(O78:O88)</f>
        <v>3.8</v>
      </c>
      <c r="P77" s="239"/>
      <c r="Q77" s="239">
        <f>SUM(Q78:Q88)</f>
        <v>0</v>
      </c>
      <c r="R77" s="240"/>
      <c r="S77" s="240"/>
      <c r="T77" s="240"/>
      <c r="U77" s="240"/>
      <c r="V77" s="240">
        <f>SUM(V78:V88)</f>
        <v>15.89</v>
      </c>
      <c r="W77" s="240"/>
      <c r="X77" s="240"/>
      <c r="Y77" s="240"/>
      <c r="AG77" t="s">
        <v>170</v>
      </c>
    </row>
    <row r="78" spans="1:60" ht="22.5" outlineLevel="1" x14ac:dyDescent="0.2">
      <c r="A78" s="248">
        <v>28</v>
      </c>
      <c r="B78" s="249" t="s">
        <v>269</v>
      </c>
      <c r="C78" s="265" t="s">
        <v>270</v>
      </c>
      <c r="D78" s="250" t="s">
        <v>211</v>
      </c>
      <c r="E78" s="251">
        <v>36</v>
      </c>
      <c r="F78" s="252"/>
      <c r="G78" s="253">
        <f>ROUND(E78*F78,2)</f>
        <v>0</v>
      </c>
      <c r="H78" s="233"/>
      <c r="I78" s="232">
        <f>ROUND(E78*H78,2)</f>
        <v>0</v>
      </c>
      <c r="J78" s="233"/>
      <c r="K78" s="232">
        <f>ROUND(E78*J78,2)</f>
        <v>0</v>
      </c>
      <c r="L78" s="232">
        <v>21</v>
      </c>
      <c r="M78" s="232">
        <f>G78*(1+L78/100)</f>
        <v>0</v>
      </c>
      <c r="N78" s="231">
        <v>9.01E-2</v>
      </c>
      <c r="O78" s="231">
        <f>ROUND(E78*N78,2)</f>
        <v>3.24</v>
      </c>
      <c r="P78" s="231">
        <v>0</v>
      </c>
      <c r="Q78" s="231">
        <f>ROUND(E78*P78,2)</f>
        <v>0</v>
      </c>
      <c r="R78" s="232"/>
      <c r="S78" s="232" t="s">
        <v>202</v>
      </c>
      <c r="T78" s="232" t="s">
        <v>175</v>
      </c>
      <c r="U78" s="232">
        <v>0.4415</v>
      </c>
      <c r="V78" s="232">
        <f>ROUND(E78*U78,2)</f>
        <v>15.89</v>
      </c>
      <c r="W78" s="232"/>
      <c r="X78" s="232" t="s">
        <v>176</v>
      </c>
      <c r="Y78" s="232" t="s">
        <v>177</v>
      </c>
      <c r="Z78" s="212"/>
      <c r="AA78" s="212"/>
      <c r="AB78" s="212"/>
      <c r="AC78" s="212"/>
      <c r="AD78" s="212"/>
      <c r="AE78" s="212"/>
      <c r="AF78" s="212"/>
      <c r="AG78" s="212" t="s">
        <v>178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2" x14ac:dyDescent="0.2">
      <c r="A79" s="229"/>
      <c r="B79" s="230"/>
      <c r="C79" s="266" t="s">
        <v>632</v>
      </c>
      <c r="D79" s="234"/>
      <c r="E79" s="235">
        <v>36</v>
      </c>
      <c r="F79" s="232"/>
      <c r="G79" s="232"/>
      <c r="H79" s="232"/>
      <c r="I79" s="232"/>
      <c r="J79" s="232"/>
      <c r="K79" s="232"/>
      <c r="L79" s="232"/>
      <c r="M79" s="232"/>
      <c r="N79" s="231"/>
      <c r="O79" s="231"/>
      <c r="P79" s="231"/>
      <c r="Q79" s="231"/>
      <c r="R79" s="232"/>
      <c r="S79" s="232"/>
      <c r="T79" s="232"/>
      <c r="U79" s="232"/>
      <c r="V79" s="232"/>
      <c r="W79" s="232"/>
      <c r="X79" s="232"/>
      <c r="Y79" s="232"/>
      <c r="Z79" s="212"/>
      <c r="AA79" s="212"/>
      <c r="AB79" s="212"/>
      <c r="AC79" s="212"/>
      <c r="AD79" s="212"/>
      <c r="AE79" s="212"/>
      <c r="AF79" s="212"/>
      <c r="AG79" s="212" t="s">
        <v>204</v>
      </c>
      <c r="AH79" s="212">
        <v>0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1" x14ac:dyDescent="0.2">
      <c r="A80" s="248">
        <v>29</v>
      </c>
      <c r="B80" s="249" t="s">
        <v>491</v>
      </c>
      <c r="C80" s="265" t="s">
        <v>274</v>
      </c>
      <c r="D80" s="250" t="s">
        <v>235</v>
      </c>
      <c r="E80" s="251">
        <v>34.36</v>
      </c>
      <c r="F80" s="252"/>
      <c r="G80" s="253">
        <f>ROUND(E80*F80,2)</f>
        <v>0</v>
      </c>
      <c r="H80" s="233"/>
      <c r="I80" s="232">
        <f>ROUND(E80*H80,2)</f>
        <v>0</v>
      </c>
      <c r="J80" s="233"/>
      <c r="K80" s="232">
        <f>ROUND(E80*J80,2)</f>
        <v>0</v>
      </c>
      <c r="L80" s="232">
        <v>21</v>
      </c>
      <c r="M80" s="232">
        <f>G80*(1+L80/100)</f>
        <v>0</v>
      </c>
      <c r="N80" s="231">
        <v>1.4500000000000001E-2</v>
      </c>
      <c r="O80" s="231">
        <f>ROUND(E80*N80,2)</f>
        <v>0.5</v>
      </c>
      <c r="P80" s="231">
        <v>0</v>
      </c>
      <c r="Q80" s="231">
        <f>ROUND(E80*P80,2)</f>
        <v>0</v>
      </c>
      <c r="R80" s="232"/>
      <c r="S80" s="232" t="s">
        <v>174</v>
      </c>
      <c r="T80" s="232" t="s">
        <v>175</v>
      </c>
      <c r="U80" s="232">
        <v>0</v>
      </c>
      <c r="V80" s="232">
        <f>ROUND(E80*U80,2)</f>
        <v>0</v>
      </c>
      <c r="W80" s="232"/>
      <c r="X80" s="232" t="s">
        <v>263</v>
      </c>
      <c r="Y80" s="232" t="s">
        <v>177</v>
      </c>
      <c r="Z80" s="212"/>
      <c r="AA80" s="212"/>
      <c r="AB80" s="212"/>
      <c r="AC80" s="212"/>
      <c r="AD80" s="212"/>
      <c r="AE80" s="212"/>
      <c r="AF80" s="212"/>
      <c r="AG80" s="212" t="s">
        <v>275</v>
      </c>
      <c r="AH80" s="212"/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2" x14ac:dyDescent="0.2">
      <c r="A81" s="229"/>
      <c r="B81" s="230"/>
      <c r="C81" s="267" t="s">
        <v>276</v>
      </c>
      <c r="D81" s="261"/>
      <c r="E81" s="261"/>
      <c r="F81" s="261"/>
      <c r="G81" s="261"/>
      <c r="H81" s="232"/>
      <c r="I81" s="232"/>
      <c r="J81" s="232"/>
      <c r="K81" s="232"/>
      <c r="L81" s="232"/>
      <c r="M81" s="232"/>
      <c r="N81" s="231"/>
      <c r="O81" s="231"/>
      <c r="P81" s="231"/>
      <c r="Q81" s="231"/>
      <c r="R81" s="232"/>
      <c r="S81" s="232"/>
      <c r="T81" s="232"/>
      <c r="U81" s="232"/>
      <c r="V81" s="232"/>
      <c r="W81" s="232"/>
      <c r="X81" s="232"/>
      <c r="Y81" s="232"/>
      <c r="Z81" s="212"/>
      <c r="AA81" s="212"/>
      <c r="AB81" s="212"/>
      <c r="AC81" s="212"/>
      <c r="AD81" s="212"/>
      <c r="AE81" s="212"/>
      <c r="AF81" s="212"/>
      <c r="AG81" s="212" t="s">
        <v>266</v>
      </c>
      <c r="AH81" s="212"/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2" x14ac:dyDescent="0.2">
      <c r="A82" s="229"/>
      <c r="B82" s="230"/>
      <c r="C82" s="266" t="s">
        <v>633</v>
      </c>
      <c r="D82" s="234"/>
      <c r="E82" s="235">
        <v>34.36</v>
      </c>
      <c r="F82" s="232"/>
      <c r="G82" s="232"/>
      <c r="H82" s="232"/>
      <c r="I82" s="232"/>
      <c r="J82" s="232"/>
      <c r="K82" s="232"/>
      <c r="L82" s="232"/>
      <c r="M82" s="232"/>
      <c r="N82" s="231"/>
      <c r="O82" s="231"/>
      <c r="P82" s="231"/>
      <c r="Q82" s="231"/>
      <c r="R82" s="232"/>
      <c r="S82" s="232"/>
      <c r="T82" s="232"/>
      <c r="U82" s="232"/>
      <c r="V82" s="232"/>
      <c r="W82" s="232"/>
      <c r="X82" s="232"/>
      <c r="Y82" s="232"/>
      <c r="Z82" s="212"/>
      <c r="AA82" s="212"/>
      <c r="AB82" s="212"/>
      <c r="AC82" s="212"/>
      <c r="AD82" s="212"/>
      <c r="AE82" s="212"/>
      <c r="AF82" s="212"/>
      <c r="AG82" s="212" t="s">
        <v>204</v>
      </c>
      <c r="AH82" s="212">
        <v>0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1" x14ac:dyDescent="0.2">
      <c r="A83" s="248">
        <v>30</v>
      </c>
      <c r="B83" s="249" t="s">
        <v>273</v>
      </c>
      <c r="C83" s="265" t="s">
        <v>279</v>
      </c>
      <c r="D83" s="250" t="s">
        <v>235</v>
      </c>
      <c r="E83" s="251">
        <v>2.02</v>
      </c>
      <c r="F83" s="252"/>
      <c r="G83" s="253">
        <f>ROUND(E83*F83,2)</f>
        <v>0</v>
      </c>
      <c r="H83" s="233"/>
      <c r="I83" s="232">
        <f>ROUND(E83*H83,2)</f>
        <v>0</v>
      </c>
      <c r="J83" s="233"/>
      <c r="K83" s="232">
        <f>ROUND(E83*J83,2)</f>
        <v>0</v>
      </c>
      <c r="L83" s="232">
        <v>21</v>
      </c>
      <c r="M83" s="232">
        <f>G83*(1+L83/100)</f>
        <v>0</v>
      </c>
      <c r="N83" s="231">
        <v>1.4500000000000001E-2</v>
      </c>
      <c r="O83" s="231">
        <f>ROUND(E83*N83,2)</f>
        <v>0.03</v>
      </c>
      <c r="P83" s="231">
        <v>0</v>
      </c>
      <c r="Q83" s="231">
        <f>ROUND(E83*P83,2)</f>
        <v>0</v>
      </c>
      <c r="R83" s="232"/>
      <c r="S83" s="232" t="s">
        <v>174</v>
      </c>
      <c r="T83" s="232" t="s">
        <v>175</v>
      </c>
      <c r="U83" s="232">
        <v>0</v>
      </c>
      <c r="V83" s="232">
        <f>ROUND(E83*U83,2)</f>
        <v>0</v>
      </c>
      <c r="W83" s="232"/>
      <c r="X83" s="232" t="s">
        <v>263</v>
      </c>
      <c r="Y83" s="232" t="s">
        <v>177</v>
      </c>
      <c r="Z83" s="212"/>
      <c r="AA83" s="212"/>
      <c r="AB83" s="212"/>
      <c r="AC83" s="212"/>
      <c r="AD83" s="212"/>
      <c r="AE83" s="212"/>
      <c r="AF83" s="212"/>
      <c r="AG83" s="212" t="s">
        <v>275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2" x14ac:dyDescent="0.2">
      <c r="A84" s="229"/>
      <c r="B84" s="230"/>
      <c r="C84" s="267" t="s">
        <v>276</v>
      </c>
      <c r="D84" s="261"/>
      <c r="E84" s="261"/>
      <c r="F84" s="261"/>
      <c r="G84" s="261"/>
      <c r="H84" s="232"/>
      <c r="I84" s="232"/>
      <c r="J84" s="232"/>
      <c r="K84" s="232"/>
      <c r="L84" s="232"/>
      <c r="M84" s="232"/>
      <c r="N84" s="231"/>
      <c r="O84" s="231"/>
      <c r="P84" s="231"/>
      <c r="Q84" s="231"/>
      <c r="R84" s="232"/>
      <c r="S84" s="232"/>
      <c r="T84" s="232"/>
      <c r="U84" s="232"/>
      <c r="V84" s="232"/>
      <c r="W84" s="232"/>
      <c r="X84" s="232"/>
      <c r="Y84" s="232"/>
      <c r="Z84" s="212"/>
      <c r="AA84" s="212"/>
      <c r="AB84" s="212"/>
      <c r="AC84" s="212"/>
      <c r="AD84" s="212"/>
      <c r="AE84" s="212"/>
      <c r="AF84" s="212"/>
      <c r="AG84" s="212" t="s">
        <v>266</v>
      </c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2" x14ac:dyDescent="0.2">
      <c r="A85" s="229"/>
      <c r="B85" s="230"/>
      <c r="C85" s="266" t="s">
        <v>634</v>
      </c>
      <c r="D85" s="234"/>
      <c r="E85" s="235">
        <v>2.02</v>
      </c>
      <c r="F85" s="232"/>
      <c r="G85" s="232"/>
      <c r="H85" s="232"/>
      <c r="I85" s="232"/>
      <c r="J85" s="232"/>
      <c r="K85" s="232"/>
      <c r="L85" s="232"/>
      <c r="M85" s="232"/>
      <c r="N85" s="231"/>
      <c r="O85" s="231"/>
      <c r="P85" s="231"/>
      <c r="Q85" s="231"/>
      <c r="R85" s="232"/>
      <c r="S85" s="232"/>
      <c r="T85" s="232"/>
      <c r="U85" s="232"/>
      <c r="V85" s="232"/>
      <c r="W85" s="232"/>
      <c r="X85" s="232"/>
      <c r="Y85" s="232"/>
      <c r="Z85" s="212"/>
      <c r="AA85" s="212"/>
      <c r="AB85" s="212"/>
      <c r="AC85" s="212"/>
      <c r="AD85" s="212"/>
      <c r="AE85" s="212"/>
      <c r="AF85" s="212"/>
      <c r="AG85" s="212" t="s">
        <v>204</v>
      </c>
      <c r="AH85" s="212">
        <v>0</v>
      </c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1" x14ac:dyDescent="0.2">
      <c r="A86" s="248">
        <v>31</v>
      </c>
      <c r="B86" s="249" t="s">
        <v>278</v>
      </c>
      <c r="C86" s="265" t="s">
        <v>282</v>
      </c>
      <c r="D86" s="250" t="s">
        <v>235</v>
      </c>
      <c r="E86" s="251">
        <v>2.02</v>
      </c>
      <c r="F86" s="252"/>
      <c r="G86" s="253">
        <f>ROUND(E86*F86,2)</f>
        <v>0</v>
      </c>
      <c r="H86" s="233"/>
      <c r="I86" s="232">
        <f>ROUND(E86*H86,2)</f>
        <v>0</v>
      </c>
      <c r="J86" s="233"/>
      <c r="K86" s="232">
        <f>ROUND(E86*J86,2)</f>
        <v>0</v>
      </c>
      <c r="L86" s="232">
        <v>21</v>
      </c>
      <c r="M86" s="232">
        <f>G86*(1+L86/100)</f>
        <v>0</v>
      </c>
      <c r="N86" s="231">
        <v>1.4500000000000001E-2</v>
      </c>
      <c r="O86" s="231">
        <f>ROUND(E86*N86,2)</f>
        <v>0.03</v>
      </c>
      <c r="P86" s="231">
        <v>0</v>
      </c>
      <c r="Q86" s="231">
        <f>ROUND(E86*P86,2)</f>
        <v>0</v>
      </c>
      <c r="R86" s="232"/>
      <c r="S86" s="232" t="s">
        <v>174</v>
      </c>
      <c r="T86" s="232" t="s">
        <v>175</v>
      </c>
      <c r="U86" s="232">
        <v>0</v>
      </c>
      <c r="V86" s="232">
        <f>ROUND(E86*U86,2)</f>
        <v>0</v>
      </c>
      <c r="W86" s="232"/>
      <c r="X86" s="232" t="s">
        <v>263</v>
      </c>
      <c r="Y86" s="232" t="s">
        <v>177</v>
      </c>
      <c r="Z86" s="212"/>
      <c r="AA86" s="212"/>
      <c r="AB86" s="212"/>
      <c r="AC86" s="212"/>
      <c r="AD86" s="212"/>
      <c r="AE86" s="212"/>
      <c r="AF86" s="212"/>
      <c r="AG86" s="212" t="s">
        <v>275</v>
      </c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2" x14ac:dyDescent="0.2">
      <c r="A87" s="229"/>
      <c r="B87" s="230"/>
      <c r="C87" s="267" t="s">
        <v>283</v>
      </c>
      <c r="D87" s="261"/>
      <c r="E87" s="261"/>
      <c r="F87" s="261"/>
      <c r="G87" s="261"/>
      <c r="H87" s="232"/>
      <c r="I87" s="232"/>
      <c r="J87" s="232"/>
      <c r="K87" s="232"/>
      <c r="L87" s="232"/>
      <c r="M87" s="232"/>
      <c r="N87" s="231"/>
      <c r="O87" s="231"/>
      <c r="P87" s="231"/>
      <c r="Q87" s="231"/>
      <c r="R87" s="232"/>
      <c r="S87" s="232"/>
      <c r="T87" s="232"/>
      <c r="U87" s="232"/>
      <c r="V87" s="232"/>
      <c r="W87" s="232"/>
      <c r="X87" s="232"/>
      <c r="Y87" s="232"/>
      <c r="Z87" s="212"/>
      <c r="AA87" s="212"/>
      <c r="AB87" s="212"/>
      <c r="AC87" s="212"/>
      <c r="AD87" s="212"/>
      <c r="AE87" s="212"/>
      <c r="AF87" s="212"/>
      <c r="AG87" s="212" t="s">
        <v>266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2" x14ac:dyDescent="0.2">
      <c r="A88" s="229"/>
      <c r="B88" s="230"/>
      <c r="C88" s="266" t="s">
        <v>634</v>
      </c>
      <c r="D88" s="234"/>
      <c r="E88" s="235">
        <v>2.02</v>
      </c>
      <c r="F88" s="232"/>
      <c r="G88" s="232"/>
      <c r="H88" s="232"/>
      <c r="I88" s="232"/>
      <c r="J88" s="232"/>
      <c r="K88" s="232"/>
      <c r="L88" s="232"/>
      <c r="M88" s="232"/>
      <c r="N88" s="231"/>
      <c r="O88" s="231"/>
      <c r="P88" s="231"/>
      <c r="Q88" s="231"/>
      <c r="R88" s="232"/>
      <c r="S88" s="232"/>
      <c r="T88" s="232"/>
      <c r="U88" s="232"/>
      <c r="V88" s="232"/>
      <c r="W88" s="232"/>
      <c r="X88" s="232"/>
      <c r="Y88" s="232"/>
      <c r="Z88" s="212"/>
      <c r="AA88" s="212"/>
      <c r="AB88" s="212"/>
      <c r="AC88" s="212"/>
      <c r="AD88" s="212"/>
      <c r="AE88" s="212"/>
      <c r="AF88" s="212"/>
      <c r="AG88" s="212" t="s">
        <v>204</v>
      </c>
      <c r="AH88" s="212">
        <v>0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x14ac:dyDescent="0.2">
      <c r="A89" s="241" t="s">
        <v>169</v>
      </c>
      <c r="B89" s="242" t="s">
        <v>124</v>
      </c>
      <c r="C89" s="263" t="s">
        <v>125</v>
      </c>
      <c r="D89" s="243"/>
      <c r="E89" s="244"/>
      <c r="F89" s="245"/>
      <c r="G89" s="246">
        <f>SUMIF(AG90:AG111,"&lt;&gt;NOR",G90:G111)</f>
        <v>0</v>
      </c>
      <c r="H89" s="240"/>
      <c r="I89" s="240">
        <f>SUM(I90:I111)</f>
        <v>0</v>
      </c>
      <c r="J89" s="240"/>
      <c r="K89" s="240">
        <f>SUM(K90:K111)</f>
        <v>0</v>
      </c>
      <c r="L89" s="240"/>
      <c r="M89" s="240">
        <f>SUM(M90:M111)</f>
        <v>0</v>
      </c>
      <c r="N89" s="239"/>
      <c r="O89" s="239">
        <f>SUM(O90:O111)</f>
        <v>275.05</v>
      </c>
      <c r="P89" s="239"/>
      <c r="Q89" s="239">
        <f>SUM(Q90:Q111)</f>
        <v>0</v>
      </c>
      <c r="R89" s="240"/>
      <c r="S89" s="240"/>
      <c r="T89" s="240"/>
      <c r="U89" s="240"/>
      <c r="V89" s="240">
        <f>SUM(V90:V111)</f>
        <v>178.42999999999998</v>
      </c>
      <c r="W89" s="240"/>
      <c r="X89" s="240"/>
      <c r="Y89" s="240"/>
      <c r="AG89" t="s">
        <v>170</v>
      </c>
    </row>
    <row r="90" spans="1:60" outlineLevel="1" x14ac:dyDescent="0.2">
      <c r="A90" s="248">
        <v>32</v>
      </c>
      <c r="B90" s="249" t="s">
        <v>284</v>
      </c>
      <c r="C90" s="265" t="s">
        <v>285</v>
      </c>
      <c r="D90" s="250" t="s">
        <v>211</v>
      </c>
      <c r="E90" s="251">
        <v>395</v>
      </c>
      <c r="F90" s="252"/>
      <c r="G90" s="253">
        <f>ROUND(E90*F90,2)</f>
        <v>0</v>
      </c>
      <c r="H90" s="233"/>
      <c r="I90" s="232">
        <f>ROUND(E90*H90,2)</f>
        <v>0</v>
      </c>
      <c r="J90" s="233"/>
      <c r="K90" s="232">
        <f>ROUND(E90*J90,2)</f>
        <v>0</v>
      </c>
      <c r="L90" s="232">
        <v>21</v>
      </c>
      <c r="M90" s="232">
        <f>G90*(1+L90/100)</f>
        <v>0</v>
      </c>
      <c r="N90" s="231">
        <v>0</v>
      </c>
      <c r="O90" s="231">
        <f>ROUND(E90*N90,2)</f>
        <v>0</v>
      </c>
      <c r="P90" s="231">
        <v>0</v>
      </c>
      <c r="Q90" s="231">
        <f>ROUND(E90*P90,2)</f>
        <v>0</v>
      </c>
      <c r="R90" s="232"/>
      <c r="S90" s="232" t="s">
        <v>202</v>
      </c>
      <c r="T90" s="232" t="s">
        <v>175</v>
      </c>
      <c r="U90" s="232">
        <v>0.372</v>
      </c>
      <c r="V90" s="232">
        <f>ROUND(E90*U90,2)</f>
        <v>146.94</v>
      </c>
      <c r="W90" s="232"/>
      <c r="X90" s="232" t="s">
        <v>176</v>
      </c>
      <c r="Y90" s="232" t="s">
        <v>177</v>
      </c>
      <c r="Z90" s="212"/>
      <c r="AA90" s="212"/>
      <c r="AB90" s="212"/>
      <c r="AC90" s="212"/>
      <c r="AD90" s="212"/>
      <c r="AE90" s="212"/>
      <c r="AF90" s="212"/>
      <c r="AG90" s="212" t="s">
        <v>178</v>
      </c>
      <c r="AH90" s="212"/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2" x14ac:dyDescent="0.2">
      <c r="A91" s="229"/>
      <c r="B91" s="230"/>
      <c r="C91" s="266" t="s">
        <v>635</v>
      </c>
      <c r="D91" s="234"/>
      <c r="E91" s="235">
        <v>395</v>
      </c>
      <c r="F91" s="232"/>
      <c r="G91" s="232"/>
      <c r="H91" s="232"/>
      <c r="I91" s="232"/>
      <c r="J91" s="232"/>
      <c r="K91" s="232"/>
      <c r="L91" s="232"/>
      <c r="M91" s="232"/>
      <c r="N91" s="231"/>
      <c r="O91" s="231"/>
      <c r="P91" s="231"/>
      <c r="Q91" s="231"/>
      <c r="R91" s="232"/>
      <c r="S91" s="232"/>
      <c r="T91" s="232"/>
      <c r="U91" s="232"/>
      <c r="V91" s="232"/>
      <c r="W91" s="232"/>
      <c r="X91" s="232"/>
      <c r="Y91" s="232"/>
      <c r="Z91" s="212"/>
      <c r="AA91" s="212"/>
      <c r="AB91" s="212"/>
      <c r="AC91" s="212"/>
      <c r="AD91" s="212"/>
      <c r="AE91" s="212"/>
      <c r="AF91" s="212"/>
      <c r="AG91" s="212" t="s">
        <v>204</v>
      </c>
      <c r="AH91" s="212">
        <v>0</v>
      </c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1" x14ac:dyDescent="0.2">
      <c r="A92" s="248">
        <v>33</v>
      </c>
      <c r="B92" s="249" t="s">
        <v>495</v>
      </c>
      <c r="C92" s="265" t="s">
        <v>496</v>
      </c>
      <c r="D92" s="250" t="s">
        <v>173</v>
      </c>
      <c r="E92" s="251">
        <v>14.01</v>
      </c>
      <c r="F92" s="252"/>
      <c r="G92" s="253">
        <f>ROUND(E92*F92,2)</f>
        <v>0</v>
      </c>
      <c r="H92" s="233"/>
      <c r="I92" s="232">
        <f>ROUND(E92*H92,2)</f>
        <v>0</v>
      </c>
      <c r="J92" s="233"/>
      <c r="K92" s="232">
        <f>ROUND(E92*J92,2)</f>
        <v>0</v>
      </c>
      <c r="L92" s="232">
        <v>21</v>
      </c>
      <c r="M92" s="232">
        <f>G92*(1+L92/100)</f>
        <v>0</v>
      </c>
      <c r="N92" s="231">
        <v>1.8907700000000001</v>
      </c>
      <c r="O92" s="231">
        <f>ROUND(E92*N92,2)</f>
        <v>26.49</v>
      </c>
      <c r="P92" s="231">
        <v>0</v>
      </c>
      <c r="Q92" s="231">
        <f>ROUND(E92*P92,2)</f>
        <v>0</v>
      </c>
      <c r="R92" s="232"/>
      <c r="S92" s="232" t="s">
        <v>202</v>
      </c>
      <c r="T92" s="232" t="s">
        <v>175</v>
      </c>
      <c r="U92" s="232">
        <v>1.3169999999999999</v>
      </c>
      <c r="V92" s="232">
        <f>ROUND(E92*U92,2)</f>
        <v>18.45</v>
      </c>
      <c r="W92" s="232"/>
      <c r="X92" s="232" t="s">
        <v>176</v>
      </c>
      <c r="Y92" s="232" t="s">
        <v>177</v>
      </c>
      <c r="Z92" s="212"/>
      <c r="AA92" s="212"/>
      <c r="AB92" s="212"/>
      <c r="AC92" s="212"/>
      <c r="AD92" s="212"/>
      <c r="AE92" s="212"/>
      <c r="AF92" s="212"/>
      <c r="AG92" s="212" t="s">
        <v>178</v>
      </c>
      <c r="AH92" s="212"/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2" x14ac:dyDescent="0.2">
      <c r="A93" s="229"/>
      <c r="B93" s="230"/>
      <c r="C93" s="266" t="s">
        <v>636</v>
      </c>
      <c r="D93" s="234"/>
      <c r="E93" s="235">
        <v>11.85</v>
      </c>
      <c r="F93" s="232"/>
      <c r="G93" s="232"/>
      <c r="H93" s="232"/>
      <c r="I93" s="232"/>
      <c r="J93" s="232"/>
      <c r="K93" s="232"/>
      <c r="L93" s="232"/>
      <c r="M93" s="232"/>
      <c r="N93" s="231"/>
      <c r="O93" s="231"/>
      <c r="P93" s="231"/>
      <c r="Q93" s="231"/>
      <c r="R93" s="232"/>
      <c r="S93" s="232"/>
      <c r="T93" s="232"/>
      <c r="U93" s="232"/>
      <c r="V93" s="232"/>
      <c r="W93" s="232"/>
      <c r="X93" s="232"/>
      <c r="Y93" s="232"/>
      <c r="Z93" s="212"/>
      <c r="AA93" s="212"/>
      <c r="AB93" s="212"/>
      <c r="AC93" s="212"/>
      <c r="AD93" s="212"/>
      <c r="AE93" s="212"/>
      <c r="AF93" s="212"/>
      <c r="AG93" s="212" t="s">
        <v>204</v>
      </c>
      <c r="AH93" s="212">
        <v>0</v>
      </c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3" x14ac:dyDescent="0.2">
      <c r="A94" s="229"/>
      <c r="B94" s="230"/>
      <c r="C94" s="266" t="s">
        <v>498</v>
      </c>
      <c r="D94" s="234"/>
      <c r="E94" s="235">
        <v>2.16</v>
      </c>
      <c r="F94" s="232"/>
      <c r="G94" s="232"/>
      <c r="H94" s="232"/>
      <c r="I94" s="232"/>
      <c r="J94" s="232"/>
      <c r="K94" s="232"/>
      <c r="L94" s="232"/>
      <c r="M94" s="232"/>
      <c r="N94" s="231"/>
      <c r="O94" s="231"/>
      <c r="P94" s="231"/>
      <c r="Q94" s="231"/>
      <c r="R94" s="232"/>
      <c r="S94" s="232"/>
      <c r="T94" s="232"/>
      <c r="U94" s="232"/>
      <c r="V94" s="232"/>
      <c r="W94" s="232"/>
      <c r="X94" s="232"/>
      <c r="Y94" s="232"/>
      <c r="Z94" s="212"/>
      <c r="AA94" s="212"/>
      <c r="AB94" s="212"/>
      <c r="AC94" s="212"/>
      <c r="AD94" s="212"/>
      <c r="AE94" s="212"/>
      <c r="AF94" s="212"/>
      <c r="AG94" s="212" t="s">
        <v>204</v>
      </c>
      <c r="AH94" s="212">
        <v>0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1" x14ac:dyDescent="0.2">
      <c r="A95" s="248">
        <v>34</v>
      </c>
      <c r="B95" s="249" t="s">
        <v>290</v>
      </c>
      <c r="C95" s="265" t="s">
        <v>291</v>
      </c>
      <c r="D95" s="250" t="s">
        <v>211</v>
      </c>
      <c r="E95" s="251">
        <v>395</v>
      </c>
      <c r="F95" s="252"/>
      <c r="G95" s="253">
        <f>ROUND(E95*F95,2)</f>
        <v>0</v>
      </c>
      <c r="H95" s="233"/>
      <c r="I95" s="232">
        <f>ROUND(E95*H95,2)</f>
        <v>0</v>
      </c>
      <c r="J95" s="233"/>
      <c r="K95" s="232">
        <f>ROUND(E95*J95,2)</f>
        <v>0</v>
      </c>
      <c r="L95" s="232">
        <v>21</v>
      </c>
      <c r="M95" s="232">
        <f>G95*(1+L95/100)</f>
        <v>0</v>
      </c>
      <c r="N95" s="231">
        <v>0</v>
      </c>
      <c r="O95" s="231">
        <f>ROUND(E95*N95,2)</f>
        <v>0</v>
      </c>
      <c r="P95" s="231">
        <v>0</v>
      </c>
      <c r="Q95" s="231">
        <f>ROUND(E95*P95,2)</f>
        <v>0</v>
      </c>
      <c r="R95" s="232"/>
      <c r="S95" s="232" t="s">
        <v>202</v>
      </c>
      <c r="T95" s="232" t="s">
        <v>175</v>
      </c>
      <c r="U95" s="232">
        <v>3.3000000000000002E-2</v>
      </c>
      <c r="V95" s="232">
        <f>ROUND(E95*U95,2)</f>
        <v>13.04</v>
      </c>
      <c r="W95" s="232"/>
      <c r="X95" s="232" t="s">
        <v>176</v>
      </c>
      <c r="Y95" s="232" t="s">
        <v>177</v>
      </c>
      <c r="Z95" s="212"/>
      <c r="AA95" s="212"/>
      <c r="AB95" s="212"/>
      <c r="AC95" s="212"/>
      <c r="AD95" s="212"/>
      <c r="AE95" s="212"/>
      <c r="AF95" s="212"/>
      <c r="AG95" s="212" t="s">
        <v>178</v>
      </c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2" x14ac:dyDescent="0.2">
      <c r="A96" s="229"/>
      <c r="B96" s="230"/>
      <c r="C96" s="267" t="s">
        <v>499</v>
      </c>
      <c r="D96" s="261"/>
      <c r="E96" s="261"/>
      <c r="F96" s="261"/>
      <c r="G96" s="261"/>
      <c r="H96" s="232"/>
      <c r="I96" s="232"/>
      <c r="J96" s="232"/>
      <c r="K96" s="232"/>
      <c r="L96" s="232"/>
      <c r="M96" s="232"/>
      <c r="N96" s="231"/>
      <c r="O96" s="231"/>
      <c r="P96" s="231"/>
      <c r="Q96" s="231"/>
      <c r="R96" s="232"/>
      <c r="S96" s="232"/>
      <c r="T96" s="232"/>
      <c r="U96" s="232"/>
      <c r="V96" s="232"/>
      <c r="W96" s="232"/>
      <c r="X96" s="232"/>
      <c r="Y96" s="232"/>
      <c r="Z96" s="212"/>
      <c r="AA96" s="212"/>
      <c r="AB96" s="212"/>
      <c r="AC96" s="212"/>
      <c r="AD96" s="212"/>
      <c r="AE96" s="212"/>
      <c r="AF96" s="212"/>
      <c r="AG96" s="212" t="s">
        <v>266</v>
      </c>
      <c r="AH96" s="212"/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1" x14ac:dyDescent="0.2">
      <c r="A97" s="254">
        <v>35</v>
      </c>
      <c r="B97" s="255" t="s">
        <v>292</v>
      </c>
      <c r="C97" s="264" t="s">
        <v>293</v>
      </c>
      <c r="D97" s="256" t="s">
        <v>235</v>
      </c>
      <c r="E97" s="257">
        <v>3</v>
      </c>
      <c r="F97" s="258"/>
      <c r="G97" s="259">
        <f>ROUND(E97*F97,2)</f>
        <v>0</v>
      </c>
      <c r="H97" s="233"/>
      <c r="I97" s="232">
        <f>ROUND(E97*H97,2)</f>
        <v>0</v>
      </c>
      <c r="J97" s="233"/>
      <c r="K97" s="232">
        <f>ROUND(E97*J97,2)</f>
        <v>0</v>
      </c>
      <c r="L97" s="232">
        <v>21</v>
      </c>
      <c r="M97" s="232">
        <f>G97*(1+L97/100)</f>
        <v>0</v>
      </c>
      <c r="N97" s="231">
        <v>0</v>
      </c>
      <c r="O97" s="231">
        <f>ROUND(E97*N97,2)</f>
        <v>0</v>
      </c>
      <c r="P97" s="231">
        <v>0</v>
      </c>
      <c r="Q97" s="231">
        <f>ROUND(E97*P97,2)</f>
        <v>0</v>
      </c>
      <c r="R97" s="232"/>
      <c r="S97" s="232" t="s">
        <v>174</v>
      </c>
      <c r="T97" s="232" t="s">
        <v>175</v>
      </c>
      <c r="U97" s="232">
        <v>0</v>
      </c>
      <c r="V97" s="232">
        <f>ROUND(E97*U97,2)</f>
        <v>0</v>
      </c>
      <c r="W97" s="232"/>
      <c r="X97" s="232" t="s">
        <v>176</v>
      </c>
      <c r="Y97" s="232" t="s">
        <v>177</v>
      </c>
      <c r="Z97" s="212"/>
      <c r="AA97" s="212"/>
      <c r="AB97" s="212"/>
      <c r="AC97" s="212"/>
      <c r="AD97" s="212"/>
      <c r="AE97" s="212"/>
      <c r="AF97" s="212"/>
      <c r="AG97" s="212" t="s">
        <v>178</v>
      </c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1" x14ac:dyDescent="0.2">
      <c r="A98" s="248">
        <v>36</v>
      </c>
      <c r="B98" s="249" t="s">
        <v>304</v>
      </c>
      <c r="C98" s="265" t="s">
        <v>305</v>
      </c>
      <c r="D98" s="250" t="s">
        <v>211</v>
      </c>
      <c r="E98" s="251">
        <v>402.9</v>
      </c>
      <c r="F98" s="252"/>
      <c r="G98" s="253">
        <f>ROUND(E98*F98,2)</f>
        <v>0</v>
      </c>
      <c r="H98" s="233"/>
      <c r="I98" s="232">
        <f>ROUND(E98*H98,2)</f>
        <v>0</v>
      </c>
      <c r="J98" s="233"/>
      <c r="K98" s="232">
        <f>ROUND(E98*J98,2)</f>
        <v>0</v>
      </c>
      <c r="L98" s="232">
        <v>21</v>
      </c>
      <c r="M98" s="232">
        <f>G98*(1+L98/100)</f>
        <v>0</v>
      </c>
      <c r="N98" s="231">
        <v>2.2000000000000001E-4</v>
      </c>
      <c r="O98" s="231">
        <f>ROUND(E98*N98,2)</f>
        <v>0.09</v>
      </c>
      <c r="P98" s="231">
        <v>0</v>
      </c>
      <c r="Q98" s="231">
        <f>ROUND(E98*P98,2)</f>
        <v>0</v>
      </c>
      <c r="R98" s="232" t="s">
        <v>296</v>
      </c>
      <c r="S98" s="232" t="s">
        <v>202</v>
      </c>
      <c r="T98" s="232" t="s">
        <v>175</v>
      </c>
      <c r="U98" s="232">
        <v>0</v>
      </c>
      <c r="V98" s="232">
        <f>ROUND(E98*U98,2)</f>
        <v>0</v>
      </c>
      <c r="W98" s="232"/>
      <c r="X98" s="232" t="s">
        <v>298</v>
      </c>
      <c r="Y98" s="232" t="s">
        <v>177</v>
      </c>
      <c r="Z98" s="212"/>
      <c r="AA98" s="212"/>
      <c r="AB98" s="212"/>
      <c r="AC98" s="212"/>
      <c r="AD98" s="212"/>
      <c r="AE98" s="212"/>
      <c r="AF98" s="212"/>
      <c r="AG98" s="212" t="s">
        <v>299</v>
      </c>
      <c r="AH98" s="212"/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2" x14ac:dyDescent="0.2">
      <c r="A99" s="229"/>
      <c r="B99" s="230"/>
      <c r="C99" s="267" t="s">
        <v>500</v>
      </c>
      <c r="D99" s="261"/>
      <c r="E99" s="261"/>
      <c r="F99" s="261"/>
      <c r="G99" s="261"/>
      <c r="H99" s="232"/>
      <c r="I99" s="232"/>
      <c r="J99" s="232"/>
      <c r="K99" s="232"/>
      <c r="L99" s="232"/>
      <c r="M99" s="232"/>
      <c r="N99" s="231"/>
      <c r="O99" s="231"/>
      <c r="P99" s="231"/>
      <c r="Q99" s="231"/>
      <c r="R99" s="232"/>
      <c r="S99" s="232"/>
      <c r="T99" s="232"/>
      <c r="U99" s="232"/>
      <c r="V99" s="232"/>
      <c r="W99" s="232"/>
      <c r="X99" s="232"/>
      <c r="Y99" s="232"/>
      <c r="Z99" s="212"/>
      <c r="AA99" s="212"/>
      <c r="AB99" s="212"/>
      <c r="AC99" s="212"/>
      <c r="AD99" s="212"/>
      <c r="AE99" s="212"/>
      <c r="AF99" s="212"/>
      <c r="AG99" s="212" t="s">
        <v>266</v>
      </c>
      <c r="AH99" s="212"/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2" x14ac:dyDescent="0.2">
      <c r="A100" s="229"/>
      <c r="B100" s="230"/>
      <c r="C100" s="266" t="s">
        <v>637</v>
      </c>
      <c r="D100" s="234"/>
      <c r="E100" s="235">
        <v>402.9</v>
      </c>
      <c r="F100" s="232"/>
      <c r="G100" s="232"/>
      <c r="H100" s="232"/>
      <c r="I100" s="232"/>
      <c r="J100" s="232"/>
      <c r="K100" s="232"/>
      <c r="L100" s="232"/>
      <c r="M100" s="232"/>
      <c r="N100" s="231"/>
      <c r="O100" s="231"/>
      <c r="P100" s="231"/>
      <c r="Q100" s="231"/>
      <c r="R100" s="232"/>
      <c r="S100" s="232"/>
      <c r="T100" s="232"/>
      <c r="U100" s="232"/>
      <c r="V100" s="232"/>
      <c r="W100" s="232"/>
      <c r="X100" s="232"/>
      <c r="Y100" s="232"/>
      <c r="Z100" s="212"/>
      <c r="AA100" s="212"/>
      <c r="AB100" s="212"/>
      <c r="AC100" s="212"/>
      <c r="AD100" s="212"/>
      <c r="AE100" s="212"/>
      <c r="AF100" s="212"/>
      <c r="AG100" s="212" t="s">
        <v>204</v>
      </c>
      <c r="AH100" s="212">
        <v>0</v>
      </c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1" x14ac:dyDescent="0.2">
      <c r="A101" s="248">
        <v>37</v>
      </c>
      <c r="B101" s="249" t="s">
        <v>307</v>
      </c>
      <c r="C101" s="265" t="s">
        <v>502</v>
      </c>
      <c r="D101" s="250" t="s">
        <v>235</v>
      </c>
      <c r="E101" s="251">
        <v>3</v>
      </c>
      <c r="F101" s="252"/>
      <c r="G101" s="253">
        <f>ROUND(E101*F101,2)</f>
        <v>0</v>
      </c>
      <c r="H101" s="233"/>
      <c r="I101" s="232">
        <f>ROUND(E101*H101,2)</f>
        <v>0</v>
      </c>
      <c r="J101" s="233"/>
      <c r="K101" s="232">
        <f>ROUND(E101*J101,2)</f>
        <v>0</v>
      </c>
      <c r="L101" s="232">
        <v>21</v>
      </c>
      <c r="M101" s="232">
        <f>G101*(1+L101/100)</f>
        <v>0</v>
      </c>
      <c r="N101" s="231">
        <v>3.2399999999999998E-2</v>
      </c>
      <c r="O101" s="231">
        <f>ROUND(E101*N101,2)</f>
        <v>0.1</v>
      </c>
      <c r="P101" s="231">
        <v>0</v>
      </c>
      <c r="Q101" s="231">
        <f>ROUND(E101*P101,2)</f>
        <v>0</v>
      </c>
      <c r="R101" s="232" t="s">
        <v>296</v>
      </c>
      <c r="S101" s="232" t="s">
        <v>309</v>
      </c>
      <c r="T101" s="232" t="s">
        <v>175</v>
      </c>
      <c r="U101" s="232">
        <v>0</v>
      </c>
      <c r="V101" s="232">
        <f>ROUND(E101*U101,2)</f>
        <v>0</v>
      </c>
      <c r="W101" s="232"/>
      <c r="X101" s="232" t="s">
        <v>298</v>
      </c>
      <c r="Y101" s="232" t="s">
        <v>177</v>
      </c>
      <c r="Z101" s="212"/>
      <c r="AA101" s="212"/>
      <c r="AB101" s="212"/>
      <c r="AC101" s="212"/>
      <c r="AD101" s="212"/>
      <c r="AE101" s="212"/>
      <c r="AF101" s="212"/>
      <c r="AG101" s="212" t="s">
        <v>299</v>
      </c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2" x14ac:dyDescent="0.2">
      <c r="A102" s="229"/>
      <c r="B102" s="230"/>
      <c r="C102" s="267" t="s">
        <v>503</v>
      </c>
      <c r="D102" s="261"/>
      <c r="E102" s="261"/>
      <c r="F102" s="261"/>
      <c r="G102" s="261"/>
      <c r="H102" s="232"/>
      <c r="I102" s="232"/>
      <c r="J102" s="232"/>
      <c r="K102" s="232"/>
      <c r="L102" s="232"/>
      <c r="M102" s="232"/>
      <c r="N102" s="231"/>
      <c r="O102" s="231"/>
      <c r="P102" s="231"/>
      <c r="Q102" s="231"/>
      <c r="R102" s="232"/>
      <c r="S102" s="232"/>
      <c r="T102" s="232"/>
      <c r="U102" s="232"/>
      <c r="V102" s="232"/>
      <c r="W102" s="232"/>
      <c r="X102" s="232"/>
      <c r="Y102" s="232"/>
      <c r="Z102" s="212"/>
      <c r="AA102" s="212"/>
      <c r="AB102" s="212"/>
      <c r="AC102" s="212"/>
      <c r="AD102" s="212"/>
      <c r="AE102" s="212"/>
      <c r="AF102" s="212"/>
      <c r="AG102" s="212" t="s">
        <v>266</v>
      </c>
      <c r="AH102" s="212"/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1" x14ac:dyDescent="0.2">
      <c r="A103" s="248">
        <v>38</v>
      </c>
      <c r="B103" s="249" t="s">
        <v>504</v>
      </c>
      <c r="C103" s="265" t="s">
        <v>505</v>
      </c>
      <c r="D103" s="250" t="s">
        <v>313</v>
      </c>
      <c r="E103" s="251">
        <v>180.12</v>
      </c>
      <c r="F103" s="252"/>
      <c r="G103" s="253">
        <f>ROUND(E103*F103,2)</f>
        <v>0</v>
      </c>
      <c r="H103" s="233"/>
      <c r="I103" s="232">
        <f>ROUND(E103*H103,2)</f>
        <v>0</v>
      </c>
      <c r="J103" s="233"/>
      <c r="K103" s="232">
        <f>ROUND(E103*J103,2)</f>
        <v>0</v>
      </c>
      <c r="L103" s="232">
        <v>21</v>
      </c>
      <c r="M103" s="232">
        <f>G103*(1+L103/100)</f>
        <v>0</v>
      </c>
      <c r="N103" s="231">
        <v>1</v>
      </c>
      <c r="O103" s="231">
        <f>ROUND(E103*N103,2)</f>
        <v>180.12</v>
      </c>
      <c r="P103" s="231">
        <v>0</v>
      </c>
      <c r="Q103" s="231">
        <f>ROUND(E103*P103,2)</f>
        <v>0</v>
      </c>
      <c r="R103" s="232" t="s">
        <v>296</v>
      </c>
      <c r="S103" s="232" t="s">
        <v>506</v>
      </c>
      <c r="T103" s="232" t="s">
        <v>175</v>
      </c>
      <c r="U103" s="232">
        <v>0</v>
      </c>
      <c r="V103" s="232">
        <f>ROUND(E103*U103,2)</f>
        <v>0</v>
      </c>
      <c r="W103" s="232"/>
      <c r="X103" s="232" t="s">
        <v>298</v>
      </c>
      <c r="Y103" s="232" t="s">
        <v>177</v>
      </c>
      <c r="Z103" s="212"/>
      <c r="AA103" s="212"/>
      <c r="AB103" s="212"/>
      <c r="AC103" s="212"/>
      <c r="AD103" s="212"/>
      <c r="AE103" s="212"/>
      <c r="AF103" s="212"/>
      <c r="AG103" s="212" t="s">
        <v>299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2" x14ac:dyDescent="0.2">
      <c r="A104" s="229"/>
      <c r="B104" s="230"/>
      <c r="C104" s="266" t="s">
        <v>638</v>
      </c>
      <c r="D104" s="234"/>
      <c r="E104" s="235">
        <v>180.12</v>
      </c>
      <c r="F104" s="232"/>
      <c r="G104" s="232"/>
      <c r="H104" s="232"/>
      <c r="I104" s="232"/>
      <c r="J104" s="232"/>
      <c r="K104" s="232"/>
      <c r="L104" s="232"/>
      <c r="M104" s="232"/>
      <c r="N104" s="231"/>
      <c r="O104" s="231"/>
      <c r="P104" s="231"/>
      <c r="Q104" s="231"/>
      <c r="R104" s="232"/>
      <c r="S104" s="232"/>
      <c r="T104" s="232"/>
      <c r="U104" s="232"/>
      <c r="V104" s="232"/>
      <c r="W104" s="232"/>
      <c r="X104" s="232"/>
      <c r="Y104" s="232"/>
      <c r="Z104" s="212"/>
      <c r="AA104" s="212"/>
      <c r="AB104" s="212"/>
      <c r="AC104" s="212"/>
      <c r="AD104" s="212"/>
      <c r="AE104" s="212"/>
      <c r="AF104" s="212"/>
      <c r="AG104" s="212" t="s">
        <v>204</v>
      </c>
      <c r="AH104" s="212">
        <v>0</v>
      </c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1" x14ac:dyDescent="0.2">
      <c r="A105" s="248">
        <v>39</v>
      </c>
      <c r="B105" s="249" t="s">
        <v>508</v>
      </c>
      <c r="C105" s="265" t="s">
        <v>316</v>
      </c>
      <c r="D105" s="250" t="s">
        <v>262</v>
      </c>
      <c r="E105" s="251">
        <v>1</v>
      </c>
      <c r="F105" s="252"/>
      <c r="G105" s="253">
        <f>ROUND(E105*F105,2)</f>
        <v>0</v>
      </c>
      <c r="H105" s="233"/>
      <c r="I105" s="232">
        <f>ROUND(E105*H105,2)</f>
        <v>0</v>
      </c>
      <c r="J105" s="233"/>
      <c r="K105" s="232">
        <f>ROUND(E105*J105,2)</f>
        <v>0</v>
      </c>
      <c r="L105" s="232">
        <v>21</v>
      </c>
      <c r="M105" s="232">
        <f>G105*(1+L105/100)</f>
        <v>0</v>
      </c>
      <c r="N105" s="231">
        <v>68.25</v>
      </c>
      <c r="O105" s="231">
        <f>ROUND(E105*N105,2)</f>
        <v>68.25</v>
      </c>
      <c r="P105" s="231">
        <v>0</v>
      </c>
      <c r="Q105" s="231">
        <f>ROUND(E105*P105,2)</f>
        <v>0</v>
      </c>
      <c r="R105" s="232"/>
      <c r="S105" s="232" t="s">
        <v>174</v>
      </c>
      <c r="T105" s="232" t="s">
        <v>175</v>
      </c>
      <c r="U105" s="232">
        <v>0</v>
      </c>
      <c r="V105" s="232">
        <f>ROUND(E105*U105,2)</f>
        <v>0</v>
      </c>
      <c r="W105" s="232"/>
      <c r="X105" s="232" t="s">
        <v>263</v>
      </c>
      <c r="Y105" s="232" t="s">
        <v>177</v>
      </c>
      <c r="Z105" s="212"/>
      <c r="AA105" s="212"/>
      <c r="AB105" s="212"/>
      <c r="AC105" s="212"/>
      <c r="AD105" s="212"/>
      <c r="AE105" s="212"/>
      <c r="AF105" s="212"/>
      <c r="AG105" s="212" t="s">
        <v>264</v>
      </c>
      <c r="AH105" s="212"/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2" x14ac:dyDescent="0.2">
      <c r="A106" s="229"/>
      <c r="B106" s="230"/>
      <c r="C106" s="267" t="s">
        <v>317</v>
      </c>
      <c r="D106" s="261"/>
      <c r="E106" s="261"/>
      <c r="F106" s="261"/>
      <c r="G106" s="261"/>
      <c r="H106" s="232"/>
      <c r="I106" s="232"/>
      <c r="J106" s="232"/>
      <c r="K106" s="232"/>
      <c r="L106" s="232"/>
      <c r="M106" s="232"/>
      <c r="N106" s="231"/>
      <c r="O106" s="231"/>
      <c r="P106" s="231"/>
      <c r="Q106" s="231"/>
      <c r="R106" s="232"/>
      <c r="S106" s="232"/>
      <c r="T106" s="232"/>
      <c r="U106" s="232"/>
      <c r="V106" s="232"/>
      <c r="W106" s="232"/>
      <c r="X106" s="232"/>
      <c r="Y106" s="232"/>
      <c r="Z106" s="212"/>
      <c r="AA106" s="212"/>
      <c r="AB106" s="212"/>
      <c r="AC106" s="212"/>
      <c r="AD106" s="212"/>
      <c r="AE106" s="212"/>
      <c r="AF106" s="212"/>
      <c r="AG106" s="212" t="s">
        <v>266</v>
      </c>
      <c r="AH106" s="212"/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3" x14ac:dyDescent="0.2">
      <c r="A107" s="229"/>
      <c r="B107" s="230"/>
      <c r="C107" s="268" t="s">
        <v>318</v>
      </c>
      <c r="D107" s="262"/>
      <c r="E107" s="262"/>
      <c r="F107" s="262"/>
      <c r="G107" s="262"/>
      <c r="H107" s="232"/>
      <c r="I107" s="232"/>
      <c r="J107" s="232"/>
      <c r="K107" s="232"/>
      <c r="L107" s="232"/>
      <c r="M107" s="232"/>
      <c r="N107" s="231"/>
      <c r="O107" s="231"/>
      <c r="P107" s="231"/>
      <c r="Q107" s="231"/>
      <c r="R107" s="232"/>
      <c r="S107" s="232"/>
      <c r="T107" s="232"/>
      <c r="U107" s="232"/>
      <c r="V107" s="232"/>
      <c r="W107" s="232"/>
      <c r="X107" s="232"/>
      <c r="Y107" s="232"/>
      <c r="Z107" s="212"/>
      <c r="AA107" s="212"/>
      <c r="AB107" s="212"/>
      <c r="AC107" s="212"/>
      <c r="AD107" s="212"/>
      <c r="AE107" s="212"/>
      <c r="AF107" s="212"/>
      <c r="AG107" s="212" t="s">
        <v>266</v>
      </c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3" x14ac:dyDescent="0.2">
      <c r="A108" s="229"/>
      <c r="B108" s="230"/>
      <c r="C108" s="268" t="s">
        <v>319</v>
      </c>
      <c r="D108" s="262"/>
      <c r="E108" s="262"/>
      <c r="F108" s="262"/>
      <c r="G108" s="262"/>
      <c r="H108" s="232"/>
      <c r="I108" s="232"/>
      <c r="J108" s="232"/>
      <c r="K108" s="232"/>
      <c r="L108" s="232"/>
      <c r="M108" s="232"/>
      <c r="N108" s="231"/>
      <c r="O108" s="231"/>
      <c r="P108" s="231"/>
      <c r="Q108" s="231"/>
      <c r="R108" s="232"/>
      <c r="S108" s="232"/>
      <c r="T108" s="232"/>
      <c r="U108" s="232"/>
      <c r="V108" s="232"/>
      <c r="W108" s="232"/>
      <c r="X108" s="232"/>
      <c r="Y108" s="232"/>
      <c r="Z108" s="212"/>
      <c r="AA108" s="212"/>
      <c r="AB108" s="212"/>
      <c r="AC108" s="212"/>
      <c r="AD108" s="212"/>
      <c r="AE108" s="212"/>
      <c r="AF108" s="212"/>
      <c r="AG108" s="212" t="s">
        <v>266</v>
      </c>
      <c r="AH108" s="212"/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3" x14ac:dyDescent="0.2">
      <c r="A109" s="229"/>
      <c r="B109" s="230"/>
      <c r="C109" s="268" t="s">
        <v>320</v>
      </c>
      <c r="D109" s="262"/>
      <c r="E109" s="262"/>
      <c r="F109" s="262"/>
      <c r="G109" s="262"/>
      <c r="H109" s="232"/>
      <c r="I109" s="232"/>
      <c r="J109" s="232"/>
      <c r="K109" s="232"/>
      <c r="L109" s="232"/>
      <c r="M109" s="232"/>
      <c r="N109" s="231"/>
      <c r="O109" s="231"/>
      <c r="P109" s="231"/>
      <c r="Q109" s="231"/>
      <c r="R109" s="232"/>
      <c r="S109" s="232"/>
      <c r="T109" s="232"/>
      <c r="U109" s="232"/>
      <c r="V109" s="232"/>
      <c r="W109" s="232"/>
      <c r="X109" s="232"/>
      <c r="Y109" s="232"/>
      <c r="Z109" s="212"/>
      <c r="AA109" s="212"/>
      <c r="AB109" s="212"/>
      <c r="AC109" s="212"/>
      <c r="AD109" s="212"/>
      <c r="AE109" s="212"/>
      <c r="AF109" s="212"/>
      <c r="AG109" s="212" t="s">
        <v>266</v>
      </c>
      <c r="AH109" s="212"/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3" x14ac:dyDescent="0.2">
      <c r="A110" s="229"/>
      <c r="B110" s="230"/>
      <c r="C110" s="268" t="s">
        <v>321</v>
      </c>
      <c r="D110" s="262"/>
      <c r="E110" s="262"/>
      <c r="F110" s="262"/>
      <c r="G110" s="262"/>
      <c r="H110" s="232"/>
      <c r="I110" s="232"/>
      <c r="J110" s="232"/>
      <c r="K110" s="232"/>
      <c r="L110" s="232"/>
      <c r="M110" s="232"/>
      <c r="N110" s="231"/>
      <c r="O110" s="231"/>
      <c r="P110" s="231"/>
      <c r="Q110" s="231"/>
      <c r="R110" s="232"/>
      <c r="S110" s="232"/>
      <c r="T110" s="232"/>
      <c r="U110" s="232"/>
      <c r="V110" s="232"/>
      <c r="W110" s="232"/>
      <c r="X110" s="232"/>
      <c r="Y110" s="232"/>
      <c r="Z110" s="212"/>
      <c r="AA110" s="212"/>
      <c r="AB110" s="212"/>
      <c r="AC110" s="212"/>
      <c r="AD110" s="212"/>
      <c r="AE110" s="212"/>
      <c r="AF110" s="212"/>
      <c r="AG110" s="212" t="s">
        <v>266</v>
      </c>
      <c r="AH110" s="212"/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2" x14ac:dyDescent="0.2">
      <c r="A111" s="229"/>
      <c r="B111" s="230"/>
      <c r="C111" s="266" t="s">
        <v>509</v>
      </c>
      <c r="D111" s="234"/>
      <c r="E111" s="235">
        <v>1</v>
      </c>
      <c r="F111" s="232"/>
      <c r="G111" s="232"/>
      <c r="H111" s="232"/>
      <c r="I111" s="232"/>
      <c r="J111" s="232"/>
      <c r="K111" s="232"/>
      <c r="L111" s="232"/>
      <c r="M111" s="232"/>
      <c r="N111" s="231"/>
      <c r="O111" s="231"/>
      <c r="P111" s="231"/>
      <c r="Q111" s="231"/>
      <c r="R111" s="232"/>
      <c r="S111" s="232"/>
      <c r="T111" s="232"/>
      <c r="U111" s="232"/>
      <c r="V111" s="232"/>
      <c r="W111" s="232"/>
      <c r="X111" s="232"/>
      <c r="Y111" s="232"/>
      <c r="Z111" s="212"/>
      <c r="AA111" s="212"/>
      <c r="AB111" s="212"/>
      <c r="AC111" s="212"/>
      <c r="AD111" s="212"/>
      <c r="AE111" s="212"/>
      <c r="AF111" s="212"/>
      <c r="AG111" s="212" t="s">
        <v>204</v>
      </c>
      <c r="AH111" s="212">
        <v>0</v>
      </c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x14ac:dyDescent="0.2">
      <c r="A112" s="241" t="s">
        <v>169</v>
      </c>
      <c r="B112" s="242" t="s">
        <v>128</v>
      </c>
      <c r="C112" s="263" t="s">
        <v>129</v>
      </c>
      <c r="D112" s="243"/>
      <c r="E112" s="244"/>
      <c r="F112" s="245"/>
      <c r="G112" s="246">
        <f>SUMIF(AG113:AG118,"&lt;&gt;NOR",G113:G118)</f>
        <v>0</v>
      </c>
      <c r="H112" s="240"/>
      <c r="I112" s="240">
        <f>SUM(I113:I118)</f>
        <v>0</v>
      </c>
      <c r="J112" s="240"/>
      <c r="K112" s="240">
        <f>SUM(K113:K118)</f>
        <v>0</v>
      </c>
      <c r="L112" s="240"/>
      <c r="M112" s="240">
        <f>SUM(M113:M118)</f>
        <v>0</v>
      </c>
      <c r="N112" s="239"/>
      <c r="O112" s="239">
        <f>SUM(O113:O118)</f>
        <v>11.559999999999999</v>
      </c>
      <c r="P112" s="239"/>
      <c r="Q112" s="239">
        <f>SUM(Q113:Q118)</f>
        <v>0</v>
      </c>
      <c r="R112" s="240"/>
      <c r="S112" s="240"/>
      <c r="T112" s="240"/>
      <c r="U112" s="240"/>
      <c r="V112" s="240">
        <f>SUM(V113:V118)</f>
        <v>10.02</v>
      </c>
      <c r="W112" s="240"/>
      <c r="X112" s="240"/>
      <c r="Y112" s="240"/>
      <c r="AG112" t="s">
        <v>170</v>
      </c>
    </row>
    <row r="113" spans="1:60" ht="22.5" outlineLevel="1" x14ac:dyDescent="0.2">
      <c r="A113" s="248">
        <v>40</v>
      </c>
      <c r="B113" s="249" t="s">
        <v>323</v>
      </c>
      <c r="C113" s="265" t="s">
        <v>324</v>
      </c>
      <c r="D113" s="250" t="s">
        <v>211</v>
      </c>
      <c r="E113" s="251">
        <v>54.67</v>
      </c>
      <c r="F113" s="252"/>
      <c r="G113" s="253">
        <f>ROUND(E113*F113,2)</f>
        <v>0</v>
      </c>
      <c r="H113" s="233"/>
      <c r="I113" s="232">
        <f>ROUND(E113*H113,2)</f>
        <v>0</v>
      </c>
      <c r="J113" s="233"/>
      <c r="K113" s="232">
        <f>ROUND(E113*J113,2)</f>
        <v>0</v>
      </c>
      <c r="L113" s="232">
        <v>21</v>
      </c>
      <c r="M113" s="232">
        <f>G113*(1+L113/100)</f>
        <v>0</v>
      </c>
      <c r="N113" s="231">
        <v>0.10249999999999999</v>
      </c>
      <c r="O113" s="231">
        <f>ROUND(E113*N113,2)</f>
        <v>5.6</v>
      </c>
      <c r="P113" s="231">
        <v>0</v>
      </c>
      <c r="Q113" s="231">
        <f>ROUND(E113*P113,2)</f>
        <v>0</v>
      </c>
      <c r="R113" s="232"/>
      <c r="S113" s="232" t="s">
        <v>202</v>
      </c>
      <c r="T113" s="232" t="s">
        <v>175</v>
      </c>
      <c r="U113" s="232">
        <v>0.14000000000000001</v>
      </c>
      <c r="V113" s="232">
        <f>ROUND(E113*U113,2)</f>
        <v>7.65</v>
      </c>
      <c r="W113" s="232"/>
      <c r="X113" s="232" t="s">
        <v>176</v>
      </c>
      <c r="Y113" s="232" t="s">
        <v>177</v>
      </c>
      <c r="Z113" s="212"/>
      <c r="AA113" s="212"/>
      <c r="AB113" s="212"/>
      <c r="AC113" s="212"/>
      <c r="AD113" s="212"/>
      <c r="AE113" s="212"/>
      <c r="AF113" s="212"/>
      <c r="AG113" s="212" t="s">
        <v>178</v>
      </c>
      <c r="AH113" s="212"/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2" x14ac:dyDescent="0.2">
      <c r="A114" s="229"/>
      <c r="B114" s="230"/>
      <c r="C114" s="266" t="s">
        <v>639</v>
      </c>
      <c r="D114" s="234"/>
      <c r="E114" s="235">
        <v>54.67</v>
      </c>
      <c r="F114" s="232"/>
      <c r="G114" s="232"/>
      <c r="H114" s="232"/>
      <c r="I114" s="232"/>
      <c r="J114" s="232"/>
      <c r="K114" s="232"/>
      <c r="L114" s="232"/>
      <c r="M114" s="232"/>
      <c r="N114" s="231"/>
      <c r="O114" s="231"/>
      <c r="P114" s="231"/>
      <c r="Q114" s="231"/>
      <c r="R114" s="232"/>
      <c r="S114" s="232"/>
      <c r="T114" s="232"/>
      <c r="U114" s="232"/>
      <c r="V114" s="232"/>
      <c r="W114" s="232"/>
      <c r="X114" s="232"/>
      <c r="Y114" s="232"/>
      <c r="Z114" s="212"/>
      <c r="AA114" s="212"/>
      <c r="AB114" s="212"/>
      <c r="AC114" s="212"/>
      <c r="AD114" s="212"/>
      <c r="AE114" s="212"/>
      <c r="AF114" s="212"/>
      <c r="AG114" s="212" t="s">
        <v>204</v>
      </c>
      <c r="AH114" s="212">
        <v>0</v>
      </c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1" x14ac:dyDescent="0.2">
      <c r="A115" s="248">
        <v>41</v>
      </c>
      <c r="B115" s="249" t="s">
        <v>327</v>
      </c>
      <c r="C115" s="265" t="s">
        <v>328</v>
      </c>
      <c r="D115" s="250" t="s">
        <v>173</v>
      </c>
      <c r="E115" s="251">
        <v>1.6400999999999999</v>
      </c>
      <c r="F115" s="252"/>
      <c r="G115" s="253">
        <f>ROUND(E115*F115,2)</f>
        <v>0</v>
      </c>
      <c r="H115" s="233"/>
      <c r="I115" s="232">
        <f>ROUND(E115*H115,2)</f>
        <v>0</v>
      </c>
      <c r="J115" s="233"/>
      <c r="K115" s="232">
        <f>ROUND(E115*J115,2)</f>
        <v>0</v>
      </c>
      <c r="L115" s="232">
        <v>21</v>
      </c>
      <c r="M115" s="232">
        <f>G115*(1+L115/100)</f>
        <v>0</v>
      </c>
      <c r="N115" s="231">
        <v>2.5249999999999999</v>
      </c>
      <c r="O115" s="231">
        <f>ROUND(E115*N115,2)</f>
        <v>4.1399999999999997</v>
      </c>
      <c r="P115" s="231">
        <v>0</v>
      </c>
      <c r="Q115" s="231">
        <f>ROUND(E115*P115,2)</f>
        <v>0</v>
      </c>
      <c r="R115" s="232"/>
      <c r="S115" s="232" t="s">
        <v>202</v>
      </c>
      <c r="T115" s="232" t="s">
        <v>175</v>
      </c>
      <c r="U115" s="232">
        <v>1.4419999999999999</v>
      </c>
      <c r="V115" s="232">
        <f>ROUND(E115*U115,2)</f>
        <v>2.37</v>
      </c>
      <c r="W115" s="232"/>
      <c r="X115" s="232" t="s">
        <v>176</v>
      </c>
      <c r="Y115" s="232" t="s">
        <v>177</v>
      </c>
      <c r="Z115" s="212"/>
      <c r="AA115" s="212"/>
      <c r="AB115" s="212"/>
      <c r="AC115" s="212"/>
      <c r="AD115" s="212"/>
      <c r="AE115" s="212"/>
      <c r="AF115" s="212"/>
      <c r="AG115" s="212" t="s">
        <v>178</v>
      </c>
      <c r="AH115" s="212"/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2" x14ac:dyDescent="0.2">
      <c r="A116" s="229"/>
      <c r="B116" s="230"/>
      <c r="C116" s="266" t="s">
        <v>640</v>
      </c>
      <c r="D116" s="234"/>
      <c r="E116" s="235">
        <v>1.6400999999999999</v>
      </c>
      <c r="F116" s="232"/>
      <c r="G116" s="232"/>
      <c r="H116" s="232"/>
      <c r="I116" s="232"/>
      <c r="J116" s="232"/>
      <c r="K116" s="232"/>
      <c r="L116" s="232"/>
      <c r="M116" s="232"/>
      <c r="N116" s="231"/>
      <c r="O116" s="231"/>
      <c r="P116" s="231"/>
      <c r="Q116" s="231"/>
      <c r="R116" s="232"/>
      <c r="S116" s="232"/>
      <c r="T116" s="232"/>
      <c r="U116" s="232"/>
      <c r="V116" s="232"/>
      <c r="W116" s="232"/>
      <c r="X116" s="232"/>
      <c r="Y116" s="232"/>
      <c r="Z116" s="212"/>
      <c r="AA116" s="212"/>
      <c r="AB116" s="212"/>
      <c r="AC116" s="212"/>
      <c r="AD116" s="212"/>
      <c r="AE116" s="212"/>
      <c r="AF116" s="212"/>
      <c r="AG116" s="212" t="s">
        <v>204</v>
      </c>
      <c r="AH116" s="212">
        <v>0</v>
      </c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outlineLevel="1" x14ac:dyDescent="0.2">
      <c r="A117" s="248">
        <v>42</v>
      </c>
      <c r="B117" s="249" t="s">
        <v>512</v>
      </c>
      <c r="C117" s="265" t="s">
        <v>513</v>
      </c>
      <c r="D117" s="250" t="s">
        <v>235</v>
      </c>
      <c r="E117" s="251">
        <v>110.43340000000001</v>
      </c>
      <c r="F117" s="252"/>
      <c r="G117" s="253">
        <f>ROUND(E117*F117,2)</f>
        <v>0</v>
      </c>
      <c r="H117" s="233"/>
      <c r="I117" s="232">
        <f>ROUND(E117*H117,2)</f>
        <v>0</v>
      </c>
      <c r="J117" s="233"/>
      <c r="K117" s="232">
        <f>ROUND(E117*J117,2)</f>
        <v>0</v>
      </c>
      <c r="L117" s="232">
        <v>21</v>
      </c>
      <c r="M117" s="232">
        <f>G117*(1+L117/100)</f>
        <v>0</v>
      </c>
      <c r="N117" s="231">
        <v>1.6500000000000001E-2</v>
      </c>
      <c r="O117" s="231">
        <f>ROUND(E117*N117,2)</f>
        <v>1.82</v>
      </c>
      <c r="P117" s="231">
        <v>0</v>
      </c>
      <c r="Q117" s="231">
        <f>ROUND(E117*P117,2)</f>
        <v>0</v>
      </c>
      <c r="R117" s="232" t="s">
        <v>296</v>
      </c>
      <c r="S117" s="232" t="s">
        <v>514</v>
      </c>
      <c r="T117" s="232" t="s">
        <v>175</v>
      </c>
      <c r="U117" s="232">
        <v>0</v>
      </c>
      <c r="V117" s="232">
        <f>ROUND(E117*U117,2)</f>
        <v>0</v>
      </c>
      <c r="W117" s="232"/>
      <c r="X117" s="232" t="s">
        <v>298</v>
      </c>
      <c r="Y117" s="232" t="s">
        <v>177</v>
      </c>
      <c r="Z117" s="212"/>
      <c r="AA117" s="212"/>
      <c r="AB117" s="212"/>
      <c r="AC117" s="212"/>
      <c r="AD117" s="212"/>
      <c r="AE117" s="212"/>
      <c r="AF117" s="212"/>
      <c r="AG117" s="212" t="s">
        <v>299</v>
      </c>
      <c r="AH117" s="212"/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2" x14ac:dyDescent="0.2">
      <c r="A118" s="229"/>
      <c r="B118" s="230"/>
      <c r="C118" s="266" t="s">
        <v>641</v>
      </c>
      <c r="D118" s="234"/>
      <c r="E118" s="235">
        <v>110.43340000000001</v>
      </c>
      <c r="F118" s="232"/>
      <c r="G118" s="232"/>
      <c r="H118" s="232"/>
      <c r="I118" s="232"/>
      <c r="J118" s="232"/>
      <c r="K118" s="232"/>
      <c r="L118" s="232"/>
      <c r="M118" s="232"/>
      <c r="N118" s="231"/>
      <c r="O118" s="231"/>
      <c r="P118" s="231"/>
      <c r="Q118" s="231"/>
      <c r="R118" s="232"/>
      <c r="S118" s="232"/>
      <c r="T118" s="232"/>
      <c r="U118" s="232"/>
      <c r="V118" s="232"/>
      <c r="W118" s="232"/>
      <c r="X118" s="232"/>
      <c r="Y118" s="232"/>
      <c r="Z118" s="212"/>
      <c r="AA118" s="212"/>
      <c r="AB118" s="212"/>
      <c r="AC118" s="212"/>
      <c r="AD118" s="212"/>
      <c r="AE118" s="212"/>
      <c r="AF118" s="212"/>
      <c r="AG118" s="212" t="s">
        <v>204</v>
      </c>
      <c r="AH118" s="212">
        <v>0</v>
      </c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x14ac:dyDescent="0.2">
      <c r="A119" s="241" t="s">
        <v>169</v>
      </c>
      <c r="B119" s="242" t="s">
        <v>130</v>
      </c>
      <c r="C119" s="263" t="s">
        <v>131</v>
      </c>
      <c r="D119" s="243"/>
      <c r="E119" s="244"/>
      <c r="F119" s="245"/>
      <c r="G119" s="246">
        <f>SUMIF(AG120:AG131,"&lt;&gt;NOR",G120:G131)</f>
        <v>0</v>
      </c>
      <c r="H119" s="240"/>
      <c r="I119" s="240">
        <f>SUM(I120:I131)</f>
        <v>0</v>
      </c>
      <c r="J119" s="240"/>
      <c r="K119" s="240">
        <f>SUM(K120:K131)</f>
        <v>0</v>
      </c>
      <c r="L119" s="240"/>
      <c r="M119" s="240">
        <f>SUM(M120:M131)</f>
        <v>0</v>
      </c>
      <c r="N119" s="239"/>
      <c r="O119" s="239">
        <f>SUM(O120:O131)</f>
        <v>0.45</v>
      </c>
      <c r="P119" s="239"/>
      <c r="Q119" s="239">
        <f>SUM(Q120:Q131)</f>
        <v>0</v>
      </c>
      <c r="R119" s="240"/>
      <c r="S119" s="240"/>
      <c r="T119" s="240"/>
      <c r="U119" s="240"/>
      <c r="V119" s="240">
        <f>SUM(V120:V131)</f>
        <v>2</v>
      </c>
      <c r="W119" s="240"/>
      <c r="X119" s="240"/>
      <c r="Y119" s="240"/>
      <c r="AG119" t="s">
        <v>170</v>
      </c>
    </row>
    <row r="120" spans="1:60" outlineLevel="1" x14ac:dyDescent="0.2">
      <c r="A120" s="248">
        <v>43</v>
      </c>
      <c r="B120" s="249" t="s">
        <v>333</v>
      </c>
      <c r="C120" s="265" t="s">
        <v>334</v>
      </c>
      <c r="D120" s="250" t="s">
        <v>235</v>
      </c>
      <c r="E120" s="251">
        <v>4</v>
      </c>
      <c r="F120" s="252"/>
      <c r="G120" s="253">
        <f>ROUND(E120*F120,2)</f>
        <v>0</v>
      </c>
      <c r="H120" s="233"/>
      <c r="I120" s="232">
        <f>ROUND(E120*H120,2)</f>
        <v>0</v>
      </c>
      <c r="J120" s="233"/>
      <c r="K120" s="232">
        <f>ROUND(E120*J120,2)</f>
        <v>0</v>
      </c>
      <c r="L120" s="232">
        <v>21</v>
      </c>
      <c r="M120" s="232">
        <f>G120*(1+L120/100)</f>
        <v>0</v>
      </c>
      <c r="N120" s="231">
        <v>2.3400000000000001E-2</v>
      </c>
      <c r="O120" s="231">
        <f>ROUND(E120*N120,2)</f>
        <v>0.09</v>
      </c>
      <c r="P120" s="231">
        <v>0</v>
      </c>
      <c r="Q120" s="231">
        <f>ROUND(E120*P120,2)</f>
        <v>0</v>
      </c>
      <c r="R120" s="232"/>
      <c r="S120" s="232" t="s">
        <v>202</v>
      </c>
      <c r="T120" s="232" t="s">
        <v>175</v>
      </c>
      <c r="U120" s="232">
        <v>0.5</v>
      </c>
      <c r="V120" s="232">
        <f>ROUND(E120*U120,2)</f>
        <v>2</v>
      </c>
      <c r="W120" s="232"/>
      <c r="X120" s="232" t="s">
        <v>176</v>
      </c>
      <c r="Y120" s="232" t="s">
        <v>177</v>
      </c>
      <c r="Z120" s="212"/>
      <c r="AA120" s="212"/>
      <c r="AB120" s="212"/>
      <c r="AC120" s="212"/>
      <c r="AD120" s="212"/>
      <c r="AE120" s="212"/>
      <c r="AF120" s="212"/>
      <c r="AG120" s="212" t="s">
        <v>178</v>
      </c>
      <c r="AH120" s="212"/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2" x14ac:dyDescent="0.2">
      <c r="A121" s="229"/>
      <c r="B121" s="230"/>
      <c r="C121" s="266" t="s">
        <v>642</v>
      </c>
      <c r="D121" s="234"/>
      <c r="E121" s="235">
        <v>4</v>
      </c>
      <c r="F121" s="232"/>
      <c r="G121" s="232"/>
      <c r="H121" s="232"/>
      <c r="I121" s="232"/>
      <c r="J121" s="232"/>
      <c r="K121" s="232"/>
      <c r="L121" s="232"/>
      <c r="M121" s="232"/>
      <c r="N121" s="231"/>
      <c r="O121" s="231"/>
      <c r="P121" s="231"/>
      <c r="Q121" s="231"/>
      <c r="R121" s="232"/>
      <c r="S121" s="232"/>
      <c r="T121" s="232"/>
      <c r="U121" s="232"/>
      <c r="V121" s="232"/>
      <c r="W121" s="232"/>
      <c r="X121" s="232"/>
      <c r="Y121" s="232"/>
      <c r="Z121" s="212"/>
      <c r="AA121" s="212"/>
      <c r="AB121" s="212"/>
      <c r="AC121" s="212"/>
      <c r="AD121" s="212"/>
      <c r="AE121" s="212"/>
      <c r="AF121" s="212"/>
      <c r="AG121" s="212" t="s">
        <v>204</v>
      </c>
      <c r="AH121" s="212">
        <v>0</v>
      </c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1" x14ac:dyDescent="0.2">
      <c r="A122" s="248">
        <v>44</v>
      </c>
      <c r="B122" s="249" t="s">
        <v>336</v>
      </c>
      <c r="C122" s="265" t="s">
        <v>337</v>
      </c>
      <c r="D122" s="250" t="s">
        <v>338</v>
      </c>
      <c r="E122" s="251">
        <v>2</v>
      </c>
      <c r="F122" s="252"/>
      <c r="G122" s="253">
        <f>ROUND(E122*F122,2)</f>
        <v>0</v>
      </c>
      <c r="H122" s="233"/>
      <c r="I122" s="232">
        <f>ROUND(E122*H122,2)</f>
        <v>0</v>
      </c>
      <c r="J122" s="233"/>
      <c r="K122" s="232">
        <f>ROUND(E122*J122,2)</f>
        <v>0</v>
      </c>
      <c r="L122" s="232">
        <v>21</v>
      </c>
      <c r="M122" s="232">
        <f>G122*(1+L122/100)</f>
        <v>0</v>
      </c>
      <c r="N122" s="231">
        <v>0.06</v>
      </c>
      <c r="O122" s="231">
        <f>ROUND(E122*N122,2)</f>
        <v>0.12</v>
      </c>
      <c r="P122" s="231">
        <v>0</v>
      </c>
      <c r="Q122" s="231">
        <f>ROUND(E122*P122,2)</f>
        <v>0</v>
      </c>
      <c r="R122" s="232"/>
      <c r="S122" s="232" t="s">
        <v>174</v>
      </c>
      <c r="T122" s="232" t="s">
        <v>175</v>
      </c>
      <c r="U122" s="232">
        <v>0</v>
      </c>
      <c r="V122" s="232">
        <f>ROUND(E122*U122,2)</f>
        <v>0</v>
      </c>
      <c r="W122" s="232"/>
      <c r="X122" s="232" t="s">
        <v>263</v>
      </c>
      <c r="Y122" s="232" t="s">
        <v>177</v>
      </c>
      <c r="Z122" s="212"/>
      <c r="AA122" s="212"/>
      <c r="AB122" s="212"/>
      <c r="AC122" s="212"/>
      <c r="AD122" s="212"/>
      <c r="AE122" s="212"/>
      <c r="AF122" s="212"/>
      <c r="AG122" s="212" t="s">
        <v>275</v>
      </c>
      <c r="AH122" s="212"/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2" x14ac:dyDescent="0.2">
      <c r="A123" s="229"/>
      <c r="B123" s="230"/>
      <c r="C123" s="266" t="s">
        <v>350</v>
      </c>
      <c r="D123" s="234"/>
      <c r="E123" s="235">
        <v>2</v>
      </c>
      <c r="F123" s="232"/>
      <c r="G123" s="232"/>
      <c r="H123" s="232"/>
      <c r="I123" s="232"/>
      <c r="J123" s="232"/>
      <c r="K123" s="232"/>
      <c r="L123" s="232"/>
      <c r="M123" s="232"/>
      <c r="N123" s="231"/>
      <c r="O123" s="231"/>
      <c r="P123" s="231"/>
      <c r="Q123" s="231"/>
      <c r="R123" s="232"/>
      <c r="S123" s="232"/>
      <c r="T123" s="232"/>
      <c r="U123" s="232"/>
      <c r="V123" s="232"/>
      <c r="W123" s="232"/>
      <c r="X123" s="232"/>
      <c r="Y123" s="232"/>
      <c r="Z123" s="212"/>
      <c r="AA123" s="212"/>
      <c r="AB123" s="212"/>
      <c r="AC123" s="212"/>
      <c r="AD123" s="212"/>
      <c r="AE123" s="212"/>
      <c r="AF123" s="212"/>
      <c r="AG123" s="212" t="s">
        <v>204</v>
      </c>
      <c r="AH123" s="212">
        <v>0</v>
      </c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1" x14ac:dyDescent="0.2">
      <c r="A124" s="248">
        <v>45</v>
      </c>
      <c r="B124" s="249" t="s">
        <v>339</v>
      </c>
      <c r="C124" s="265" t="s">
        <v>340</v>
      </c>
      <c r="D124" s="250" t="s">
        <v>235</v>
      </c>
      <c r="E124" s="251">
        <v>2</v>
      </c>
      <c r="F124" s="252"/>
      <c r="G124" s="253">
        <f>ROUND(E124*F124,2)</f>
        <v>0</v>
      </c>
      <c r="H124" s="233"/>
      <c r="I124" s="232">
        <f>ROUND(E124*H124,2)</f>
        <v>0</v>
      </c>
      <c r="J124" s="233"/>
      <c r="K124" s="232">
        <f>ROUND(E124*J124,2)</f>
        <v>0</v>
      </c>
      <c r="L124" s="232">
        <v>21</v>
      </c>
      <c r="M124" s="232">
        <f>G124*(1+L124/100)</f>
        <v>0</v>
      </c>
      <c r="N124" s="231">
        <v>1.25E-3</v>
      </c>
      <c r="O124" s="231">
        <f>ROUND(E124*N124,2)</f>
        <v>0</v>
      </c>
      <c r="P124" s="231">
        <v>0</v>
      </c>
      <c r="Q124" s="231">
        <f>ROUND(E124*P124,2)</f>
        <v>0</v>
      </c>
      <c r="R124" s="232"/>
      <c r="S124" s="232" t="s">
        <v>174</v>
      </c>
      <c r="T124" s="232" t="s">
        <v>175</v>
      </c>
      <c r="U124" s="232">
        <v>0</v>
      </c>
      <c r="V124" s="232">
        <f>ROUND(E124*U124,2)</f>
        <v>0</v>
      </c>
      <c r="W124" s="232"/>
      <c r="X124" s="232" t="s">
        <v>263</v>
      </c>
      <c r="Y124" s="232" t="s">
        <v>177</v>
      </c>
      <c r="Z124" s="212"/>
      <c r="AA124" s="212"/>
      <c r="AB124" s="212"/>
      <c r="AC124" s="212"/>
      <c r="AD124" s="212"/>
      <c r="AE124" s="212"/>
      <c r="AF124" s="212"/>
      <c r="AG124" s="212" t="s">
        <v>275</v>
      </c>
      <c r="AH124" s="212"/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2" x14ac:dyDescent="0.2">
      <c r="A125" s="229"/>
      <c r="B125" s="230"/>
      <c r="C125" s="266" t="s">
        <v>350</v>
      </c>
      <c r="D125" s="234"/>
      <c r="E125" s="235">
        <v>2</v>
      </c>
      <c r="F125" s="232"/>
      <c r="G125" s="232"/>
      <c r="H125" s="232"/>
      <c r="I125" s="232"/>
      <c r="J125" s="232"/>
      <c r="K125" s="232"/>
      <c r="L125" s="232"/>
      <c r="M125" s="232"/>
      <c r="N125" s="231"/>
      <c r="O125" s="231"/>
      <c r="P125" s="231"/>
      <c r="Q125" s="231"/>
      <c r="R125" s="232"/>
      <c r="S125" s="232"/>
      <c r="T125" s="232"/>
      <c r="U125" s="232"/>
      <c r="V125" s="232"/>
      <c r="W125" s="232"/>
      <c r="X125" s="232"/>
      <c r="Y125" s="232"/>
      <c r="Z125" s="212"/>
      <c r="AA125" s="212"/>
      <c r="AB125" s="212"/>
      <c r="AC125" s="212"/>
      <c r="AD125" s="212"/>
      <c r="AE125" s="212"/>
      <c r="AF125" s="212"/>
      <c r="AG125" s="212" t="s">
        <v>204</v>
      </c>
      <c r="AH125" s="212">
        <v>0</v>
      </c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1" x14ac:dyDescent="0.2">
      <c r="A126" s="248">
        <v>46</v>
      </c>
      <c r="B126" s="249" t="s">
        <v>341</v>
      </c>
      <c r="C126" s="265" t="s">
        <v>342</v>
      </c>
      <c r="D126" s="250" t="s">
        <v>338</v>
      </c>
      <c r="E126" s="251">
        <v>2</v>
      </c>
      <c r="F126" s="252"/>
      <c r="G126" s="253">
        <f>ROUND(E126*F126,2)</f>
        <v>0</v>
      </c>
      <c r="H126" s="233"/>
      <c r="I126" s="232">
        <f>ROUND(E126*H126,2)</f>
        <v>0</v>
      </c>
      <c r="J126" s="233"/>
      <c r="K126" s="232">
        <f>ROUND(E126*J126,2)</f>
        <v>0</v>
      </c>
      <c r="L126" s="232">
        <v>21</v>
      </c>
      <c r="M126" s="232">
        <f>G126*(1+L126/100)</f>
        <v>0</v>
      </c>
      <c r="N126" s="231">
        <v>2.0299999999999999E-2</v>
      </c>
      <c r="O126" s="231">
        <f>ROUND(E126*N126,2)</f>
        <v>0.04</v>
      </c>
      <c r="P126" s="231">
        <v>0</v>
      </c>
      <c r="Q126" s="231">
        <f>ROUND(E126*P126,2)</f>
        <v>0</v>
      </c>
      <c r="R126" s="232"/>
      <c r="S126" s="232" t="s">
        <v>174</v>
      </c>
      <c r="T126" s="232" t="s">
        <v>175</v>
      </c>
      <c r="U126" s="232">
        <v>0</v>
      </c>
      <c r="V126" s="232">
        <f>ROUND(E126*U126,2)</f>
        <v>0</v>
      </c>
      <c r="W126" s="232"/>
      <c r="X126" s="232" t="s">
        <v>263</v>
      </c>
      <c r="Y126" s="232" t="s">
        <v>177</v>
      </c>
      <c r="Z126" s="212"/>
      <c r="AA126" s="212"/>
      <c r="AB126" s="212"/>
      <c r="AC126" s="212"/>
      <c r="AD126" s="212"/>
      <c r="AE126" s="212"/>
      <c r="AF126" s="212"/>
      <c r="AG126" s="212" t="s">
        <v>275</v>
      </c>
      <c r="AH126" s="212"/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2" x14ac:dyDescent="0.2">
      <c r="A127" s="229"/>
      <c r="B127" s="230"/>
      <c r="C127" s="267" t="s">
        <v>343</v>
      </c>
      <c r="D127" s="261"/>
      <c r="E127" s="261"/>
      <c r="F127" s="261"/>
      <c r="G127" s="261"/>
      <c r="H127" s="232"/>
      <c r="I127" s="232"/>
      <c r="J127" s="232"/>
      <c r="K127" s="232"/>
      <c r="L127" s="232"/>
      <c r="M127" s="232"/>
      <c r="N127" s="231"/>
      <c r="O127" s="231"/>
      <c r="P127" s="231"/>
      <c r="Q127" s="231"/>
      <c r="R127" s="232"/>
      <c r="S127" s="232"/>
      <c r="T127" s="232"/>
      <c r="U127" s="232"/>
      <c r="V127" s="232"/>
      <c r="W127" s="232"/>
      <c r="X127" s="232"/>
      <c r="Y127" s="232"/>
      <c r="Z127" s="212"/>
      <c r="AA127" s="212"/>
      <c r="AB127" s="212"/>
      <c r="AC127" s="212"/>
      <c r="AD127" s="212"/>
      <c r="AE127" s="212"/>
      <c r="AF127" s="212"/>
      <c r="AG127" s="212" t="s">
        <v>266</v>
      </c>
      <c r="AH127" s="212"/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2" x14ac:dyDescent="0.2">
      <c r="A128" s="229"/>
      <c r="B128" s="230"/>
      <c r="C128" s="266" t="s">
        <v>350</v>
      </c>
      <c r="D128" s="234"/>
      <c r="E128" s="235">
        <v>2</v>
      </c>
      <c r="F128" s="232"/>
      <c r="G128" s="232"/>
      <c r="H128" s="232"/>
      <c r="I128" s="232"/>
      <c r="J128" s="232"/>
      <c r="K128" s="232"/>
      <c r="L128" s="232"/>
      <c r="M128" s="232"/>
      <c r="N128" s="231"/>
      <c r="O128" s="231"/>
      <c r="P128" s="231"/>
      <c r="Q128" s="231"/>
      <c r="R128" s="232"/>
      <c r="S128" s="232"/>
      <c r="T128" s="232"/>
      <c r="U128" s="232"/>
      <c r="V128" s="232"/>
      <c r="W128" s="232"/>
      <c r="X128" s="232"/>
      <c r="Y128" s="232"/>
      <c r="Z128" s="212"/>
      <c r="AA128" s="212"/>
      <c r="AB128" s="212"/>
      <c r="AC128" s="212"/>
      <c r="AD128" s="212"/>
      <c r="AE128" s="212"/>
      <c r="AF128" s="212"/>
      <c r="AG128" s="212" t="s">
        <v>204</v>
      </c>
      <c r="AH128" s="212">
        <v>0</v>
      </c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outlineLevel="1" x14ac:dyDescent="0.2">
      <c r="A129" s="254">
        <v>47</v>
      </c>
      <c r="B129" s="255" t="s">
        <v>344</v>
      </c>
      <c r="C129" s="264" t="s">
        <v>345</v>
      </c>
      <c r="D129" s="256" t="s">
        <v>235</v>
      </c>
      <c r="E129" s="257">
        <v>4</v>
      </c>
      <c r="F129" s="258"/>
      <c r="G129" s="259">
        <f>ROUND(E129*F129,2)</f>
        <v>0</v>
      </c>
      <c r="H129" s="233"/>
      <c r="I129" s="232">
        <f>ROUND(E129*H129,2)</f>
        <v>0</v>
      </c>
      <c r="J129" s="233"/>
      <c r="K129" s="232">
        <f>ROUND(E129*J129,2)</f>
        <v>0</v>
      </c>
      <c r="L129" s="232">
        <v>21</v>
      </c>
      <c r="M129" s="232">
        <f>G129*(1+L129/100)</f>
        <v>0</v>
      </c>
      <c r="N129" s="231">
        <v>0.05</v>
      </c>
      <c r="O129" s="231">
        <f>ROUND(E129*N129,2)</f>
        <v>0.2</v>
      </c>
      <c r="P129" s="231">
        <v>0</v>
      </c>
      <c r="Q129" s="231">
        <f>ROUND(E129*P129,2)</f>
        <v>0</v>
      </c>
      <c r="R129" s="232"/>
      <c r="S129" s="232" t="s">
        <v>174</v>
      </c>
      <c r="T129" s="232" t="s">
        <v>175</v>
      </c>
      <c r="U129" s="232">
        <v>0</v>
      </c>
      <c r="V129" s="232">
        <f>ROUND(E129*U129,2)</f>
        <v>0</v>
      </c>
      <c r="W129" s="232"/>
      <c r="X129" s="232" t="s">
        <v>263</v>
      </c>
      <c r="Y129" s="232" t="s">
        <v>177</v>
      </c>
      <c r="Z129" s="212"/>
      <c r="AA129" s="212"/>
      <c r="AB129" s="212"/>
      <c r="AC129" s="212"/>
      <c r="AD129" s="212"/>
      <c r="AE129" s="212"/>
      <c r="AF129" s="212"/>
      <c r="AG129" s="212" t="s">
        <v>275</v>
      </c>
      <c r="AH129" s="212"/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1" x14ac:dyDescent="0.2">
      <c r="A130" s="248">
        <v>48</v>
      </c>
      <c r="B130" s="249" t="s">
        <v>339</v>
      </c>
      <c r="C130" s="265" t="s">
        <v>353</v>
      </c>
      <c r="D130" s="250" t="s">
        <v>235</v>
      </c>
      <c r="E130" s="251">
        <v>2</v>
      </c>
      <c r="F130" s="252"/>
      <c r="G130" s="253">
        <f>ROUND(E130*F130,2)</f>
        <v>0</v>
      </c>
      <c r="H130" s="233"/>
      <c r="I130" s="232">
        <f>ROUND(E130*H130,2)</f>
        <v>0</v>
      </c>
      <c r="J130" s="233"/>
      <c r="K130" s="232">
        <f>ROUND(E130*J130,2)</f>
        <v>0</v>
      </c>
      <c r="L130" s="232">
        <v>21</v>
      </c>
      <c r="M130" s="232">
        <f>G130*(1+L130/100)</f>
        <v>0</v>
      </c>
      <c r="N130" s="231">
        <v>0</v>
      </c>
      <c r="O130" s="231">
        <f>ROUND(E130*N130,2)</f>
        <v>0</v>
      </c>
      <c r="P130" s="231">
        <v>0</v>
      </c>
      <c r="Q130" s="231">
        <f>ROUND(E130*P130,2)</f>
        <v>0</v>
      </c>
      <c r="R130" s="232"/>
      <c r="S130" s="232" t="s">
        <v>174</v>
      </c>
      <c r="T130" s="232" t="s">
        <v>175</v>
      </c>
      <c r="U130" s="232">
        <v>0</v>
      </c>
      <c r="V130" s="232">
        <f>ROUND(E130*U130,2)</f>
        <v>0</v>
      </c>
      <c r="W130" s="232"/>
      <c r="X130" s="232" t="s">
        <v>263</v>
      </c>
      <c r="Y130" s="232" t="s">
        <v>177</v>
      </c>
      <c r="Z130" s="212"/>
      <c r="AA130" s="212"/>
      <c r="AB130" s="212"/>
      <c r="AC130" s="212"/>
      <c r="AD130" s="212"/>
      <c r="AE130" s="212"/>
      <c r="AF130" s="212"/>
      <c r="AG130" s="212" t="s">
        <v>264</v>
      </c>
      <c r="AH130" s="212"/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2" x14ac:dyDescent="0.2">
      <c r="A131" s="229"/>
      <c r="B131" s="230"/>
      <c r="C131" s="266" t="s">
        <v>350</v>
      </c>
      <c r="D131" s="234"/>
      <c r="E131" s="235">
        <v>2</v>
      </c>
      <c r="F131" s="232"/>
      <c r="G131" s="232"/>
      <c r="H131" s="232"/>
      <c r="I131" s="232"/>
      <c r="J131" s="232"/>
      <c r="K131" s="232"/>
      <c r="L131" s="232"/>
      <c r="M131" s="232"/>
      <c r="N131" s="231"/>
      <c r="O131" s="231"/>
      <c r="P131" s="231"/>
      <c r="Q131" s="231"/>
      <c r="R131" s="232"/>
      <c r="S131" s="232"/>
      <c r="T131" s="232"/>
      <c r="U131" s="232"/>
      <c r="V131" s="232"/>
      <c r="W131" s="232"/>
      <c r="X131" s="232"/>
      <c r="Y131" s="232"/>
      <c r="Z131" s="212"/>
      <c r="AA131" s="212"/>
      <c r="AB131" s="212"/>
      <c r="AC131" s="212"/>
      <c r="AD131" s="212"/>
      <c r="AE131" s="212"/>
      <c r="AF131" s="212"/>
      <c r="AG131" s="212" t="s">
        <v>204</v>
      </c>
      <c r="AH131" s="212">
        <v>0</v>
      </c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x14ac:dyDescent="0.2">
      <c r="A132" s="241" t="s">
        <v>169</v>
      </c>
      <c r="B132" s="242" t="s">
        <v>132</v>
      </c>
      <c r="C132" s="263" t="s">
        <v>133</v>
      </c>
      <c r="D132" s="243"/>
      <c r="E132" s="244"/>
      <c r="F132" s="245"/>
      <c r="G132" s="246">
        <f>SUMIF(AG133:AG139,"&lt;&gt;NOR",G133:G139)</f>
        <v>0</v>
      </c>
      <c r="H132" s="240"/>
      <c r="I132" s="240">
        <f>SUM(I133:I139)</f>
        <v>0</v>
      </c>
      <c r="J132" s="240"/>
      <c r="K132" s="240">
        <f>SUM(K133:K139)</f>
        <v>0</v>
      </c>
      <c r="L132" s="240"/>
      <c r="M132" s="240">
        <f>SUM(M133:M139)</f>
        <v>0</v>
      </c>
      <c r="N132" s="239"/>
      <c r="O132" s="239">
        <f>SUM(O133:O139)</f>
        <v>13.18</v>
      </c>
      <c r="P132" s="239"/>
      <c r="Q132" s="239">
        <f>SUM(Q133:Q139)</f>
        <v>0</v>
      </c>
      <c r="R132" s="240"/>
      <c r="S132" s="240"/>
      <c r="T132" s="240"/>
      <c r="U132" s="240"/>
      <c r="V132" s="240">
        <f>SUM(V133:V139)</f>
        <v>27</v>
      </c>
      <c r="W132" s="240"/>
      <c r="X132" s="240"/>
      <c r="Y132" s="240"/>
      <c r="AG132" t="s">
        <v>170</v>
      </c>
    </row>
    <row r="133" spans="1:60" ht="22.5" outlineLevel="1" x14ac:dyDescent="0.2">
      <c r="A133" s="248">
        <v>49</v>
      </c>
      <c r="B133" s="249" t="s">
        <v>358</v>
      </c>
      <c r="C133" s="265" t="s">
        <v>359</v>
      </c>
      <c r="D133" s="250" t="s">
        <v>211</v>
      </c>
      <c r="E133" s="251">
        <v>72</v>
      </c>
      <c r="F133" s="252"/>
      <c r="G133" s="253">
        <f>ROUND(E133*F133,2)</f>
        <v>0</v>
      </c>
      <c r="H133" s="233"/>
      <c r="I133" s="232">
        <f>ROUND(E133*H133,2)</f>
        <v>0</v>
      </c>
      <c r="J133" s="233"/>
      <c r="K133" s="232">
        <f>ROUND(E133*J133,2)</f>
        <v>0</v>
      </c>
      <c r="L133" s="232">
        <v>21</v>
      </c>
      <c r="M133" s="232">
        <f>G133*(1+L133/100)</f>
        <v>0</v>
      </c>
      <c r="N133" s="231">
        <v>0.18310000000000001</v>
      </c>
      <c r="O133" s="231">
        <f>ROUND(E133*N133,2)</f>
        <v>13.18</v>
      </c>
      <c r="P133" s="231">
        <v>0</v>
      </c>
      <c r="Q133" s="231">
        <f>ROUND(E133*P133,2)</f>
        <v>0</v>
      </c>
      <c r="R133" s="232"/>
      <c r="S133" s="232" t="s">
        <v>360</v>
      </c>
      <c r="T133" s="232" t="s">
        <v>175</v>
      </c>
      <c r="U133" s="232">
        <v>0.375</v>
      </c>
      <c r="V133" s="232">
        <f>ROUND(E133*U133,2)</f>
        <v>27</v>
      </c>
      <c r="W133" s="232"/>
      <c r="X133" s="232" t="s">
        <v>176</v>
      </c>
      <c r="Y133" s="232" t="s">
        <v>177</v>
      </c>
      <c r="Z133" s="212"/>
      <c r="AA133" s="212"/>
      <c r="AB133" s="212"/>
      <c r="AC133" s="212"/>
      <c r="AD133" s="212"/>
      <c r="AE133" s="212"/>
      <c r="AF133" s="212"/>
      <c r="AG133" s="212" t="s">
        <v>245</v>
      </c>
      <c r="AH133" s="212"/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2" x14ac:dyDescent="0.2">
      <c r="A134" s="229"/>
      <c r="B134" s="230"/>
      <c r="C134" s="266" t="s">
        <v>518</v>
      </c>
      <c r="D134" s="234"/>
      <c r="E134" s="235">
        <v>72</v>
      </c>
      <c r="F134" s="232"/>
      <c r="G134" s="232"/>
      <c r="H134" s="232"/>
      <c r="I134" s="232"/>
      <c r="J134" s="232"/>
      <c r="K134" s="232"/>
      <c r="L134" s="232"/>
      <c r="M134" s="232"/>
      <c r="N134" s="231"/>
      <c r="O134" s="231"/>
      <c r="P134" s="231"/>
      <c r="Q134" s="231"/>
      <c r="R134" s="232"/>
      <c r="S134" s="232"/>
      <c r="T134" s="232"/>
      <c r="U134" s="232"/>
      <c r="V134" s="232"/>
      <c r="W134" s="232"/>
      <c r="X134" s="232"/>
      <c r="Y134" s="232"/>
      <c r="Z134" s="212"/>
      <c r="AA134" s="212"/>
      <c r="AB134" s="212"/>
      <c r="AC134" s="212"/>
      <c r="AD134" s="212"/>
      <c r="AE134" s="212"/>
      <c r="AF134" s="212"/>
      <c r="AG134" s="212" t="s">
        <v>204</v>
      </c>
      <c r="AH134" s="212">
        <v>0</v>
      </c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1" x14ac:dyDescent="0.2">
      <c r="A135" s="248">
        <v>50</v>
      </c>
      <c r="B135" s="249" t="s">
        <v>366</v>
      </c>
      <c r="C135" s="265" t="s">
        <v>367</v>
      </c>
      <c r="D135" s="250" t="s">
        <v>364</v>
      </c>
      <c r="E135" s="251">
        <v>6</v>
      </c>
      <c r="F135" s="252"/>
      <c r="G135" s="253">
        <f>ROUND(E135*F135,2)</f>
        <v>0</v>
      </c>
      <c r="H135" s="233"/>
      <c r="I135" s="232">
        <f>ROUND(E135*H135,2)</f>
        <v>0</v>
      </c>
      <c r="J135" s="233"/>
      <c r="K135" s="232">
        <f>ROUND(E135*J135,2)</f>
        <v>0</v>
      </c>
      <c r="L135" s="232">
        <v>21</v>
      </c>
      <c r="M135" s="232">
        <f>G135*(1+L135/100)</f>
        <v>0</v>
      </c>
      <c r="N135" s="231">
        <v>0</v>
      </c>
      <c r="O135" s="231">
        <f>ROUND(E135*N135,2)</f>
        <v>0</v>
      </c>
      <c r="P135" s="231">
        <v>0</v>
      </c>
      <c r="Q135" s="231">
        <f>ROUND(E135*P135,2)</f>
        <v>0</v>
      </c>
      <c r="R135" s="232"/>
      <c r="S135" s="232" t="s">
        <v>174</v>
      </c>
      <c r="T135" s="232" t="s">
        <v>175</v>
      </c>
      <c r="U135" s="232">
        <v>0</v>
      </c>
      <c r="V135" s="232">
        <f>ROUND(E135*U135,2)</f>
        <v>0</v>
      </c>
      <c r="W135" s="232"/>
      <c r="X135" s="232" t="s">
        <v>298</v>
      </c>
      <c r="Y135" s="232" t="s">
        <v>177</v>
      </c>
      <c r="Z135" s="212"/>
      <c r="AA135" s="212"/>
      <c r="AB135" s="212"/>
      <c r="AC135" s="212"/>
      <c r="AD135" s="212"/>
      <c r="AE135" s="212"/>
      <c r="AF135" s="212"/>
      <c r="AG135" s="212" t="s">
        <v>299</v>
      </c>
      <c r="AH135" s="212"/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2" x14ac:dyDescent="0.2">
      <c r="A136" s="229"/>
      <c r="B136" s="230"/>
      <c r="C136" s="266" t="s">
        <v>357</v>
      </c>
      <c r="D136" s="234"/>
      <c r="E136" s="235">
        <v>6</v>
      </c>
      <c r="F136" s="232"/>
      <c r="G136" s="232"/>
      <c r="H136" s="232"/>
      <c r="I136" s="232"/>
      <c r="J136" s="232"/>
      <c r="K136" s="232"/>
      <c r="L136" s="232"/>
      <c r="M136" s="232"/>
      <c r="N136" s="231"/>
      <c r="O136" s="231"/>
      <c r="P136" s="231"/>
      <c r="Q136" s="231"/>
      <c r="R136" s="232"/>
      <c r="S136" s="232"/>
      <c r="T136" s="232"/>
      <c r="U136" s="232"/>
      <c r="V136" s="232"/>
      <c r="W136" s="232"/>
      <c r="X136" s="232"/>
      <c r="Y136" s="232"/>
      <c r="Z136" s="212"/>
      <c r="AA136" s="212"/>
      <c r="AB136" s="212"/>
      <c r="AC136" s="212"/>
      <c r="AD136" s="212"/>
      <c r="AE136" s="212"/>
      <c r="AF136" s="212"/>
      <c r="AG136" s="212" t="s">
        <v>204</v>
      </c>
      <c r="AH136" s="212">
        <v>0</v>
      </c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1" x14ac:dyDescent="0.2">
      <c r="A137" s="248">
        <v>51</v>
      </c>
      <c r="B137" s="249" t="s">
        <v>374</v>
      </c>
      <c r="C137" s="265" t="s">
        <v>375</v>
      </c>
      <c r="D137" s="250" t="s">
        <v>211</v>
      </c>
      <c r="E137" s="251">
        <v>168.5</v>
      </c>
      <c r="F137" s="252"/>
      <c r="G137" s="253">
        <f>ROUND(E137*F137,2)</f>
        <v>0</v>
      </c>
      <c r="H137" s="233"/>
      <c r="I137" s="232">
        <f>ROUND(E137*H137,2)</f>
        <v>0</v>
      </c>
      <c r="J137" s="233"/>
      <c r="K137" s="232">
        <f>ROUND(E137*J137,2)</f>
        <v>0</v>
      </c>
      <c r="L137" s="232">
        <v>21</v>
      </c>
      <c r="M137" s="232">
        <f>G137*(1+L137/100)</f>
        <v>0</v>
      </c>
      <c r="N137" s="231">
        <v>0</v>
      </c>
      <c r="O137" s="231">
        <f>ROUND(E137*N137,2)</f>
        <v>0</v>
      </c>
      <c r="P137" s="231">
        <v>0</v>
      </c>
      <c r="Q137" s="231">
        <f>ROUND(E137*P137,2)</f>
        <v>0</v>
      </c>
      <c r="R137" s="232"/>
      <c r="S137" s="232" t="s">
        <v>174</v>
      </c>
      <c r="T137" s="232" t="s">
        <v>175</v>
      </c>
      <c r="U137" s="232">
        <v>0</v>
      </c>
      <c r="V137" s="232">
        <f>ROUND(E137*U137,2)</f>
        <v>0</v>
      </c>
      <c r="W137" s="232"/>
      <c r="X137" s="232" t="s">
        <v>263</v>
      </c>
      <c r="Y137" s="232" t="s">
        <v>177</v>
      </c>
      <c r="Z137" s="212"/>
      <c r="AA137" s="212"/>
      <c r="AB137" s="212"/>
      <c r="AC137" s="212"/>
      <c r="AD137" s="212"/>
      <c r="AE137" s="212"/>
      <c r="AF137" s="212"/>
      <c r="AG137" s="212" t="s">
        <v>264</v>
      </c>
      <c r="AH137" s="212"/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outlineLevel="2" x14ac:dyDescent="0.2">
      <c r="A138" s="229"/>
      <c r="B138" s="230"/>
      <c r="C138" s="267" t="s">
        <v>365</v>
      </c>
      <c r="D138" s="261"/>
      <c r="E138" s="261"/>
      <c r="F138" s="261"/>
      <c r="G138" s="261"/>
      <c r="H138" s="232"/>
      <c r="I138" s="232"/>
      <c r="J138" s="232"/>
      <c r="K138" s="232"/>
      <c r="L138" s="232"/>
      <c r="M138" s="232"/>
      <c r="N138" s="231"/>
      <c r="O138" s="231"/>
      <c r="P138" s="231"/>
      <c r="Q138" s="231"/>
      <c r="R138" s="232"/>
      <c r="S138" s="232"/>
      <c r="T138" s="232"/>
      <c r="U138" s="232"/>
      <c r="V138" s="232"/>
      <c r="W138" s="232"/>
      <c r="X138" s="232"/>
      <c r="Y138" s="232"/>
      <c r="Z138" s="212"/>
      <c r="AA138" s="212"/>
      <c r="AB138" s="212"/>
      <c r="AC138" s="212"/>
      <c r="AD138" s="212"/>
      <c r="AE138" s="212"/>
      <c r="AF138" s="212"/>
      <c r="AG138" s="212" t="s">
        <v>266</v>
      </c>
      <c r="AH138" s="212"/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2" x14ac:dyDescent="0.2">
      <c r="A139" s="229"/>
      <c r="B139" s="230"/>
      <c r="C139" s="266" t="s">
        <v>643</v>
      </c>
      <c r="D139" s="234"/>
      <c r="E139" s="235">
        <v>168.5</v>
      </c>
      <c r="F139" s="232"/>
      <c r="G139" s="232"/>
      <c r="H139" s="232"/>
      <c r="I139" s="232"/>
      <c r="J139" s="232"/>
      <c r="K139" s="232"/>
      <c r="L139" s="232"/>
      <c r="M139" s="232"/>
      <c r="N139" s="231"/>
      <c r="O139" s="231"/>
      <c r="P139" s="231"/>
      <c r="Q139" s="231"/>
      <c r="R139" s="232"/>
      <c r="S139" s="232"/>
      <c r="T139" s="232"/>
      <c r="U139" s="232"/>
      <c r="V139" s="232"/>
      <c r="W139" s="232"/>
      <c r="X139" s="232"/>
      <c r="Y139" s="232"/>
      <c r="Z139" s="212"/>
      <c r="AA139" s="212"/>
      <c r="AB139" s="212"/>
      <c r="AC139" s="212"/>
      <c r="AD139" s="212"/>
      <c r="AE139" s="212"/>
      <c r="AF139" s="212"/>
      <c r="AG139" s="212" t="s">
        <v>204</v>
      </c>
      <c r="AH139" s="212">
        <v>0</v>
      </c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x14ac:dyDescent="0.2">
      <c r="A140" s="241" t="s">
        <v>169</v>
      </c>
      <c r="B140" s="242" t="s">
        <v>138</v>
      </c>
      <c r="C140" s="263" t="s">
        <v>139</v>
      </c>
      <c r="D140" s="243"/>
      <c r="E140" s="244"/>
      <c r="F140" s="245"/>
      <c r="G140" s="246">
        <f>SUMIF(AG141:AG141,"&lt;&gt;NOR",G141:G141)</f>
        <v>0</v>
      </c>
      <c r="H140" s="240"/>
      <c r="I140" s="240">
        <f>SUM(I141:I141)</f>
        <v>0</v>
      </c>
      <c r="J140" s="240"/>
      <c r="K140" s="240">
        <f>SUM(K141:K141)</f>
        <v>0</v>
      </c>
      <c r="L140" s="240"/>
      <c r="M140" s="240">
        <f>SUM(M141:M141)</f>
        <v>0</v>
      </c>
      <c r="N140" s="239"/>
      <c r="O140" s="239">
        <f>SUM(O141:O141)</f>
        <v>0</v>
      </c>
      <c r="P140" s="239"/>
      <c r="Q140" s="239">
        <f>SUM(Q141:Q141)</f>
        <v>0</v>
      </c>
      <c r="R140" s="240"/>
      <c r="S140" s="240"/>
      <c r="T140" s="240"/>
      <c r="U140" s="240"/>
      <c r="V140" s="240">
        <f>SUM(V141:V141)</f>
        <v>128.03</v>
      </c>
      <c r="W140" s="240"/>
      <c r="X140" s="240"/>
      <c r="Y140" s="240"/>
      <c r="AG140" t="s">
        <v>170</v>
      </c>
    </row>
    <row r="141" spans="1:60" outlineLevel="1" x14ac:dyDescent="0.2">
      <c r="A141" s="254">
        <v>52</v>
      </c>
      <c r="B141" s="255" t="s">
        <v>392</v>
      </c>
      <c r="C141" s="264" t="s">
        <v>393</v>
      </c>
      <c r="D141" s="256" t="s">
        <v>183</v>
      </c>
      <c r="E141" s="257">
        <v>1707.09646</v>
      </c>
      <c r="F141" s="258"/>
      <c r="G141" s="259">
        <f>ROUND(E141*F141,2)</f>
        <v>0</v>
      </c>
      <c r="H141" s="233"/>
      <c r="I141" s="232">
        <f>ROUND(E141*H141,2)</f>
        <v>0</v>
      </c>
      <c r="J141" s="233"/>
      <c r="K141" s="232">
        <f>ROUND(E141*J141,2)</f>
        <v>0</v>
      </c>
      <c r="L141" s="232">
        <v>21</v>
      </c>
      <c r="M141" s="232">
        <f>G141*(1+L141/100)</f>
        <v>0</v>
      </c>
      <c r="N141" s="231">
        <v>0</v>
      </c>
      <c r="O141" s="231">
        <f>ROUND(E141*N141,2)</f>
        <v>0</v>
      </c>
      <c r="P141" s="231">
        <v>0</v>
      </c>
      <c r="Q141" s="231">
        <f>ROUND(E141*P141,2)</f>
        <v>0</v>
      </c>
      <c r="R141" s="232"/>
      <c r="S141" s="232" t="s">
        <v>202</v>
      </c>
      <c r="T141" s="232" t="s">
        <v>175</v>
      </c>
      <c r="U141" s="232">
        <v>7.4999999999999997E-2</v>
      </c>
      <c r="V141" s="232">
        <f>ROUND(E141*U141,2)</f>
        <v>128.03</v>
      </c>
      <c r="W141" s="232"/>
      <c r="X141" s="232" t="s">
        <v>394</v>
      </c>
      <c r="Y141" s="232" t="s">
        <v>177</v>
      </c>
      <c r="Z141" s="212"/>
      <c r="AA141" s="212"/>
      <c r="AB141" s="212"/>
      <c r="AC141" s="212"/>
      <c r="AD141" s="212"/>
      <c r="AE141" s="212"/>
      <c r="AF141" s="212"/>
      <c r="AG141" s="212" t="s">
        <v>395</v>
      </c>
      <c r="AH141" s="212"/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x14ac:dyDescent="0.2">
      <c r="A142" s="241" t="s">
        <v>169</v>
      </c>
      <c r="B142" s="242" t="s">
        <v>140</v>
      </c>
      <c r="C142" s="263" t="s">
        <v>29</v>
      </c>
      <c r="D142" s="243"/>
      <c r="E142" s="244"/>
      <c r="F142" s="245"/>
      <c r="G142" s="246">
        <f>SUMIF(AG143:AG144,"&lt;&gt;NOR",G143:G144)</f>
        <v>0</v>
      </c>
      <c r="H142" s="240"/>
      <c r="I142" s="240">
        <f>SUM(I143:I144)</f>
        <v>0</v>
      </c>
      <c r="J142" s="240"/>
      <c r="K142" s="240">
        <f>SUM(K143:K144)</f>
        <v>0</v>
      </c>
      <c r="L142" s="240"/>
      <c r="M142" s="240">
        <f>SUM(M143:M144)</f>
        <v>0</v>
      </c>
      <c r="N142" s="239"/>
      <c r="O142" s="239">
        <f>SUM(O143:O144)</f>
        <v>0</v>
      </c>
      <c r="P142" s="239"/>
      <c r="Q142" s="239">
        <f>SUM(Q143:Q144)</f>
        <v>0</v>
      </c>
      <c r="R142" s="240"/>
      <c r="S142" s="240"/>
      <c r="T142" s="240"/>
      <c r="U142" s="240"/>
      <c r="V142" s="240">
        <f>SUM(V143:V144)</f>
        <v>0</v>
      </c>
      <c r="W142" s="240"/>
      <c r="X142" s="240"/>
      <c r="Y142" s="240"/>
      <c r="AG142" t="s">
        <v>170</v>
      </c>
    </row>
    <row r="143" spans="1:60" outlineLevel="1" x14ac:dyDescent="0.2">
      <c r="A143" s="254">
        <v>53</v>
      </c>
      <c r="B143" s="255" t="s">
        <v>396</v>
      </c>
      <c r="C143" s="264" t="s">
        <v>397</v>
      </c>
      <c r="D143" s="256" t="s">
        <v>398</v>
      </c>
      <c r="E143" s="257">
        <v>1</v>
      </c>
      <c r="F143" s="258"/>
      <c r="G143" s="259">
        <f>ROUND(E143*F143,2)</f>
        <v>0</v>
      </c>
      <c r="H143" s="233"/>
      <c r="I143" s="232">
        <f>ROUND(E143*H143,2)</f>
        <v>0</v>
      </c>
      <c r="J143" s="233"/>
      <c r="K143" s="232">
        <f>ROUND(E143*J143,2)</f>
        <v>0</v>
      </c>
      <c r="L143" s="232">
        <v>21</v>
      </c>
      <c r="M143" s="232">
        <f>G143*(1+L143/100)</f>
        <v>0</v>
      </c>
      <c r="N143" s="231">
        <v>0</v>
      </c>
      <c r="O143" s="231">
        <f>ROUND(E143*N143,2)</f>
        <v>0</v>
      </c>
      <c r="P143" s="231">
        <v>0</v>
      </c>
      <c r="Q143" s="231">
        <f>ROUND(E143*P143,2)</f>
        <v>0</v>
      </c>
      <c r="R143" s="232"/>
      <c r="S143" s="232" t="s">
        <v>174</v>
      </c>
      <c r="T143" s="232" t="s">
        <v>175</v>
      </c>
      <c r="U143" s="232">
        <v>0</v>
      </c>
      <c r="V143" s="232">
        <f>ROUND(E143*U143,2)</f>
        <v>0</v>
      </c>
      <c r="W143" s="232"/>
      <c r="X143" s="232" t="s">
        <v>399</v>
      </c>
      <c r="Y143" s="232" t="s">
        <v>177</v>
      </c>
      <c r="Z143" s="212"/>
      <c r="AA143" s="212"/>
      <c r="AB143" s="212"/>
      <c r="AC143" s="212"/>
      <c r="AD143" s="212"/>
      <c r="AE143" s="212"/>
      <c r="AF143" s="212"/>
      <c r="AG143" s="212" t="s">
        <v>400</v>
      </c>
      <c r="AH143" s="212"/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outlineLevel="1" x14ac:dyDescent="0.2">
      <c r="A144" s="248">
        <v>54</v>
      </c>
      <c r="B144" s="249" t="s">
        <v>401</v>
      </c>
      <c r="C144" s="265" t="s">
        <v>402</v>
      </c>
      <c r="D144" s="250" t="s">
        <v>398</v>
      </c>
      <c r="E144" s="251">
        <v>1</v>
      </c>
      <c r="F144" s="252"/>
      <c r="G144" s="253">
        <f>ROUND(E144*F144,2)</f>
        <v>0</v>
      </c>
      <c r="H144" s="233"/>
      <c r="I144" s="232">
        <f>ROUND(E144*H144,2)</f>
        <v>0</v>
      </c>
      <c r="J144" s="233"/>
      <c r="K144" s="232">
        <f>ROUND(E144*J144,2)</f>
        <v>0</v>
      </c>
      <c r="L144" s="232">
        <v>21</v>
      </c>
      <c r="M144" s="232">
        <f>G144*(1+L144/100)</f>
        <v>0</v>
      </c>
      <c r="N144" s="231">
        <v>0</v>
      </c>
      <c r="O144" s="231">
        <f>ROUND(E144*N144,2)</f>
        <v>0</v>
      </c>
      <c r="P144" s="231">
        <v>0</v>
      </c>
      <c r="Q144" s="231">
        <f>ROUND(E144*P144,2)</f>
        <v>0</v>
      </c>
      <c r="R144" s="232"/>
      <c r="S144" s="232" t="s">
        <v>174</v>
      </c>
      <c r="T144" s="232" t="s">
        <v>175</v>
      </c>
      <c r="U144" s="232">
        <v>0</v>
      </c>
      <c r="V144" s="232">
        <f>ROUND(E144*U144,2)</f>
        <v>0</v>
      </c>
      <c r="W144" s="232"/>
      <c r="X144" s="232" t="s">
        <v>399</v>
      </c>
      <c r="Y144" s="232" t="s">
        <v>177</v>
      </c>
      <c r="Z144" s="212"/>
      <c r="AA144" s="212"/>
      <c r="AB144" s="212"/>
      <c r="AC144" s="212"/>
      <c r="AD144" s="212"/>
      <c r="AE144" s="212"/>
      <c r="AF144" s="212"/>
      <c r="AG144" s="212" t="s">
        <v>400</v>
      </c>
      <c r="AH144" s="212"/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33" x14ac:dyDescent="0.2">
      <c r="A145" s="3"/>
      <c r="B145" s="4"/>
      <c r="C145" s="269"/>
      <c r="D145" s="6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AE145">
        <v>15</v>
      </c>
      <c r="AF145">
        <v>21</v>
      </c>
      <c r="AG145" t="s">
        <v>155</v>
      </c>
    </row>
    <row r="146" spans="1:33" x14ac:dyDescent="0.2">
      <c r="A146" s="215"/>
      <c r="B146" s="216" t="s">
        <v>31</v>
      </c>
      <c r="C146" s="270"/>
      <c r="D146" s="217"/>
      <c r="E146" s="218"/>
      <c r="F146" s="218"/>
      <c r="G146" s="247">
        <f>G8+G25+G29+G43+G50+G59+G77+G89+G112+G119+G132+G140+G142</f>
        <v>0</v>
      </c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AE146">
        <f>SUMIF(L7:L144,AE145,G7:G144)</f>
        <v>0</v>
      </c>
      <c r="AF146">
        <f>SUMIF(L7:L144,AF145,G7:G144)</f>
        <v>0</v>
      </c>
      <c r="AG146" t="s">
        <v>410</v>
      </c>
    </row>
    <row r="147" spans="1:33" x14ac:dyDescent="0.2">
      <c r="A147" s="3"/>
      <c r="B147" s="4"/>
      <c r="C147" s="269"/>
      <c r="D147" s="6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1:33" x14ac:dyDescent="0.2">
      <c r="A148" s="3"/>
      <c r="B148" s="4"/>
      <c r="C148" s="269"/>
      <c r="D148" s="6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33" x14ac:dyDescent="0.2">
      <c r="A149" s="219" t="s">
        <v>411</v>
      </c>
      <c r="B149" s="219"/>
      <c r="C149" s="271"/>
      <c r="D149" s="6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33" x14ac:dyDescent="0.2">
      <c r="A150" s="220"/>
      <c r="B150" s="221"/>
      <c r="C150" s="272"/>
      <c r="D150" s="221"/>
      <c r="E150" s="221"/>
      <c r="F150" s="221"/>
      <c r="G150" s="222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AG150" t="s">
        <v>412</v>
      </c>
    </row>
    <row r="151" spans="1:33" x14ac:dyDescent="0.2">
      <c r="A151" s="223"/>
      <c r="B151" s="224"/>
      <c r="C151" s="273"/>
      <c r="D151" s="224"/>
      <c r="E151" s="224"/>
      <c r="F151" s="224"/>
      <c r="G151" s="225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33" x14ac:dyDescent="0.2">
      <c r="A152" s="223"/>
      <c r="B152" s="224"/>
      <c r="C152" s="273"/>
      <c r="D152" s="224"/>
      <c r="E152" s="224"/>
      <c r="F152" s="224"/>
      <c r="G152" s="225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33" x14ac:dyDescent="0.2">
      <c r="A153" s="223"/>
      <c r="B153" s="224"/>
      <c r="C153" s="273"/>
      <c r="D153" s="224"/>
      <c r="E153" s="224"/>
      <c r="F153" s="224"/>
      <c r="G153" s="225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33" x14ac:dyDescent="0.2">
      <c r="A154" s="226"/>
      <c r="B154" s="227"/>
      <c r="C154" s="274"/>
      <c r="D154" s="227"/>
      <c r="E154" s="227"/>
      <c r="F154" s="227"/>
      <c r="G154" s="228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33" x14ac:dyDescent="0.2">
      <c r="A155" s="3"/>
      <c r="B155" s="4"/>
      <c r="C155" s="269"/>
      <c r="D155" s="6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33" x14ac:dyDescent="0.2">
      <c r="C156" s="275"/>
      <c r="D156" s="10"/>
      <c r="AG156" t="s">
        <v>413</v>
      </c>
    </row>
    <row r="157" spans="1:33" x14ac:dyDescent="0.2">
      <c r="D157" s="10"/>
    </row>
    <row r="158" spans="1:33" x14ac:dyDescent="0.2">
      <c r="D158" s="10"/>
    </row>
    <row r="159" spans="1:33" x14ac:dyDescent="0.2">
      <c r="D159" s="10"/>
    </row>
    <row r="160" spans="1:33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bgdJmlI9ZMdtSXi9u0t19LPTQhRf2bkC10BxtfgsJqWoH/bQ5tUh99fg3aJuGr/EDwFETdSIZC+fElD5KVwfRw==" saltValue="jNDSQyp4osV3w+lt1q5eVw==" spinCount="100000" sheet="1" formatRows="0"/>
  <mergeCells count="26">
    <mergeCell ref="C109:G109"/>
    <mergeCell ref="C110:G110"/>
    <mergeCell ref="C127:G127"/>
    <mergeCell ref="C138:G138"/>
    <mergeCell ref="C96:G96"/>
    <mergeCell ref="C99:G99"/>
    <mergeCell ref="C102:G102"/>
    <mergeCell ref="C106:G106"/>
    <mergeCell ref="C107:G107"/>
    <mergeCell ref="C108:G108"/>
    <mergeCell ref="C45:G45"/>
    <mergeCell ref="C48:G48"/>
    <mergeCell ref="C71:G71"/>
    <mergeCell ref="C81:G81"/>
    <mergeCell ref="C84:G84"/>
    <mergeCell ref="C87:G87"/>
    <mergeCell ref="A1:G1"/>
    <mergeCell ref="C2:G2"/>
    <mergeCell ref="C3:G3"/>
    <mergeCell ref="C4:G4"/>
    <mergeCell ref="A149:C149"/>
    <mergeCell ref="A150:G154"/>
    <mergeCell ref="C13:G13"/>
    <mergeCell ref="C16:G16"/>
    <mergeCell ref="C23:G23"/>
    <mergeCell ref="C27:G27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889E2-C58B-4FB4-BA5D-4097FF80A2A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143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144</v>
      </c>
    </row>
    <row r="3" spans="1:60" ht="24.95" customHeight="1" x14ac:dyDescent="0.2">
      <c r="A3" s="198" t="s">
        <v>9</v>
      </c>
      <c r="B3" s="49" t="s">
        <v>52</v>
      </c>
      <c r="C3" s="201" t="s">
        <v>53</v>
      </c>
      <c r="D3" s="199"/>
      <c r="E3" s="199"/>
      <c r="F3" s="199"/>
      <c r="G3" s="200"/>
      <c r="AC3" s="176" t="s">
        <v>144</v>
      </c>
      <c r="AG3" t="s">
        <v>145</v>
      </c>
    </row>
    <row r="4" spans="1:60" ht="24.95" customHeight="1" x14ac:dyDescent="0.2">
      <c r="A4" s="202" t="s">
        <v>10</v>
      </c>
      <c r="B4" s="203" t="s">
        <v>62</v>
      </c>
      <c r="C4" s="204" t="s">
        <v>63</v>
      </c>
      <c r="D4" s="205"/>
      <c r="E4" s="205"/>
      <c r="F4" s="205"/>
      <c r="G4" s="206"/>
      <c r="AG4" t="s">
        <v>146</v>
      </c>
    </row>
    <row r="5" spans="1:60" x14ac:dyDescent="0.2">
      <c r="D5" s="10"/>
    </row>
    <row r="6" spans="1:60" ht="38.25" x14ac:dyDescent="0.2">
      <c r="A6" s="208" t="s">
        <v>147</v>
      </c>
      <c r="B6" s="210" t="s">
        <v>148</v>
      </c>
      <c r="C6" s="210" t="s">
        <v>149</v>
      </c>
      <c r="D6" s="209" t="s">
        <v>150</v>
      </c>
      <c r="E6" s="208" t="s">
        <v>151</v>
      </c>
      <c r="F6" s="207" t="s">
        <v>152</v>
      </c>
      <c r="G6" s="208" t="s">
        <v>31</v>
      </c>
      <c r="H6" s="211" t="s">
        <v>32</v>
      </c>
      <c r="I6" s="211" t="s">
        <v>153</v>
      </c>
      <c r="J6" s="211" t="s">
        <v>33</v>
      </c>
      <c r="K6" s="211" t="s">
        <v>154</v>
      </c>
      <c r="L6" s="211" t="s">
        <v>155</v>
      </c>
      <c r="M6" s="211" t="s">
        <v>156</v>
      </c>
      <c r="N6" s="211" t="s">
        <v>157</v>
      </c>
      <c r="O6" s="211" t="s">
        <v>158</v>
      </c>
      <c r="P6" s="211" t="s">
        <v>159</v>
      </c>
      <c r="Q6" s="211" t="s">
        <v>160</v>
      </c>
      <c r="R6" s="211" t="s">
        <v>161</v>
      </c>
      <c r="S6" s="211" t="s">
        <v>162</v>
      </c>
      <c r="T6" s="211" t="s">
        <v>163</v>
      </c>
      <c r="U6" s="211" t="s">
        <v>164</v>
      </c>
      <c r="V6" s="211" t="s">
        <v>165</v>
      </c>
      <c r="W6" s="211" t="s">
        <v>166</v>
      </c>
      <c r="X6" s="211" t="s">
        <v>167</v>
      </c>
      <c r="Y6" s="211" t="s">
        <v>168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1" t="s">
        <v>169</v>
      </c>
      <c r="B8" s="242" t="s">
        <v>86</v>
      </c>
      <c r="C8" s="263" t="s">
        <v>87</v>
      </c>
      <c r="D8" s="243"/>
      <c r="E8" s="244"/>
      <c r="F8" s="245"/>
      <c r="G8" s="246">
        <f>SUMIF(AG9:AG22,"&lt;&gt;NOR",G9:G22)</f>
        <v>0</v>
      </c>
      <c r="H8" s="240"/>
      <c r="I8" s="240">
        <f>SUM(I9:I22)</f>
        <v>0</v>
      </c>
      <c r="J8" s="240"/>
      <c r="K8" s="240">
        <f>SUM(K9:K22)</f>
        <v>0</v>
      </c>
      <c r="L8" s="240"/>
      <c r="M8" s="240">
        <f>SUM(M9:M22)</f>
        <v>0</v>
      </c>
      <c r="N8" s="239"/>
      <c r="O8" s="239">
        <f>SUM(O9:O22)</f>
        <v>0</v>
      </c>
      <c r="P8" s="239"/>
      <c r="Q8" s="239">
        <f>SUM(Q9:Q22)</f>
        <v>0</v>
      </c>
      <c r="R8" s="240"/>
      <c r="S8" s="240"/>
      <c r="T8" s="240"/>
      <c r="U8" s="240"/>
      <c r="V8" s="240">
        <f>SUM(V9:V22)</f>
        <v>26.380000000000003</v>
      </c>
      <c r="W8" s="240"/>
      <c r="X8" s="240"/>
      <c r="Y8" s="240"/>
      <c r="AG8" t="s">
        <v>170</v>
      </c>
    </row>
    <row r="9" spans="1:60" outlineLevel="1" x14ac:dyDescent="0.2">
      <c r="A9" s="248">
        <v>1</v>
      </c>
      <c r="B9" s="249" t="s">
        <v>200</v>
      </c>
      <c r="C9" s="265" t="s">
        <v>201</v>
      </c>
      <c r="D9" s="250" t="s">
        <v>173</v>
      </c>
      <c r="E9" s="251">
        <v>89.61</v>
      </c>
      <c r="F9" s="252"/>
      <c r="G9" s="253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21</v>
      </c>
      <c r="M9" s="232">
        <f>G9*(1+L9/100)</f>
        <v>0</v>
      </c>
      <c r="N9" s="231">
        <v>0</v>
      </c>
      <c r="O9" s="231">
        <f>ROUND(E9*N9,2)</f>
        <v>0</v>
      </c>
      <c r="P9" s="231">
        <v>0</v>
      </c>
      <c r="Q9" s="231">
        <f>ROUND(E9*P9,2)</f>
        <v>0</v>
      </c>
      <c r="R9" s="232"/>
      <c r="S9" s="232" t="s">
        <v>202</v>
      </c>
      <c r="T9" s="232" t="s">
        <v>175</v>
      </c>
      <c r="U9" s="232">
        <v>0.187</v>
      </c>
      <c r="V9" s="232">
        <f>ROUND(E9*U9,2)</f>
        <v>16.760000000000002</v>
      </c>
      <c r="W9" s="232"/>
      <c r="X9" s="232" t="s">
        <v>176</v>
      </c>
      <c r="Y9" s="232" t="s">
        <v>177</v>
      </c>
      <c r="Z9" s="212"/>
      <c r="AA9" s="212"/>
      <c r="AB9" s="212"/>
      <c r="AC9" s="212"/>
      <c r="AD9" s="212"/>
      <c r="AE9" s="212"/>
      <c r="AF9" s="212"/>
      <c r="AG9" s="212" t="s">
        <v>178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29"/>
      <c r="B10" s="230"/>
      <c r="C10" s="266" t="s">
        <v>644</v>
      </c>
      <c r="D10" s="234"/>
      <c r="E10" s="235">
        <v>89.61</v>
      </c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204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48">
        <v>2</v>
      </c>
      <c r="B11" s="249" t="s">
        <v>645</v>
      </c>
      <c r="C11" s="265" t="s">
        <v>416</v>
      </c>
      <c r="D11" s="250" t="s">
        <v>173</v>
      </c>
      <c r="E11" s="251">
        <v>1.35</v>
      </c>
      <c r="F11" s="252"/>
      <c r="G11" s="253">
        <f>ROUND(E11*F11,2)</f>
        <v>0</v>
      </c>
      <c r="H11" s="233"/>
      <c r="I11" s="232">
        <f>ROUND(E11*H11,2)</f>
        <v>0</v>
      </c>
      <c r="J11" s="233"/>
      <c r="K11" s="232">
        <f>ROUND(E11*J11,2)</f>
        <v>0</v>
      </c>
      <c r="L11" s="232">
        <v>21</v>
      </c>
      <c r="M11" s="232">
        <f>G11*(1+L11/100)</f>
        <v>0</v>
      </c>
      <c r="N11" s="231">
        <v>0</v>
      </c>
      <c r="O11" s="231">
        <f>ROUND(E11*N11,2)</f>
        <v>0</v>
      </c>
      <c r="P11" s="231">
        <v>0</v>
      </c>
      <c r="Q11" s="231">
        <f>ROUND(E11*P11,2)</f>
        <v>0</v>
      </c>
      <c r="R11" s="232"/>
      <c r="S11" s="232" t="s">
        <v>646</v>
      </c>
      <c r="T11" s="232" t="s">
        <v>175</v>
      </c>
      <c r="U11" s="232">
        <v>0.871</v>
      </c>
      <c r="V11" s="232">
        <f>ROUND(E11*U11,2)</f>
        <v>1.18</v>
      </c>
      <c r="W11" s="232"/>
      <c r="X11" s="232" t="s">
        <v>176</v>
      </c>
      <c r="Y11" s="232" t="s">
        <v>177</v>
      </c>
      <c r="Z11" s="212"/>
      <c r="AA11" s="212"/>
      <c r="AB11" s="212"/>
      <c r="AC11" s="212"/>
      <c r="AD11" s="212"/>
      <c r="AE11" s="212"/>
      <c r="AF11" s="212"/>
      <c r="AG11" s="212" t="s">
        <v>178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2" x14ac:dyDescent="0.2">
      <c r="A12" s="229"/>
      <c r="B12" s="230"/>
      <c r="C12" s="266" t="s">
        <v>647</v>
      </c>
      <c r="D12" s="234"/>
      <c r="E12" s="235">
        <v>1.35</v>
      </c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204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48">
        <v>3</v>
      </c>
      <c r="B13" s="249" t="s">
        <v>209</v>
      </c>
      <c r="C13" s="265" t="s">
        <v>210</v>
      </c>
      <c r="D13" s="250" t="s">
        <v>211</v>
      </c>
      <c r="E13" s="251">
        <v>77.5</v>
      </c>
      <c r="F13" s="252"/>
      <c r="G13" s="253">
        <f>ROUND(E13*F13,2)</f>
        <v>0</v>
      </c>
      <c r="H13" s="233"/>
      <c r="I13" s="232">
        <f>ROUND(E13*H13,2)</f>
        <v>0</v>
      </c>
      <c r="J13" s="233"/>
      <c r="K13" s="232">
        <f>ROUND(E13*J13,2)</f>
        <v>0</v>
      </c>
      <c r="L13" s="232">
        <v>21</v>
      </c>
      <c r="M13" s="232">
        <f>G13*(1+L13/100)</f>
        <v>0</v>
      </c>
      <c r="N13" s="231">
        <v>0</v>
      </c>
      <c r="O13" s="231">
        <f>ROUND(E13*N13,2)</f>
        <v>0</v>
      </c>
      <c r="P13" s="231">
        <v>0</v>
      </c>
      <c r="Q13" s="231">
        <f>ROUND(E13*P13,2)</f>
        <v>0</v>
      </c>
      <c r="R13" s="232"/>
      <c r="S13" s="232" t="s">
        <v>202</v>
      </c>
      <c r="T13" s="232" t="s">
        <v>175</v>
      </c>
      <c r="U13" s="232">
        <v>8.5000000000000006E-2</v>
      </c>
      <c r="V13" s="232">
        <f>ROUND(E13*U13,2)</f>
        <v>6.59</v>
      </c>
      <c r="W13" s="232"/>
      <c r="X13" s="232" t="s">
        <v>176</v>
      </c>
      <c r="Y13" s="232" t="s">
        <v>177</v>
      </c>
      <c r="Z13" s="212"/>
      <c r="AA13" s="212"/>
      <c r="AB13" s="212"/>
      <c r="AC13" s="212"/>
      <c r="AD13" s="212"/>
      <c r="AE13" s="212"/>
      <c r="AF13" s="212"/>
      <c r="AG13" s="212" t="s">
        <v>178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29"/>
      <c r="B14" s="230"/>
      <c r="C14" s="266" t="s">
        <v>648</v>
      </c>
      <c r="D14" s="234"/>
      <c r="E14" s="235">
        <v>77.5</v>
      </c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204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ht="22.5" outlineLevel="1" x14ac:dyDescent="0.2">
      <c r="A15" s="248">
        <v>4</v>
      </c>
      <c r="B15" s="249" t="s">
        <v>216</v>
      </c>
      <c r="C15" s="265" t="s">
        <v>217</v>
      </c>
      <c r="D15" s="250" t="s">
        <v>173</v>
      </c>
      <c r="E15" s="251">
        <v>168.46</v>
      </c>
      <c r="F15" s="252"/>
      <c r="G15" s="253">
        <f>ROUND(E15*F15,2)</f>
        <v>0</v>
      </c>
      <c r="H15" s="233"/>
      <c r="I15" s="232">
        <f>ROUND(E15*H15,2)</f>
        <v>0</v>
      </c>
      <c r="J15" s="233"/>
      <c r="K15" s="232">
        <f>ROUND(E15*J15,2)</f>
        <v>0</v>
      </c>
      <c r="L15" s="232">
        <v>21</v>
      </c>
      <c r="M15" s="232">
        <f>G15*(1+L15/100)</f>
        <v>0</v>
      </c>
      <c r="N15" s="231">
        <v>0</v>
      </c>
      <c r="O15" s="231">
        <f>ROUND(E15*N15,2)</f>
        <v>0</v>
      </c>
      <c r="P15" s="231">
        <v>0</v>
      </c>
      <c r="Q15" s="231">
        <f>ROUND(E15*P15,2)</f>
        <v>0</v>
      </c>
      <c r="R15" s="232"/>
      <c r="S15" s="232" t="s">
        <v>202</v>
      </c>
      <c r="T15" s="232" t="s">
        <v>175</v>
      </c>
      <c r="U15" s="232">
        <v>1.0999999999999999E-2</v>
      </c>
      <c r="V15" s="232">
        <f>ROUND(E15*U15,2)</f>
        <v>1.85</v>
      </c>
      <c r="W15" s="232"/>
      <c r="X15" s="232" t="s">
        <v>176</v>
      </c>
      <c r="Y15" s="232" t="s">
        <v>177</v>
      </c>
      <c r="Z15" s="212"/>
      <c r="AA15" s="212"/>
      <c r="AB15" s="212"/>
      <c r="AC15" s="212"/>
      <c r="AD15" s="212"/>
      <c r="AE15" s="212"/>
      <c r="AF15" s="212"/>
      <c r="AG15" s="212" t="s">
        <v>178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2" x14ac:dyDescent="0.2">
      <c r="A16" s="229"/>
      <c r="B16" s="230"/>
      <c r="C16" s="266" t="s">
        <v>647</v>
      </c>
      <c r="D16" s="234"/>
      <c r="E16" s="235">
        <v>1.35</v>
      </c>
      <c r="F16" s="232"/>
      <c r="G16" s="232"/>
      <c r="H16" s="232"/>
      <c r="I16" s="232"/>
      <c r="J16" s="232"/>
      <c r="K16" s="232"/>
      <c r="L16" s="232"/>
      <c r="M16" s="232"/>
      <c r="N16" s="231"/>
      <c r="O16" s="231"/>
      <c r="P16" s="231"/>
      <c r="Q16" s="231"/>
      <c r="R16" s="232"/>
      <c r="S16" s="232"/>
      <c r="T16" s="232"/>
      <c r="U16" s="232"/>
      <c r="V16" s="232"/>
      <c r="W16" s="232"/>
      <c r="X16" s="232"/>
      <c r="Y16" s="232"/>
      <c r="Z16" s="212"/>
      <c r="AA16" s="212"/>
      <c r="AB16" s="212"/>
      <c r="AC16" s="212"/>
      <c r="AD16" s="212"/>
      <c r="AE16" s="212"/>
      <c r="AF16" s="212"/>
      <c r="AG16" s="212" t="s">
        <v>204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3" x14ac:dyDescent="0.2">
      <c r="A17" s="229"/>
      <c r="B17" s="230"/>
      <c r="C17" s="266" t="s">
        <v>644</v>
      </c>
      <c r="D17" s="234"/>
      <c r="E17" s="235">
        <v>89.61</v>
      </c>
      <c r="F17" s="232"/>
      <c r="G17" s="232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204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3" x14ac:dyDescent="0.2">
      <c r="A18" s="229"/>
      <c r="B18" s="230"/>
      <c r="C18" s="266" t="s">
        <v>648</v>
      </c>
      <c r="D18" s="234"/>
      <c r="E18" s="235">
        <v>77.5</v>
      </c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204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48">
        <v>5</v>
      </c>
      <c r="B19" s="249" t="s">
        <v>219</v>
      </c>
      <c r="C19" s="265" t="s">
        <v>220</v>
      </c>
      <c r="D19" s="250" t="s">
        <v>173</v>
      </c>
      <c r="E19" s="251">
        <v>168.46</v>
      </c>
      <c r="F19" s="252"/>
      <c r="G19" s="253">
        <f>ROUND(E19*F19,2)</f>
        <v>0</v>
      </c>
      <c r="H19" s="233"/>
      <c r="I19" s="232">
        <f>ROUND(E19*H19,2)</f>
        <v>0</v>
      </c>
      <c r="J19" s="233"/>
      <c r="K19" s="232">
        <f>ROUND(E19*J19,2)</f>
        <v>0</v>
      </c>
      <c r="L19" s="232">
        <v>21</v>
      </c>
      <c r="M19" s="232">
        <f>G19*(1+L19/100)</f>
        <v>0</v>
      </c>
      <c r="N19" s="231">
        <v>0</v>
      </c>
      <c r="O19" s="231">
        <f>ROUND(E19*N19,2)</f>
        <v>0</v>
      </c>
      <c r="P19" s="231">
        <v>0</v>
      </c>
      <c r="Q19" s="231">
        <f>ROUND(E19*P19,2)</f>
        <v>0</v>
      </c>
      <c r="R19" s="232"/>
      <c r="S19" s="232" t="s">
        <v>202</v>
      </c>
      <c r="T19" s="232" t="s">
        <v>175</v>
      </c>
      <c r="U19" s="232">
        <v>0</v>
      </c>
      <c r="V19" s="232">
        <f>ROUND(E19*U19,2)</f>
        <v>0</v>
      </c>
      <c r="W19" s="232"/>
      <c r="X19" s="232" t="s">
        <v>176</v>
      </c>
      <c r="Y19" s="232" t="s">
        <v>177</v>
      </c>
      <c r="Z19" s="212"/>
      <c r="AA19" s="212"/>
      <c r="AB19" s="212"/>
      <c r="AC19" s="212"/>
      <c r="AD19" s="212"/>
      <c r="AE19" s="212"/>
      <c r="AF19" s="212"/>
      <c r="AG19" s="212" t="s">
        <v>178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2" x14ac:dyDescent="0.2">
      <c r="A20" s="229"/>
      <c r="B20" s="230"/>
      <c r="C20" s="266" t="s">
        <v>647</v>
      </c>
      <c r="D20" s="234"/>
      <c r="E20" s="235">
        <v>1.35</v>
      </c>
      <c r="F20" s="232"/>
      <c r="G20" s="232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204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">
      <c r="A21" s="229"/>
      <c r="B21" s="230"/>
      <c r="C21" s="266" t="s">
        <v>644</v>
      </c>
      <c r="D21" s="234"/>
      <c r="E21" s="235">
        <v>89.61</v>
      </c>
      <c r="F21" s="232"/>
      <c r="G21" s="232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204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3" x14ac:dyDescent="0.2">
      <c r="A22" s="229"/>
      <c r="B22" s="230"/>
      <c r="C22" s="266" t="s">
        <v>648</v>
      </c>
      <c r="D22" s="234"/>
      <c r="E22" s="235">
        <v>77.5</v>
      </c>
      <c r="F22" s="232"/>
      <c r="G22" s="232"/>
      <c r="H22" s="232"/>
      <c r="I22" s="232"/>
      <c r="J22" s="232"/>
      <c r="K22" s="232"/>
      <c r="L22" s="232"/>
      <c r="M22" s="232"/>
      <c r="N22" s="231"/>
      <c r="O22" s="231"/>
      <c r="P22" s="231"/>
      <c r="Q22" s="231"/>
      <c r="R22" s="232"/>
      <c r="S22" s="232"/>
      <c r="T22" s="232"/>
      <c r="U22" s="232"/>
      <c r="V22" s="232"/>
      <c r="W22" s="232"/>
      <c r="X22" s="232"/>
      <c r="Y22" s="232"/>
      <c r="Z22" s="212"/>
      <c r="AA22" s="212"/>
      <c r="AB22" s="212"/>
      <c r="AC22" s="212"/>
      <c r="AD22" s="212"/>
      <c r="AE22" s="212"/>
      <c r="AF22" s="212"/>
      <c r="AG22" s="212" t="s">
        <v>204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x14ac:dyDescent="0.2">
      <c r="A23" s="241" t="s">
        <v>169</v>
      </c>
      <c r="B23" s="242" t="s">
        <v>98</v>
      </c>
      <c r="C23" s="263" t="s">
        <v>99</v>
      </c>
      <c r="D23" s="243"/>
      <c r="E23" s="244"/>
      <c r="F23" s="245"/>
      <c r="G23" s="246">
        <f>SUMIF(AG24:AG25,"&lt;&gt;NOR",G24:G25)</f>
        <v>0</v>
      </c>
      <c r="H23" s="240"/>
      <c r="I23" s="240">
        <f>SUM(I24:I25)</f>
        <v>0</v>
      </c>
      <c r="J23" s="240"/>
      <c r="K23" s="240">
        <f>SUM(K24:K25)</f>
        <v>0</v>
      </c>
      <c r="L23" s="240"/>
      <c r="M23" s="240">
        <f>SUM(M24:M25)</f>
        <v>0</v>
      </c>
      <c r="N23" s="239"/>
      <c r="O23" s="239">
        <f>SUM(O24:O25)</f>
        <v>3.34</v>
      </c>
      <c r="P23" s="239"/>
      <c r="Q23" s="239">
        <f>SUM(Q24:Q25)</f>
        <v>0</v>
      </c>
      <c r="R23" s="240"/>
      <c r="S23" s="240"/>
      <c r="T23" s="240"/>
      <c r="U23" s="240"/>
      <c r="V23" s="240">
        <f>SUM(V24:V25)</f>
        <v>0</v>
      </c>
      <c r="W23" s="240"/>
      <c r="X23" s="240"/>
      <c r="Y23" s="240"/>
      <c r="AG23" t="s">
        <v>170</v>
      </c>
    </row>
    <row r="24" spans="1:60" outlineLevel="1" x14ac:dyDescent="0.2">
      <c r="A24" s="248">
        <v>6</v>
      </c>
      <c r="B24" s="249" t="s">
        <v>240</v>
      </c>
      <c r="C24" s="265" t="s">
        <v>425</v>
      </c>
      <c r="D24" s="250" t="s">
        <v>173</v>
      </c>
      <c r="E24" s="251">
        <v>1.35</v>
      </c>
      <c r="F24" s="252"/>
      <c r="G24" s="253">
        <f>ROUND(E24*F24,2)</f>
        <v>0</v>
      </c>
      <c r="H24" s="233"/>
      <c r="I24" s="232">
        <f>ROUND(E24*H24,2)</f>
        <v>0</v>
      </c>
      <c r="J24" s="233"/>
      <c r="K24" s="232">
        <f>ROUND(E24*J24,2)</f>
        <v>0</v>
      </c>
      <c r="L24" s="232">
        <v>21</v>
      </c>
      <c r="M24" s="232">
        <f>G24*(1+L24/100)</f>
        <v>0</v>
      </c>
      <c r="N24" s="231">
        <v>2.4750000000000001</v>
      </c>
      <c r="O24" s="231">
        <f>ROUND(E24*N24,2)</f>
        <v>3.34</v>
      </c>
      <c r="P24" s="231">
        <v>0</v>
      </c>
      <c r="Q24" s="231">
        <f>ROUND(E24*P24,2)</f>
        <v>0</v>
      </c>
      <c r="R24" s="232"/>
      <c r="S24" s="232" t="s">
        <v>202</v>
      </c>
      <c r="T24" s="232" t="s">
        <v>175</v>
      </c>
      <c r="U24" s="232">
        <v>0</v>
      </c>
      <c r="V24" s="232">
        <f>ROUND(E24*U24,2)</f>
        <v>0</v>
      </c>
      <c r="W24" s="232"/>
      <c r="X24" s="232" t="s">
        <v>176</v>
      </c>
      <c r="Y24" s="232" t="s">
        <v>177</v>
      </c>
      <c r="Z24" s="212"/>
      <c r="AA24" s="212"/>
      <c r="AB24" s="212"/>
      <c r="AC24" s="212"/>
      <c r="AD24" s="212"/>
      <c r="AE24" s="212"/>
      <c r="AF24" s="212"/>
      <c r="AG24" s="212" t="s">
        <v>178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2" x14ac:dyDescent="0.2">
      <c r="A25" s="229"/>
      <c r="B25" s="230"/>
      <c r="C25" s="266" t="s">
        <v>647</v>
      </c>
      <c r="D25" s="234"/>
      <c r="E25" s="235">
        <v>1.35</v>
      </c>
      <c r="F25" s="232"/>
      <c r="G25" s="232"/>
      <c r="H25" s="232"/>
      <c r="I25" s="232"/>
      <c r="J25" s="232"/>
      <c r="K25" s="232"/>
      <c r="L25" s="232"/>
      <c r="M25" s="232"/>
      <c r="N25" s="231"/>
      <c r="O25" s="231"/>
      <c r="P25" s="231"/>
      <c r="Q25" s="231"/>
      <c r="R25" s="232"/>
      <c r="S25" s="232"/>
      <c r="T25" s="232"/>
      <c r="U25" s="232"/>
      <c r="V25" s="232"/>
      <c r="W25" s="232"/>
      <c r="X25" s="232"/>
      <c r="Y25" s="232"/>
      <c r="Z25" s="212"/>
      <c r="AA25" s="212"/>
      <c r="AB25" s="212"/>
      <c r="AC25" s="212"/>
      <c r="AD25" s="212"/>
      <c r="AE25" s="212"/>
      <c r="AF25" s="212"/>
      <c r="AG25" s="212" t="s">
        <v>204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x14ac:dyDescent="0.2">
      <c r="A26" s="241" t="s">
        <v>169</v>
      </c>
      <c r="B26" s="242" t="s">
        <v>104</v>
      </c>
      <c r="C26" s="263" t="s">
        <v>105</v>
      </c>
      <c r="D26" s="243"/>
      <c r="E26" s="244"/>
      <c r="F26" s="245"/>
      <c r="G26" s="246">
        <f>SUMIF(AG27:AG67,"&lt;&gt;NOR",G27:G67)</f>
        <v>0</v>
      </c>
      <c r="H26" s="240"/>
      <c r="I26" s="240">
        <f>SUM(I27:I67)</f>
        <v>0</v>
      </c>
      <c r="J26" s="240"/>
      <c r="K26" s="240">
        <f>SUM(K27:K67)</f>
        <v>0</v>
      </c>
      <c r="L26" s="240"/>
      <c r="M26" s="240">
        <f>SUM(M27:M67)</f>
        <v>0</v>
      </c>
      <c r="N26" s="239"/>
      <c r="O26" s="239">
        <f>SUM(O27:O67)</f>
        <v>4.59</v>
      </c>
      <c r="P26" s="239"/>
      <c r="Q26" s="239">
        <f>SUM(Q27:Q67)</f>
        <v>0</v>
      </c>
      <c r="R26" s="240"/>
      <c r="S26" s="240"/>
      <c r="T26" s="240"/>
      <c r="U26" s="240"/>
      <c r="V26" s="240">
        <f>SUM(V27:V67)</f>
        <v>0</v>
      </c>
      <c r="W26" s="240"/>
      <c r="X26" s="240"/>
      <c r="Y26" s="240"/>
      <c r="AG26" t="s">
        <v>170</v>
      </c>
    </row>
    <row r="27" spans="1:60" ht="22.5" outlineLevel="1" x14ac:dyDescent="0.2">
      <c r="A27" s="248">
        <v>7</v>
      </c>
      <c r="B27" s="249" t="s">
        <v>531</v>
      </c>
      <c r="C27" s="265" t="s">
        <v>649</v>
      </c>
      <c r="D27" s="250" t="s">
        <v>533</v>
      </c>
      <c r="E27" s="251">
        <v>100.45</v>
      </c>
      <c r="F27" s="252"/>
      <c r="G27" s="253">
        <f>ROUND(E27*F27,2)</f>
        <v>0</v>
      </c>
      <c r="H27" s="233"/>
      <c r="I27" s="232">
        <f>ROUND(E27*H27,2)</f>
        <v>0</v>
      </c>
      <c r="J27" s="233"/>
      <c r="K27" s="232">
        <f>ROUND(E27*J27,2)</f>
        <v>0</v>
      </c>
      <c r="L27" s="232">
        <v>21</v>
      </c>
      <c r="M27" s="232">
        <f>G27*(1+L27/100)</f>
        <v>0</v>
      </c>
      <c r="N27" s="231">
        <v>1.537E-2</v>
      </c>
      <c r="O27" s="231">
        <f>ROUND(E27*N27,2)</f>
        <v>1.54</v>
      </c>
      <c r="P27" s="231">
        <v>0</v>
      </c>
      <c r="Q27" s="231">
        <f>ROUND(E27*P27,2)</f>
        <v>0</v>
      </c>
      <c r="R27" s="232"/>
      <c r="S27" s="232" t="s">
        <v>174</v>
      </c>
      <c r="T27" s="232" t="s">
        <v>175</v>
      </c>
      <c r="U27" s="232">
        <v>0</v>
      </c>
      <c r="V27" s="232">
        <f>ROUND(E27*U27,2)</f>
        <v>0</v>
      </c>
      <c r="W27" s="232"/>
      <c r="X27" s="232" t="s">
        <v>176</v>
      </c>
      <c r="Y27" s="232" t="s">
        <v>177</v>
      </c>
      <c r="Z27" s="212"/>
      <c r="AA27" s="212"/>
      <c r="AB27" s="212"/>
      <c r="AC27" s="212"/>
      <c r="AD27" s="212"/>
      <c r="AE27" s="212"/>
      <c r="AF27" s="212"/>
      <c r="AG27" s="212" t="s">
        <v>228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2" x14ac:dyDescent="0.2">
      <c r="A28" s="229"/>
      <c r="B28" s="230"/>
      <c r="C28" s="267" t="s">
        <v>447</v>
      </c>
      <c r="D28" s="261"/>
      <c r="E28" s="261"/>
      <c r="F28" s="261"/>
      <c r="G28" s="261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266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">
      <c r="A29" s="229"/>
      <c r="B29" s="230"/>
      <c r="C29" s="276" t="s">
        <v>534</v>
      </c>
      <c r="D29" s="236"/>
      <c r="E29" s="237"/>
      <c r="F29" s="238"/>
      <c r="G29" s="238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266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ht="45" outlineLevel="3" x14ac:dyDescent="0.2">
      <c r="A30" s="229"/>
      <c r="B30" s="230"/>
      <c r="C30" s="268" t="s">
        <v>535</v>
      </c>
      <c r="D30" s="262"/>
      <c r="E30" s="262"/>
      <c r="F30" s="262"/>
      <c r="G30" s="262"/>
      <c r="H30" s="232"/>
      <c r="I30" s="232"/>
      <c r="J30" s="232"/>
      <c r="K30" s="232"/>
      <c r="L30" s="232"/>
      <c r="M30" s="232"/>
      <c r="N30" s="231"/>
      <c r="O30" s="231"/>
      <c r="P30" s="231"/>
      <c r="Q30" s="231"/>
      <c r="R30" s="232"/>
      <c r="S30" s="232"/>
      <c r="T30" s="232"/>
      <c r="U30" s="232"/>
      <c r="V30" s="232"/>
      <c r="W30" s="232"/>
      <c r="X30" s="232"/>
      <c r="Y30" s="232"/>
      <c r="Z30" s="212"/>
      <c r="AA30" s="212"/>
      <c r="AB30" s="212"/>
      <c r="AC30" s="212"/>
      <c r="AD30" s="212"/>
      <c r="AE30" s="212"/>
      <c r="AF30" s="212"/>
      <c r="AG30" s="212" t="s">
        <v>266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60" t="str">
        <f>C30</f>
        <v>Elastický polyuretanový sportovní jednovrstvý povrch z barevného granulátu typu EPDM frakce 1-4mm a polyuretanového pojiva s porézní vrstvou. Povrch je vodopropustný, monolitický a splňuje normu DIN 18035/6. Neobsahuje změkčovadla, a proto v průběhu své životnosti nekřehne a nemění své vlastnosti. To umožňuje jednoduché opravy v případě mechanického poškození.</v>
      </c>
      <c r="BB30" s="212"/>
      <c r="BC30" s="212"/>
      <c r="BD30" s="212"/>
      <c r="BE30" s="212"/>
      <c r="BF30" s="212"/>
      <c r="BG30" s="212"/>
      <c r="BH30" s="212"/>
    </row>
    <row r="31" spans="1:60" outlineLevel="3" x14ac:dyDescent="0.2">
      <c r="A31" s="229"/>
      <c r="B31" s="230"/>
      <c r="C31" s="276" t="s">
        <v>534</v>
      </c>
      <c r="D31" s="236"/>
      <c r="E31" s="237"/>
      <c r="F31" s="238"/>
      <c r="G31" s="238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266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3" x14ac:dyDescent="0.2">
      <c r="A32" s="229"/>
      <c r="B32" s="230"/>
      <c r="C32" s="268" t="s">
        <v>536</v>
      </c>
      <c r="D32" s="262"/>
      <c r="E32" s="262"/>
      <c r="F32" s="262"/>
      <c r="G32" s="262"/>
      <c r="H32" s="232"/>
      <c r="I32" s="232"/>
      <c r="J32" s="232"/>
      <c r="K32" s="232"/>
      <c r="L32" s="232"/>
      <c r="M32" s="232"/>
      <c r="N32" s="231"/>
      <c r="O32" s="231"/>
      <c r="P32" s="231"/>
      <c r="Q32" s="231"/>
      <c r="R32" s="232"/>
      <c r="S32" s="232"/>
      <c r="T32" s="232"/>
      <c r="U32" s="232"/>
      <c r="V32" s="232"/>
      <c r="W32" s="232"/>
      <c r="X32" s="232"/>
      <c r="Y32" s="232"/>
      <c r="Z32" s="212"/>
      <c r="AA32" s="212"/>
      <c r="AB32" s="212"/>
      <c r="AC32" s="212"/>
      <c r="AD32" s="212"/>
      <c r="AE32" s="212"/>
      <c r="AF32" s="212"/>
      <c r="AG32" s="212" t="s">
        <v>266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3" x14ac:dyDescent="0.2">
      <c r="A33" s="229"/>
      <c r="B33" s="230"/>
      <c r="C33" s="268" t="s">
        <v>537</v>
      </c>
      <c r="D33" s="262"/>
      <c r="E33" s="262"/>
      <c r="F33" s="262"/>
      <c r="G33" s="262"/>
      <c r="H33" s="232"/>
      <c r="I33" s="232"/>
      <c r="J33" s="232"/>
      <c r="K33" s="232"/>
      <c r="L33" s="232"/>
      <c r="M33" s="232"/>
      <c r="N33" s="231"/>
      <c r="O33" s="231"/>
      <c r="P33" s="231"/>
      <c r="Q33" s="231"/>
      <c r="R33" s="232"/>
      <c r="S33" s="232"/>
      <c r="T33" s="232"/>
      <c r="U33" s="232"/>
      <c r="V33" s="232"/>
      <c r="W33" s="232"/>
      <c r="X33" s="232"/>
      <c r="Y33" s="232"/>
      <c r="Z33" s="212"/>
      <c r="AA33" s="212"/>
      <c r="AB33" s="212"/>
      <c r="AC33" s="212"/>
      <c r="AD33" s="212"/>
      <c r="AE33" s="212"/>
      <c r="AF33" s="212"/>
      <c r="AG33" s="212" t="s">
        <v>266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3" x14ac:dyDescent="0.2">
      <c r="A34" s="229"/>
      <c r="B34" s="230"/>
      <c r="C34" s="276" t="s">
        <v>534</v>
      </c>
      <c r="D34" s="236"/>
      <c r="E34" s="237"/>
      <c r="F34" s="238"/>
      <c r="G34" s="238"/>
      <c r="H34" s="232"/>
      <c r="I34" s="232"/>
      <c r="J34" s="232"/>
      <c r="K34" s="232"/>
      <c r="L34" s="232"/>
      <c r="M34" s="232"/>
      <c r="N34" s="231"/>
      <c r="O34" s="231"/>
      <c r="P34" s="231"/>
      <c r="Q34" s="231"/>
      <c r="R34" s="232"/>
      <c r="S34" s="232"/>
      <c r="T34" s="232"/>
      <c r="U34" s="232"/>
      <c r="V34" s="232"/>
      <c r="W34" s="232"/>
      <c r="X34" s="232"/>
      <c r="Y34" s="232"/>
      <c r="Z34" s="212"/>
      <c r="AA34" s="212"/>
      <c r="AB34" s="212"/>
      <c r="AC34" s="212"/>
      <c r="AD34" s="212"/>
      <c r="AE34" s="212"/>
      <c r="AF34" s="212"/>
      <c r="AG34" s="212" t="s">
        <v>266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3" x14ac:dyDescent="0.2">
      <c r="A35" s="229"/>
      <c r="B35" s="230"/>
      <c r="C35" s="268" t="s">
        <v>599</v>
      </c>
      <c r="D35" s="262"/>
      <c r="E35" s="262"/>
      <c r="F35" s="262"/>
      <c r="G35" s="262"/>
      <c r="H35" s="232"/>
      <c r="I35" s="232"/>
      <c r="J35" s="232"/>
      <c r="K35" s="232"/>
      <c r="L35" s="232"/>
      <c r="M35" s="232"/>
      <c r="N35" s="231"/>
      <c r="O35" s="231"/>
      <c r="P35" s="231"/>
      <c r="Q35" s="231"/>
      <c r="R35" s="232"/>
      <c r="S35" s="232"/>
      <c r="T35" s="232"/>
      <c r="U35" s="232"/>
      <c r="V35" s="232"/>
      <c r="W35" s="232"/>
      <c r="X35" s="232"/>
      <c r="Y35" s="232"/>
      <c r="Z35" s="212"/>
      <c r="AA35" s="212"/>
      <c r="AB35" s="212"/>
      <c r="AC35" s="212"/>
      <c r="AD35" s="212"/>
      <c r="AE35" s="212"/>
      <c r="AF35" s="212"/>
      <c r="AG35" s="212" t="s">
        <v>266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3" x14ac:dyDescent="0.2">
      <c r="A36" s="229"/>
      <c r="B36" s="230"/>
      <c r="C36" s="276" t="s">
        <v>534</v>
      </c>
      <c r="D36" s="236"/>
      <c r="E36" s="237"/>
      <c r="F36" s="238"/>
      <c r="G36" s="238"/>
      <c r="H36" s="232"/>
      <c r="I36" s="232"/>
      <c r="J36" s="232"/>
      <c r="K36" s="232"/>
      <c r="L36" s="232"/>
      <c r="M36" s="232"/>
      <c r="N36" s="231"/>
      <c r="O36" s="231"/>
      <c r="P36" s="231"/>
      <c r="Q36" s="231"/>
      <c r="R36" s="232"/>
      <c r="S36" s="232"/>
      <c r="T36" s="232"/>
      <c r="U36" s="232"/>
      <c r="V36" s="232"/>
      <c r="W36" s="232"/>
      <c r="X36" s="232"/>
      <c r="Y36" s="232"/>
      <c r="Z36" s="212"/>
      <c r="AA36" s="212"/>
      <c r="AB36" s="212"/>
      <c r="AC36" s="212"/>
      <c r="AD36" s="212"/>
      <c r="AE36" s="212"/>
      <c r="AF36" s="212"/>
      <c r="AG36" s="212" t="s">
        <v>266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ht="22.5" outlineLevel="3" x14ac:dyDescent="0.2">
      <c r="A37" s="229"/>
      <c r="B37" s="230"/>
      <c r="C37" s="268" t="s">
        <v>538</v>
      </c>
      <c r="D37" s="262"/>
      <c r="E37" s="262"/>
      <c r="F37" s="262"/>
      <c r="G37" s="262"/>
      <c r="H37" s="232"/>
      <c r="I37" s="232"/>
      <c r="J37" s="232"/>
      <c r="K37" s="232"/>
      <c r="L37" s="232"/>
      <c r="M37" s="232"/>
      <c r="N37" s="231"/>
      <c r="O37" s="231"/>
      <c r="P37" s="231"/>
      <c r="Q37" s="231"/>
      <c r="R37" s="232"/>
      <c r="S37" s="232"/>
      <c r="T37" s="232"/>
      <c r="U37" s="232"/>
      <c r="V37" s="232"/>
      <c r="W37" s="232"/>
      <c r="X37" s="232"/>
      <c r="Y37" s="232"/>
      <c r="Z37" s="212"/>
      <c r="AA37" s="212"/>
      <c r="AB37" s="212"/>
      <c r="AC37" s="212"/>
      <c r="AD37" s="212"/>
      <c r="AE37" s="212"/>
      <c r="AF37" s="212"/>
      <c r="AG37" s="212" t="s">
        <v>266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60" t="str">
        <f>C37</f>
        <v>Sporty: atletika, basketbal, házená, malá kopaná, míčové a školní hry, nohejbal, tenis, volejbal, dětská hřiště</v>
      </c>
      <c r="BB37" s="212"/>
      <c r="BC37" s="212"/>
      <c r="BD37" s="212"/>
      <c r="BE37" s="212"/>
      <c r="BF37" s="212"/>
      <c r="BG37" s="212"/>
      <c r="BH37" s="212"/>
    </row>
    <row r="38" spans="1:60" outlineLevel="3" x14ac:dyDescent="0.2">
      <c r="A38" s="229"/>
      <c r="B38" s="230"/>
      <c r="C38" s="276" t="s">
        <v>534</v>
      </c>
      <c r="D38" s="236"/>
      <c r="E38" s="237"/>
      <c r="F38" s="238"/>
      <c r="G38" s="238"/>
      <c r="H38" s="232"/>
      <c r="I38" s="232"/>
      <c r="J38" s="232"/>
      <c r="K38" s="232"/>
      <c r="L38" s="232"/>
      <c r="M38" s="232"/>
      <c r="N38" s="231"/>
      <c r="O38" s="231"/>
      <c r="P38" s="231"/>
      <c r="Q38" s="231"/>
      <c r="R38" s="232"/>
      <c r="S38" s="232"/>
      <c r="T38" s="232"/>
      <c r="U38" s="232"/>
      <c r="V38" s="232"/>
      <c r="W38" s="232"/>
      <c r="X38" s="232"/>
      <c r="Y38" s="232"/>
      <c r="Z38" s="212"/>
      <c r="AA38" s="212"/>
      <c r="AB38" s="212"/>
      <c r="AC38" s="212"/>
      <c r="AD38" s="212"/>
      <c r="AE38" s="212"/>
      <c r="AF38" s="212"/>
      <c r="AG38" s="212" t="s">
        <v>266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3" x14ac:dyDescent="0.2">
      <c r="A39" s="229"/>
      <c r="B39" s="230"/>
      <c r="C39" s="268" t="s">
        <v>539</v>
      </c>
      <c r="D39" s="262"/>
      <c r="E39" s="262"/>
      <c r="F39" s="262"/>
      <c r="G39" s="262"/>
      <c r="H39" s="232"/>
      <c r="I39" s="232"/>
      <c r="J39" s="232"/>
      <c r="K39" s="232"/>
      <c r="L39" s="232"/>
      <c r="M39" s="232"/>
      <c r="N39" s="231"/>
      <c r="O39" s="231"/>
      <c r="P39" s="231"/>
      <c r="Q39" s="231"/>
      <c r="R39" s="232"/>
      <c r="S39" s="232"/>
      <c r="T39" s="232"/>
      <c r="U39" s="232"/>
      <c r="V39" s="232"/>
      <c r="W39" s="232"/>
      <c r="X39" s="232"/>
      <c r="Y39" s="232"/>
      <c r="Z39" s="212"/>
      <c r="AA39" s="212"/>
      <c r="AB39" s="212"/>
      <c r="AC39" s="212"/>
      <c r="AD39" s="212"/>
      <c r="AE39" s="212"/>
      <c r="AF39" s="212"/>
      <c r="AG39" s="212" t="s">
        <v>266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3" x14ac:dyDescent="0.2">
      <c r="A40" s="229"/>
      <c r="B40" s="230"/>
      <c r="C40" s="276" t="s">
        <v>534</v>
      </c>
      <c r="D40" s="236"/>
      <c r="E40" s="237"/>
      <c r="F40" s="238"/>
      <c r="G40" s="238"/>
      <c r="H40" s="232"/>
      <c r="I40" s="232"/>
      <c r="J40" s="232"/>
      <c r="K40" s="232"/>
      <c r="L40" s="232"/>
      <c r="M40" s="232"/>
      <c r="N40" s="231"/>
      <c r="O40" s="231"/>
      <c r="P40" s="231"/>
      <c r="Q40" s="231"/>
      <c r="R40" s="232"/>
      <c r="S40" s="232"/>
      <c r="T40" s="232"/>
      <c r="U40" s="232"/>
      <c r="V40" s="232"/>
      <c r="W40" s="232"/>
      <c r="X40" s="232"/>
      <c r="Y40" s="232"/>
      <c r="Z40" s="212"/>
      <c r="AA40" s="212"/>
      <c r="AB40" s="212"/>
      <c r="AC40" s="212"/>
      <c r="AD40" s="212"/>
      <c r="AE40" s="212"/>
      <c r="AF40" s="212"/>
      <c r="AG40" s="212" t="s">
        <v>266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3" x14ac:dyDescent="0.2">
      <c r="A41" s="229"/>
      <c r="B41" s="230"/>
      <c r="C41" s="268" t="s">
        <v>540</v>
      </c>
      <c r="D41" s="262"/>
      <c r="E41" s="262"/>
      <c r="F41" s="262"/>
      <c r="G41" s="262"/>
      <c r="H41" s="232"/>
      <c r="I41" s="232"/>
      <c r="J41" s="232"/>
      <c r="K41" s="232"/>
      <c r="L41" s="232"/>
      <c r="M41" s="232"/>
      <c r="N41" s="231"/>
      <c r="O41" s="231"/>
      <c r="P41" s="231"/>
      <c r="Q41" s="231"/>
      <c r="R41" s="232"/>
      <c r="S41" s="232"/>
      <c r="T41" s="232"/>
      <c r="U41" s="232"/>
      <c r="V41" s="232"/>
      <c r="W41" s="232"/>
      <c r="X41" s="232"/>
      <c r="Y41" s="232"/>
      <c r="Z41" s="212"/>
      <c r="AA41" s="212"/>
      <c r="AB41" s="212"/>
      <c r="AC41" s="212"/>
      <c r="AD41" s="212"/>
      <c r="AE41" s="212"/>
      <c r="AF41" s="212"/>
      <c r="AG41" s="212" t="s">
        <v>266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3" x14ac:dyDescent="0.2">
      <c r="A42" s="229"/>
      <c r="B42" s="230"/>
      <c r="C42" s="268" t="s">
        <v>541</v>
      </c>
      <c r="D42" s="262"/>
      <c r="E42" s="262"/>
      <c r="F42" s="262"/>
      <c r="G42" s="262"/>
      <c r="H42" s="232"/>
      <c r="I42" s="232"/>
      <c r="J42" s="232"/>
      <c r="K42" s="232"/>
      <c r="L42" s="232"/>
      <c r="M42" s="232"/>
      <c r="N42" s="231"/>
      <c r="O42" s="231"/>
      <c r="P42" s="231"/>
      <c r="Q42" s="231"/>
      <c r="R42" s="232"/>
      <c r="S42" s="232"/>
      <c r="T42" s="232"/>
      <c r="U42" s="232"/>
      <c r="V42" s="232"/>
      <c r="W42" s="232"/>
      <c r="X42" s="232"/>
      <c r="Y42" s="232"/>
      <c r="Z42" s="212"/>
      <c r="AA42" s="212"/>
      <c r="AB42" s="212"/>
      <c r="AC42" s="212"/>
      <c r="AD42" s="212"/>
      <c r="AE42" s="212"/>
      <c r="AF42" s="212"/>
      <c r="AG42" s="212" t="s">
        <v>266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3" x14ac:dyDescent="0.2">
      <c r="A43" s="229"/>
      <c r="B43" s="230"/>
      <c r="C43" s="268" t="s">
        <v>542</v>
      </c>
      <c r="D43" s="262"/>
      <c r="E43" s="262"/>
      <c r="F43" s="262"/>
      <c r="G43" s="262"/>
      <c r="H43" s="232"/>
      <c r="I43" s="232"/>
      <c r="J43" s="232"/>
      <c r="K43" s="232"/>
      <c r="L43" s="232"/>
      <c r="M43" s="232"/>
      <c r="N43" s="231"/>
      <c r="O43" s="231"/>
      <c r="P43" s="231"/>
      <c r="Q43" s="231"/>
      <c r="R43" s="232"/>
      <c r="S43" s="232"/>
      <c r="T43" s="232"/>
      <c r="U43" s="232"/>
      <c r="V43" s="232"/>
      <c r="W43" s="232"/>
      <c r="X43" s="232"/>
      <c r="Y43" s="232"/>
      <c r="Z43" s="212"/>
      <c r="AA43" s="212"/>
      <c r="AB43" s="212"/>
      <c r="AC43" s="212"/>
      <c r="AD43" s="212"/>
      <c r="AE43" s="212"/>
      <c r="AF43" s="212"/>
      <c r="AG43" s="212" t="s">
        <v>266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3" x14ac:dyDescent="0.2">
      <c r="A44" s="229"/>
      <c r="B44" s="230"/>
      <c r="C44" s="268" t="s">
        <v>543</v>
      </c>
      <c r="D44" s="262"/>
      <c r="E44" s="262"/>
      <c r="F44" s="262"/>
      <c r="G44" s="262"/>
      <c r="H44" s="232"/>
      <c r="I44" s="232"/>
      <c r="J44" s="232"/>
      <c r="K44" s="232"/>
      <c r="L44" s="232"/>
      <c r="M44" s="232"/>
      <c r="N44" s="231"/>
      <c r="O44" s="231"/>
      <c r="P44" s="231"/>
      <c r="Q44" s="231"/>
      <c r="R44" s="232"/>
      <c r="S44" s="232"/>
      <c r="T44" s="232"/>
      <c r="U44" s="232"/>
      <c r="V44" s="232"/>
      <c r="W44" s="232"/>
      <c r="X44" s="232"/>
      <c r="Y44" s="232"/>
      <c r="Z44" s="212"/>
      <c r="AA44" s="212"/>
      <c r="AB44" s="212"/>
      <c r="AC44" s="212"/>
      <c r="AD44" s="212"/>
      <c r="AE44" s="212"/>
      <c r="AF44" s="212"/>
      <c r="AG44" s="212" t="s">
        <v>266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2" x14ac:dyDescent="0.2">
      <c r="A45" s="229"/>
      <c r="B45" s="230"/>
      <c r="C45" s="266" t="s">
        <v>650</v>
      </c>
      <c r="D45" s="234"/>
      <c r="E45" s="235">
        <v>100.45</v>
      </c>
      <c r="F45" s="232"/>
      <c r="G45" s="232"/>
      <c r="H45" s="232"/>
      <c r="I45" s="232"/>
      <c r="J45" s="232"/>
      <c r="K45" s="232"/>
      <c r="L45" s="232"/>
      <c r="M45" s="232"/>
      <c r="N45" s="231"/>
      <c r="O45" s="231"/>
      <c r="P45" s="231"/>
      <c r="Q45" s="231"/>
      <c r="R45" s="232"/>
      <c r="S45" s="232"/>
      <c r="T45" s="232"/>
      <c r="U45" s="232"/>
      <c r="V45" s="232"/>
      <c r="W45" s="232"/>
      <c r="X45" s="232"/>
      <c r="Y45" s="232"/>
      <c r="Z45" s="212"/>
      <c r="AA45" s="212"/>
      <c r="AB45" s="212"/>
      <c r="AC45" s="212"/>
      <c r="AD45" s="212"/>
      <c r="AE45" s="212"/>
      <c r="AF45" s="212"/>
      <c r="AG45" s="212" t="s">
        <v>204</v>
      </c>
      <c r="AH45" s="212">
        <v>0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ht="22.5" outlineLevel="1" x14ac:dyDescent="0.2">
      <c r="A46" s="248">
        <v>8</v>
      </c>
      <c r="B46" s="249" t="s">
        <v>651</v>
      </c>
      <c r="C46" s="265" t="s">
        <v>652</v>
      </c>
      <c r="D46" s="250" t="s">
        <v>533</v>
      </c>
      <c r="E46" s="251">
        <v>198.25</v>
      </c>
      <c r="F46" s="252"/>
      <c r="G46" s="253">
        <f>ROUND(E46*F46,2)</f>
        <v>0</v>
      </c>
      <c r="H46" s="233"/>
      <c r="I46" s="232">
        <f>ROUND(E46*H46,2)</f>
        <v>0</v>
      </c>
      <c r="J46" s="233"/>
      <c r="K46" s="232">
        <f>ROUND(E46*J46,2)</f>
        <v>0</v>
      </c>
      <c r="L46" s="232">
        <v>21</v>
      </c>
      <c r="M46" s="232">
        <f>G46*(1+L46/100)</f>
        <v>0</v>
      </c>
      <c r="N46" s="231">
        <v>1.537E-2</v>
      </c>
      <c r="O46" s="231">
        <f>ROUND(E46*N46,2)</f>
        <v>3.05</v>
      </c>
      <c r="P46" s="231">
        <v>0</v>
      </c>
      <c r="Q46" s="231">
        <f>ROUND(E46*P46,2)</f>
        <v>0</v>
      </c>
      <c r="R46" s="232"/>
      <c r="S46" s="232" t="s">
        <v>174</v>
      </c>
      <c r="T46" s="232" t="s">
        <v>175</v>
      </c>
      <c r="U46" s="232">
        <v>0</v>
      </c>
      <c r="V46" s="232">
        <f>ROUND(E46*U46,2)</f>
        <v>0</v>
      </c>
      <c r="W46" s="232"/>
      <c r="X46" s="232" t="s">
        <v>176</v>
      </c>
      <c r="Y46" s="232" t="s">
        <v>177</v>
      </c>
      <c r="Z46" s="212"/>
      <c r="AA46" s="212"/>
      <c r="AB46" s="212"/>
      <c r="AC46" s="212"/>
      <c r="AD46" s="212"/>
      <c r="AE46" s="212"/>
      <c r="AF46" s="212"/>
      <c r="AG46" s="212" t="s">
        <v>228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2" x14ac:dyDescent="0.2">
      <c r="A47" s="229"/>
      <c r="B47" s="230"/>
      <c r="C47" s="267" t="s">
        <v>447</v>
      </c>
      <c r="D47" s="261"/>
      <c r="E47" s="261"/>
      <c r="F47" s="261"/>
      <c r="G47" s="261"/>
      <c r="H47" s="232"/>
      <c r="I47" s="232"/>
      <c r="J47" s="232"/>
      <c r="K47" s="232"/>
      <c r="L47" s="232"/>
      <c r="M47" s="232"/>
      <c r="N47" s="231"/>
      <c r="O47" s="231"/>
      <c r="P47" s="231"/>
      <c r="Q47" s="231"/>
      <c r="R47" s="232"/>
      <c r="S47" s="232"/>
      <c r="T47" s="232"/>
      <c r="U47" s="232"/>
      <c r="V47" s="232"/>
      <c r="W47" s="232"/>
      <c r="X47" s="232"/>
      <c r="Y47" s="232"/>
      <c r="Z47" s="212"/>
      <c r="AA47" s="212"/>
      <c r="AB47" s="212"/>
      <c r="AC47" s="212"/>
      <c r="AD47" s="212"/>
      <c r="AE47" s="212"/>
      <c r="AF47" s="212"/>
      <c r="AG47" s="212" t="s">
        <v>266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3" x14ac:dyDescent="0.2">
      <c r="A48" s="229"/>
      <c r="B48" s="230"/>
      <c r="C48" s="276" t="s">
        <v>534</v>
      </c>
      <c r="D48" s="236"/>
      <c r="E48" s="237"/>
      <c r="F48" s="238"/>
      <c r="G48" s="238"/>
      <c r="H48" s="232"/>
      <c r="I48" s="232"/>
      <c r="J48" s="232"/>
      <c r="K48" s="232"/>
      <c r="L48" s="232"/>
      <c r="M48" s="232"/>
      <c r="N48" s="231"/>
      <c r="O48" s="231"/>
      <c r="P48" s="231"/>
      <c r="Q48" s="231"/>
      <c r="R48" s="232"/>
      <c r="S48" s="232"/>
      <c r="T48" s="232"/>
      <c r="U48" s="232"/>
      <c r="V48" s="232"/>
      <c r="W48" s="232"/>
      <c r="X48" s="232"/>
      <c r="Y48" s="232"/>
      <c r="Z48" s="212"/>
      <c r="AA48" s="212"/>
      <c r="AB48" s="212"/>
      <c r="AC48" s="212"/>
      <c r="AD48" s="212"/>
      <c r="AE48" s="212"/>
      <c r="AF48" s="212"/>
      <c r="AG48" s="212" t="s">
        <v>266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ht="45" outlineLevel="3" x14ac:dyDescent="0.2">
      <c r="A49" s="229"/>
      <c r="B49" s="230"/>
      <c r="C49" s="268" t="s">
        <v>535</v>
      </c>
      <c r="D49" s="262"/>
      <c r="E49" s="262"/>
      <c r="F49" s="262"/>
      <c r="G49" s="262"/>
      <c r="H49" s="232"/>
      <c r="I49" s="232"/>
      <c r="J49" s="232"/>
      <c r="K49" s="232"/>
      <c r="L49" s="232"/>
      <c r="M49" s="232"/>
      <c r="N49" s="231"/>
      <c r="O49" s="231"/>
      <c r="P49" s="231"/>
      <c r="Q49" s="231"/>
      <c r="R49" s="232"/>
      <c r="S49" s="232"/>
      <c r="T49" s="232"/>
      <c r="U49" s="232"/>
      <c r="V49" s="232"/>
      <c r="W49" s="232"/>
      <c r="X49" s="232"/>
      <c r="Y49" s="232"/>
      <c r="Z49" s="212"/>
      <c r="AA49" s="212"/>
      <c r="AB49" s="212"/>
      <c r="AC49" s="212"/>
      <c r="AD49" s="212"/>
      <c r="AE49" s="212"/>
      <c r="AF49" s="212"/>
      <c r="AG49" s="212" t="s">
        <v>266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60" t="str">
        <f>C49</f>
        <v>Elastický polyuretanový sportovní jednovrstvý povrch z barevného granulátu typu EPDM frakce 1-4mm a polyuretanového pojiva s porézní vrstvou. Povrch je vodopropustný, monolitický a splňuje normu DIN 18035/6. Neobsahuje změkčovadla, a proto v průběhu své životnosti nekřehne a nemění své vlastnosti. To umožňuje jednoduché opravy v případě mechanického poškození.</v>
      </c>
      <c r="BB49" s="212"/>
      <c r="BC49" s="212"/>
      <c r="BD49" s="212"/>
      <c r="BE49" s="212"/>
      <c r="BF49" s="212"/>
      <c r="BG49" s="212"/>
      <c r="BH49" s="212"/>
    </row>
    <row r="50" spans="1:60" outlineLevel="3" x14ac:dyDescent="0.2">
      <c r="A50" s="229"/>
      <c r="B50" s="230"/>
      <c r="C50" s="276" t="s">
        <v>534</v>
      </c>
      <c r="D50" s="236"/>
      <c r="E50" s="237"/>
      <c r="F50" s="238"/>
      <c r="G50" s="238"/>
      <c r="H50" s="232"/>
      <c r="I50" s="232"/>
      <c r="J50" s="232"/>
      <c r="K50" s="232"/>
      <c r="L50" s="232"/>
      <c r="M50" s="232"/>
      <c r="N50" s="231"/>
      <c r="O50" s="231"/>
      <c r="P50" s="231"/>
      <c r="Q50" s="231"/>
      <c r="R50" s="232"/>
      <c r="S50" s="232"/>
      <c r="T50" s="232"/>
      <c r="U50" s="232"/>
      <c r="V50" s="232"/>
      <c r="W50" s="232"/>
      <c r="X50" s="232"/>
      <c r="Y50" s="232"/>
      <c r="Z50" s="212"/>
      <c r="AA50" s="212"/>
      <c r="AB50" s="212"/>
      <c r="AC50" s="212"/>
      <c r="AD50" s="212"/>
      <c r="AE50" s="212"/>
      <c r="AF50" s="212"/>
      <c r="AG50" s="212" t="s">
        <v>266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3" x14ac:dyDescent="0.2">
      <c r="A51" s="229"/>
      <c r="B51" s="230"/>
      <c r="C51" s="268" t="s">
        <v>536</v>
      </c>
      <c r="D51" s="262"/>
      <c r="E51" s="262"/>
      <c r="F51" s="262"/>
      <c r="G51" s="262"/>
      <c r="H51" s="232"/>
      <c r="I51" s="232"/>
      <c r="J51" s="232"/>
      <c r="K51" s="232"/>
      <c r="L51" s="232"/>
      <c r="M51" s="232"/>
      <c r="N51" s="231"/>
      <c r="O51" s="231"/>
      <c r="P51" s="231"/>
      <c r="Q51" s="231"/>
      <c r="R51" s="232"/>
      <c r="S51" s="232"/>
      <c r="T51" s="232"/>
      <c r="U51" s="232"/>
      <c r="V51" s="232"/>
      <c r="W51" s="232"/>
      <c r="X51" s="232"/>
      <c r="Y51" s="232"/>
      <c r="Z51" s="212"/>
      <c r="AA51" s="212"/>
      <c r="AB51" s="212"/>
      <c r="AC51" s="212"/>
      <c r="AD51" s="212"/>
      <c r="AE51" s="212"/>
      <c r="AF51" s="212"/>
      <c r="AG51" s="212" t="s">
        <v>266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3" x14ac:dyDescent="0.2">
      <c r="A52" s="229"/>
      <c r="B52" s="230"/>
      <c r="C52" s="268" t="s">
        <v>537</v>
      </c>
      <c r="D52" s="262"/>
      <c r="E52" s="262"/>
      <c r="F52" s="262"/>
      <c r="G52" s="262"/>
      <c r="H52" s="232"/>
      <c r="I52" s="232"/>
      <c r="J52" s="232"/>
      <c r="K52" s="232"/>
      <c r="L52" s="232"/>
      <c r="M52" s="232"/>
      <c r="N52" s="231"/>
      <c r="O52" s="231"/>
      <c r="P52" s="231"/>
      <c r="Q52" s="231"/>
      <c r="R52" s="232"/>
      <c r="S52" s="232"/>
      <c r="T52" s="232"/>
      <c r="U52" s="232"/>
      <c r="V52" s="232"/>
      <c r="W52" s="232"/>
      <c r="X52" s="232"/>
      <c r="Y52" s="232"/>
      <c r="Z52" s="212"/>
      <c r="AA52" s="212"/>
      <c r="AB52" s="212"/>
      <c r="AC52" s="212"/>
      <c r="AD52" s="212"/>
      <c r="AE52" s="212"/>
      <c r="AF52" s="212"/>
      <c r="AG52" s="212" t="s">
        <v>266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3" x14ac:dyDescent="0.2">
      <c r="A53" s="229"/>
      <c r="B53" s="230"/>
      <c r="C53" s="276" t="s">
        <v>534</v>
      </c>
      <c r="D53" s="236"/>
      <c r="E53" s="237"/>
      <c r="F53" s="238"/>
      <c r="G53" s="238"/>
      <c r="H53" s="232"/>
      <c r="I53" s="232"/>
      <c r="J53" s="232"/>
      <c r="K53" s="232"/>
      <c r="L53" s="232"/>
      <c r="M53" s="232"/>
      <c r="N53" s="231"/>
      <c r="O53" s="231"/>
      <c r="P53" s="231"/>
      <c r="Q53" s="231"/>
      <c r="R53" s="232"/>
      <c r="S53" s="232"/>
      <c r="T53" s="232"/>
      <c r="U53" s="232"/>
      <c r="V53" s="232"/>
      <c r="W53" s="232"/>
      <c r="X53" s="232"/>
      <c r="Y53" s="232"/>
      <c r="Z53" s="212"/>
      <c r="AA53" s="212"/>
      <c r="AB53" s="212"/>
      <c r="AC53" s="212"/>
      <c r="AD53" s="212"/>
      <c r="AE53" s="212"/>
      <c r="AF53" s="212"/>
      <c r="AG53" s="212" t="s">
        <v>266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3" x14ac:dyDescent="0.2">
      <c r="A54" s="229"/>
      <c r="B54" s="230"/>
      <c r="C54" s="268" t="s">
        <v>599</v>
      </c>
      <c r="D54" s="262"/>
      <c r="E54" s="262"/>
      <c r="F54" s="262"/>
      <c r="G54" s="262"/>
      <c r="H54" s="232"/>
      <c r="I54" s="232"/>
      <c r="J54" s="232"/>
      <c r="K54" s="232"/>
      <c r="L54" s="232"/>
      <c r="M54" s="232"/>
      <c r="N54" s="231"/>
      <c r="O54" s="231"/>
      <c r="P54" s="231"/>
      <c r="Q54" s="231"/>
      <c r="R54" s="232"/>
      <c r="S54" s="232"/>
      <c r="T54" s="232"/>
      <c r="U54" s="232"/>
      <c r="V54" s="232"/>
      <c r="W54" s="232"/>
      <c r="X54" s="232"/>
      <c r="Y54" s="232"/>
      <c r="Z54" s="212"/>
      <c r="AA54" s="212"/>
      <c r="AB54" s="212"/>
      <c r="AC54" s="212"/>
      <c r="AD54" s="212"/>
      <c r="AE54" s="212"/>
      <c r="AF54" s="212"/>
      <c r="AG54" s="212" t="s">
        <v>266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3" x14ac:dyDescent="0.2">
      <c r="A55" s="229"/>
      <c r="B55" s="230"/>
      <c r="C55" s="276" t="s">
        <v>534</v>
      </c>
      <c r="D55" s="236"/>
      <c r="E55" s="237"/>
      <c r="F55" s="238"/>
      <c r="G55" s="238"/>
      <c r="H55" s="232"/>
      <c r="I55" s="232"/>
      <c r="J55" s="232"/>
      <c r="K55" s="232"/>
      <c r="L55" s="232"/>
      <c r="M55" s="232"/>
      <c r="N55" s="231"/>
      <c r="O55" s="231"/>
      <c r="P55" s="231"/>
      <c r="Q55" s="231"/>
      <c r="R55" s="232"/>
      <c r="S55" s="232"/>
      <c r="T55" s="232"/>
      <c r="U55" s="232"/>
      <c r="V55" s="232"/>
      <c r="W55" s="232"/>
      <c r="X55" s="232"/>
      <c r="Y55" s="232"/>
      <c r="Z55" s="212"/>
      <c r="AA55" s="212"/>
      <c r="AB55" s="212"/>
      <c r="AC55" s="212"/>
      <c r="AD55" s="212"/>
      <c r="AE55" s="212"/>
      <c r="AF55" s="212"/>
      <c r="AG55" s="212" t="s">
        <v>266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ht="22.5" outlineLevel="3" x14ac:dyDescent="0.2">
      <c r="A56" s="229"/>
      <c r="B56" s="230"/>
      <c r="C56" s="268" t="s">
        <v>538</v>
      </c>
      <c r="D56" s="262"/>
      <c r="E56" s="262"/>
      <c r="F56" s="262"/>
      <c r="G56" s="262"/>
      <c r="H56" s="232"/>
      <c r="I56" s="232"/>
      <c r="J56" s="232"/>
      <c r="K56" s="232"/>
      <c r="L56" s="232"/>
      <c r="M56" s="232"/>
      <c r="N56" s="231"/>
      <c r="O56" s="231"/>
      <c r="P56" s="231"/>
      <c r="Q56" s="231"/>
      <c r="R56" s="232"/>
      <c r="S56" s="232"/>
      <c r="T56" s="232"/>
      <c r="U56" s="232"/>
      <c r="V56" s="232"/>
      <c r="W56" s="232"/>
      <c r="X56" s="232"/>
      <c r="Y56" s="232"/>
      <c r="Z56" s="212"/>
      <c r="AA56" s="212"/>
      <c r="AB56" s="212"/>
      <c r="AC56" s="212"/>
      <c r="AD56" s="212"/>
      <c r="AE56" s="212"/>
      <c r="AF56" s="212"/>
      <c r="AG56" s="212" t="s">
        <v>266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60" t="str">
        <f>C56</f>
        <v>Sporty: atletika, basketbal, házená, malá kopaná, míčové a školní hry, nohejbal, tenis, volejbal, dětská hřiště</v>
      </c>
      <c r="BB56" s="212"/>
      <c r="BC56" s="212"/>
      <c r="BD56" s="212"/>
      <c r="BE56" s="212"/>
      <c r="BF56" s="212"/>
      <c r="BG56" s="212"/>
      <c r="BH56" s="212"/>
    </row>
    <row r="57" spans="1:60" outlineLevel="3" x14ac:dyDescent="0.2">
      <c r="A57" s="229"/>
      <c r="B57" s="230"/>
      <c r="C57" s="276" t="s">
        <v>534</v>
      </c>
      <c r="D57" s="236"/>
      <c r="E57" s="237"/>
      <c r="F57" s="238"/>
      <c r="G57" s="238"/>
      <c r="H57" s="232"/>
      <c r="I57" s="232"/>
      <c r="J57" s="232"/>
      <c r="K57" s="232"/>
      <c r="L57" s="232"/>
      <c r="M57" s="232"/>
      <c r="N57" s="231"/>
      <c r="O57" s="231"/>
      <c r="P57" s="231"/>
      <c r="Q57" s="231"/>
      <c r="R57" s="232"/>
      <c r="S57" s="232"/>
      <c r="T57" s="232"/>
      <c r="U57" s="232"/>
      <c r="V57" s="232"/>
      <c r="W57" s="232"/>
      <c r="X57" s="232"/>
      <c r="Y57" s="232"/>
      <c r="Z57" s="212"/>
      <c r="AA57" s="212"/>
      <c r="AB57" s="212"/>
      <c r="AC57" s="212"/>
      <c r="AD57" s="212"/>
      <c r="AE57" s="212"/>
      <c r="AF57" s="212"/>
      <c r="AG57" s="212" t="s">
        <v>266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3" x14ac:dyDescent="0.2">
      <c r="A58" s="229"/>
      <c r="B58" s="230"/>
      <c r="C58" s="268" t="s">
        <v>539</v>
      </c>
      <c r="D58" s="262"/>
      <c r="E58" s="262"/>
      <c r="F58" s="262"/>
      <c r="G58" s="262"/>
      <c r="H58" s="232"/>
      <c r="I58" s="232"/>
      <c r="J58" s="232"/>
      <c r="K58" s="232"/>
      <c r="L58" s="232"/>
      <c r="M58" s="232"/>
      <c r="N58" s="231"/>
      <c r="O58" s="231"/>
      <c r="P58" s="231"/>
      <c r="Q58" s="231"/>
      <c r="R58" s="232"/>
      <c r="S58" s="232"/>
      <c r="T58" s="232"/>
      <c r="U58" s="232"/>
      <c r="V58" s="232"/>
      <c r="W58" s="232"/>
      <c r="X58" s="232"/>
      <c r="Y58" s="232"/>
      <c r="Z58" s="212"/>
      <c r="AA58" s="212"/>
      <c r="AB58" s="212"/>
      <c r="AC58" s="212"/>
      <c r="AD58" s="212"/>
      <c r="AE58" s="212"/>
      <c r="AF58" s="212"/>
      <c r="AG58" s="212" t="s">
        <v>266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3" x14ac:dyDescent="0.2">
      <c r="A59" s="229"/>
      <c r="B59" s="230"/>
      <c r="C59" s="276" t="s">
        <v>534</v>
      </c>
      <c r="D59" s="236"/>
      <c r="E59" s="237"/>
      <c r="F59" s="238"/>
      <c r="G59" s="238"/>
      <c r="H59" s="232"/>
      <c r="I59" s="232"/>
      <c r="J59" s="232"/>
      <c r="K59" s="232"/>
      <c r="L59" s="232"/>
      <c r="M59" s="232"/>
      <c r="N59" s="231"/>
      <c r="O59" s="231"/>
      <c r="P59" s="231"/>
      <c r="Q59" s="231"/>
      <c r="R59" s="232"/>
      <c r="S59" s="232"/>
      <c r="T59" s="232"/>
      <c r="U59" s="232"/>
      <c r="V59" s="232"/>
      <c r="W59" s="232"/>
      <c r="X59" s="232"/>
      <c r="Y59" s="232"/>
      <c r="Z59" s="212"/>
      <c r="AA59" s="212"/>
      <c r="AB59" s="212"/>
      <c r="AC59" s="212"/>
      <c r="AD59" s="212"/>
      <c r="AE59" s="212"/>
      <c r="AF59" s="212"/>
      <c r="AG59" s="212" t="s">
        <v>266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3" x14ac:dyDescent="0.2">
      <c r="A60" s="229"/>
      <c r="B60" s="230"/>
      <c r="C60" s="268" t="s">
        <v>540</v>
      </c>
      <c r="D60" s="262"/>
      <c r="E60" s="262"/>
      <c r="F60" s="262"/>
      <c r="G60" s="262"/>
      <c r="H60" s="232"/>
      <c r="I60" s="232"/>
      <c r="J60" s="232"/>
      <c r="K60" s="232"/>
      <c r="L60" s="232"/>
      <c r="M60" s="232"/>
      <c r="N60" s="231"/>
      <c r="O60" s="231"/>
      <c r="P60" s="231"/>
      <c r="Q60" s="231"/>
      <c r="R60" s="232"/>
      <c r="S60" s="232"/>
      <c r="T60" s="232"/>
      <c r="U60" s="232"/>
      <c r="V60" s="232"/>
      <c r="W60" s="232"/>
      <c r="X60" s="232"/>
      <c r="Y60" s="232"/>
      <c r="Z60" s="212"/>
      <c r="AA60" s="212"/>
      <c r="AB60" s="212"/>
      <c r="AC60" s="212"/>
      <c r="AD60" s="212"/>
      <c r="AE60" s="212"/>
      <c r="AF60" s="212"/>
      <c r="AG60" s="212" t="s">
        <v>266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3" x14ac:dyDescent="0.2">
      <c r="A61" s="229"/>
      <c r="B61" s="230"/>
      <c r="C61" s="268" t="s">
        <v>541</v>
      </c>
      <c r="D61" s="262"/>
      <c r="E61" s="262"/>
      <c r="F61" s="262"/>
      <c r="G61" s="262"/>
      <c r="H61" s="232"/>
      <c r="I61" s="232"/>
      <c r="J61" s="232"/>
      <c r="K61" s="232"/>
      <c r="L61" s="232"/>
      <c r="M61" s="232"/>
      <c r="N61" s="231"/>
      <c r="O61" s="231"/>
      <c r="P61" s="231"/>
      <c r="Q61" s="231"/>
      <c r="R61" s="232"/>
      <c r="S61" s="232"/>
      <c r="T61" s="232"/>
      <c r="U61" s="232"/>
      <c r="V61" s="232"/>
      <c r="W61" s="232"/>
      <c r="X61" s="232"/>
      <c r="Y61" s="232"/>
      <c r="Z61" s="212"/>
      <c r="AA61" s="212"/>
      <c r="AB61" s="212"/>
      <c r="AC61" s="212"/>
      <c r="AD61" s="212"/>
      <c r="AE61" s="212"/>
      <c r="AF61" s="212"/>
      <c r="AG61" s="212" t="s">
        <v>266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3" x14ac:dyDescent="0.2">
      <c r="A62" s="229"/>
      <c r="B62" s="230"/>
      <c r="C62" s="268" t="s">
        <v>542</v>
      </c>
      <c r="D62" s="262"/>
      <c r="E62" s="262"/>
      <c r="F62" s="262"/>
      <c r="G62" s="262"/>
      <c r="H62" s="232"/>
      <c r="I62" s="232"/>
      <c r="J62" s="232"/>
      <c r="K62" s="232"/>
      <c r="L62" s="232"/>
      <c r="M62" s="232"/>
      <c r="N62" s="231"/>
      <c r="O62" s="231"/>
      <c r="P62" s="231"/>
      <c r="Q62" s="231"/>
      <c r="R62" s="232"/>
      <c r="S62" s="232"/>
      <c r="T62" s="232"/>
      <c r="U62" s="232"/>
      <c r="V62" s="232"/>
      <c r="W62" s="232"/>
      <c r="X62" s="232"/>
      <c r="Y62" s="232"/>
      <c r="Z62" s="212"/>
      <c r="AA62" s="212"/>
      <c r="AB62" s="212"/>
      <c r="AC62" s="212"/>
      <c r="AD62" s="212"/>
      <c r="AE62" s="212"/>
      <c r="AF62" s="212"/>
      <c r="AG62" s="212" t="s">
        <v>266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3" x14ac:dyDescent="0.2">
      <c r="A63" s="229"/>
      <c r="B63" s="230"/>
      <c r="C63" s="268" t="s">
        <v>543</v>
      </c>
      <c r="D63" s="262"/>
      <c r="E63" s="262"/>
      <c r="F63" s="262"/>
      <c r="G63" s="262"/>
      <c r="H63" s="232"/>
      <c r="I63" s="232"/>
      <c r="J63" s="232"/>
      <c r="K63" s="232"/>
      <c r="L63" s="232"/>
      <c r="M63" s="232"/>
      <c r="N63" s="231"/>
      <c r="O63" s="231"/>
      <c r="P63" s="231"/>
      <c r="Q63" s="231"/>
      <c r="R63" s="232"/>
      <c r="S63" s="232"/>
      <c r="T63" s="232"/>
      <c r="U63" s="232"/>
      <c r="V63" s="232"/>
      <c r="W63" s="232"/>
      <c r="X63" s="232"/>
      <c r="Y63" s="232"/>
      <c r="Z63" s="212"/>
      <c r="AA63" s="212"/>
      <c r="AB63" s="212"/>
      <c r="AC63" s="212"/>
      <c r="AD63" s="212"/>
      <c r="AE63" s="212"/>
      <c r="AF63" s="212"/>
      <c r="AG63" s="212" t="s">
        <v>266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2" x14ac:dyDescent="0.2">
      <c r="A64" s="229"/>
      <c r="B64" s="230"/>
      <c r="C64" s="266" t="s">
        <v>653</v>
      </c>
      <c r="D64" s="234"/>
      <c r="E64" s="235">
        <v>198.25</v>
      </c>
      <c r="F64" s="232"/>
      <c r="G64" s="232"/>
      <c r="H64" s="232"/>
      <c r="I64" s="232"/>
      <c r="J64" s="232"/>
      <c r="K64" s="232"/>
      <c r="L64" s="232"/>
      <c r="M64" s="232"/>
      <c r="N64" s="231"/>
      <c r="O64" s="231"/>
      <c r="P64" s="231"/>
      <c r="Q64" s="231"/>
      <c r="R64" s="232"/>
      <c r="S64" s="232"/>
      <c r="T64" s="232"/>
      <c r="U64" s="232"/>
      <c r="V64" s="232"/>
      <c r="W64" s="232"/>
      <c r="X64" s="232"/>
      <c r="Y64" s="232"/>
      <c r="Z64" s="212"/>
      <c r="AA64" s="212"/>
      <c r="AB64" s="212"/>
      <c r="AC64" s="212"/>
      <c r="AD64" s="212"/>
      <c r="AE64" s="212"/>
      <c r="AF64" s="212"/>
      <c r="AG64" s="212" t="s">
        <v>204</v>
      </c>
      <c r="AH64" s="212">
        <v>0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ht="22.5" outlineLevel="1" x14ac:dyDescent="0.2">
      <c r="A65" s="248">
        <v>9</v>
      </c>
      <c r="B65" s="249" t="s">
        <v>545</v>
      </c>
      <c r="C65" s="265" t="s">
        <v>546</v>
      </c>
      <c r="D65" s="250" t="s">
        <v>223</v>
      </c>
      <c r="E65" s="251">
        <v>298.7</v>
      </c>
      <c r="F65" s="252"/>
      <c r="G65" s="253">
        <f>ROUND(E65*F65,2)</f>
        <v>0</v>
      </c>
      <c r="H65" s="233"/>
      <c r="I65" s="232">
        <f>ROUND(E65*H65,2)</f>
        <v>0</v>
      </c>
      <c r="J65" s="233"/>
      <c r="K65" s="232">
        <f>ROUND(E65*J65,2)</f>
        <v>0</v>
      </c>
      <c r="L65" s="232">
        <v>21</v>
      </c>
      <c r="M65" s="232">
        <f>G65*(1+L65/100)</f>
        <v>0</v>
      </c>
      <c r="N65" s="231">
        <v>0</v>
      </c>
      <c r="O65" s="231">
        <f>ROUND(E65*N65,2)</f>
        <v>0</v>
      </c>
      <c r="P65" s="231">
        <v>0</v>
      </c>
      <c r="Q65" s="231">
        <f>ROUND(E65*P65,2)</f>
        <v>0</v>
      </c>
      <c r="R65" s="232"/>
      <c r="S65" s="232" t="s">
        <v>174</v>
      </c>
      <c r="T65" s="232" t="s">
        <v>175</v>
      </c>
      <c r="U65" s="232">
        <v>0</v>
      </c>
      <c r="V65" s="232">
        <f>ROUND(E65*U65,2)</f>
        <v>0</v>
      </c>
      <c r="W65" s="232"/>
      <c r="X65" s="232" t="s">
        <v>176</v>
      </c>
      <c r="Y65" s="232" t="s">
        <v>177</v>
      </c>
      <c r="Z65" s="212"/>
      <c r="AA65" s="212"/>
      <c r="AB65" s="212"/>
      <c r="AC65" s="212"/>
      <c r="AD65" s="212"/>
      <c r="AE65" s="212"/>
      <c r="AF65" s="212"/>
      <c r="AG65" s="212" t="s">
        <v>228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ht="33.75" outlineLevel="2" x14ac:dyDescent="0.2">
      <c r="A66" s="229"/>
      <c r="B66" s="230"/>
      <c r="C66" s="267" t="s">
        <v>547</v>
      </c>
      <c r="D66" s="261"/>
      <c r="E66" s="261"/>
      <c r="F66" s="261"/>
      <c r="G66" s="261"/>
      <c r="H66" s="232"/>
      <c r="I66" s="232"/>
      <c r="J66" s="232"/>
      <c r="K66" s="232"/>
      <c r="L66" s="232"/>
      <c r="M66" s="232"/>
      <c r="N66" s="231"/>
      <c r="O66" s="231"/>
      <c r="P66" s="231"/>
      <c r="Q66" s="231"/>
      <c r="R66" s="232"/>
      <c r="S66" s="232"/>
      <c r="T66" s="232"/>
      <c r="U66" s="232"/>
      <c r="V66" s="232"/>
      <c r="W66" s="232"/>
      <c r="X66" s="232"/>
      <c r="Y66" s="232"/>
      <c r="Z66" s="212"/>
      <c r="AA66" s="212"/>
      <c r="AB66" s="212"/>
      <c r="AC66" s="212"/>
      <c r="AD66" s="212"/>
      <c r="AE66" s="212"/>
      <c r="AF66" s="212"/>
      <c r="AG66" s="212" t="s">
        <v>266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60" t="str">
        <f>C66</f>
        <v>/dodávka a pokládka pružné monolitické podložky ze syntetického betonu tl. 35mm - směs drceného kameniva fr. 4-8, PUR pojiva a SBR granulátu frakce 1-4. Směs se pokládá speciálním finišerem na stavbě na připravený podklad ukončený drceným kamenivem 0-4/</v>
      </c>
      <c r="BB66" s="212"/>
      <c r="BC66" s="212"/>
      <c r="BD66" s="212"/>
      <c r="BE66" s="212"/>
      <c r="BF66" s="212"/>
      <c r="BG66" s="212"/>
      <c r="BH66" s="212"/>
    </row>
    <row r="67" spans="1:60" outlineLevel="2" x14ac:dyDescent="0.2">
      <c r="A67" s="229"/>
      <c r="B67" s="230"/>
      <c r="C67" s="266" t="s">
        <v>654</v>
      </c>
      <c r="D67" s="234"/>
      <c r="E67" s="235">
        <v>298.7</v>
      </c>
      <c r="F67" s="232"/>
      <c r="G67" s="232"/>
      <c r="H67" s="232"/>
      <c r="I67" s="232"/>
      <c r="J67" s="232"/>
      <c r="K67" s="232"/>
      <c r="L67" s="232"/>
      <c r="M67" s="232"/>
      <c r="N67" s="231"/>
      <c r="O67" s="231"/>
      <c r="P67" s="231"/>
      <c r="Q67" s="231"/>
      <c r="R67" s="232"/>
      <c r="S67" s="232"/>
      <c r="T67" s="232"/>
      <c r="U67" s="232"/>
      <c r="V67" s="232"/>
      <c r="W67" s="232"/>
      <c r="X67" s="232"/>
      <c r="Y67" s="232"/>
      <c r="Z67" s="212"/>
      <c r="AA67" s="212"/>
      <c r="AB67" s="212"/>
      <c r="AC67" s="212"/>
      <c r="AD67" s="212"/>
      <c r="AE67" s="212"/>
      <c r="AF67" s="212"/>
      <c r="AG67" s="212" t="s">
        <v>204</v>
      </c>
      <c r="AH67" s="212">
        <v>0</v>
      </c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x14ac:dyDescent="0.2">
      <c r="A68" s="241" t="s">
        <v>169</v>
      </c>
      <c r="B68" s="242" t="s">
        <v>110</v>
      </c>
      <c r="C68" s="263" t="s">
        <v>111</v>
      </c>
      <c r="D68" s="243"/>
      <c r="E68" s="244"/>
      <c r="F68" s="245"/>
      <c r="G68" s="246">
        <f>SUMIF(AG69:AG80,"&lt;&gt;NOR",G69:G80)</f>
        <v>0</v>
      </c>
      <c r="H68" s="240"/>
      <c r="I68" s="240">
        <f>SUM(I69:I80)</f>
        <v>0</v>
      </c>
      <c r="J68" s="240"/>
      <c r="K68" s="240">
        <f>SUM(K69:K80)</f>
        <v>0</v>
      </c>
      <c r="L68" s="240"/>
      <c r="M68" s="240">
        <f>SUM(M69:M80)</f>
        <v>0</v>
      </c>
      <c r="N68" s="239"/>
      <c r="O68" s="239">
        <f>SUM(O69:O80)</f>
        <v>207.58</v>
      </c>
      <c r="P68" s="239"/>
      <c r="Q68" s="239">
        <f>SUM(Q69:Q80)</f>
        <v>0</v>
      </c>
      <c r="R68" s="240"/>
      <c r="S68" s="240"/>
      <c r="T68" s="240"/>
      <c r="U68" s="240"/>
      <c r="V68" s="240">
        <f>SUM(V69:V80)</f>
        <v>28.369999999999997</v>
      </c>
      <c r="W68" s="240"/>
      <c r="X68" s="240"/>
      <c r="Y68" s="240"/>
      <c r="AG68" t="s">
        <v>170</v>
      </c>
    </row>
    <row r="69" spans="1:60" outlineLevel="1" x14ac:dyDescent="0.2">
      <c r="A69" s="248">
        <v>10</v>
      </c>
      <c r="B69" s="249" t="s">
        <v>549</v>
      </c>
      <c r="C69" s="265" t="s">
        <v>550</v>
      </c>
      <c r="D69" s="250" t="s">
        <v>223</v>
      </c>
      <c r="E69" s="251">
        <v>298.7</v>
      </c>
      <c r="F69" s="252"/>
      <c r="G69" s="253">
        <f>ROUND(E69*F69,2)</f>
        <v>0</v>
      </c>
      <c r="H69" s="233"/>
      <c r="I69" s="232">
        <f>ROUND(E69*H69,2)</f>
        <v>0</v>
      </c>
      <c r="J69" s="233"/>
      <c r="K69" s="232">
        <f>ROUND(E69*J69,2)</f>
        <v>0</v>
      </c>
      <c r="L69" s="232">
        <v>21</v>
      </c>
      <c r="M69" s="232">
        <f>G69*(1+L69/100)</f>
        <v>0</v>
      </c>
      <c r="N69" s="231">
        <v>0.38624999999999998</v>
      </c>
      <c r="O69" s="231">
        <f>ROUND(E69*N69,2)</f>
        <v>115.37</v>
      </c>
      <c r="P69" s="231">
        <v>0</v>
      </c>
      <c r="Q69" s="231">
        <f>ROUND(E69*P69,2)</f>
        <v>0</v>
      </c>
      <c r="R69" s="232"/>
      <c r="S69" s="232" t="s">
        <v>202</v>
      </c>
      <c r="T69" s="232" t="s">
        <v>175</v>
      </c>
      <c r="U69" s="232">
        <v>2.8000000000000001E-2</v>
      </c>
      <c r="V69" s="232">
        <f>ROUND(E69*U69,2)</f>
        <v>8.36</v>
      </c>
      <c r="W69" s="232"/>
      <c r="X69" s="232" t="s">
        <v>176</v>
      </c>
      <c r="Y69" s="232" t="s">
        <v>177</v>
      </c>
      <c r="Z69" s="212"/>
      <c r="AA69" s="212"/>
      <c r="AB69" s="212"/>
      <c r="AC69" s="212"/>
      <c r="AD69" s="212"/>
      <c r="AE69" s="212"/>
      <c r="AF69" s="212"/>
      <c r="AG69" s="212" t="s">
        <v>178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2" x14ac:dyDescent="0.2">
      <c r="A70" s="229"/>
      <c r="B70" s="230"/>
      <c r="C70" s="267" t="s">
        <v>551</v>
      </c>
      <c r="D70" s="261"/>
      <c r="E70" s="261"/>
      <c r="F70" s="261"/>
      <c r="G70" s="261"/>
      <c r="H70" s="232"/>
      <c r="I70" s="232"/>
      <c r="J70" s="232"/>
      <c r="K70" s="232"/>
      <c r="L70" s="232"/>
      <c r="M70" s="232"/>
      <c r="N70" s="231"/>
      <c r="O70" s="231"/>
      <c r="P70" s="231"/>
      <c r="Q70" s="231"/>
      <c r="R70" s="232"/>
      <c r="S70" s="232"/>
      <c r="T70" s="232"/>
      <c r="U70" s="232"/>
      <c r="V70" s="232"/>
      <c r="W70" s="232"/>
      <c r="X70" s="232"/>
      <c r="Y70" s="232"/>
      <c r="Z70" s="212"/>
      <c r="AA70" s="212"/>
      <c r="AB70" s="212"/>
      <c r="AC70" s="212"/>
      <c r="AD70" s="212"/>
      <c r="AE70" s="212"/>
      <c r="AF70" s="212"/>
      <c r="AG70" s="212" t="s">
        <v>266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2" x14ac:dyDescent="0.2">
      <c r="A71" s="229"/>
      <c r="B71" s="230"/>
      <c r="C71" s="266" t="s">
        <v>654</v>
      </c>
      <c r="D71" s="234"/>
      <c r="E71" s="235">
        <v>298.7</v>
      </c>
      <c r="F71" s="232"/>
      <c r="G71" s="232"/>
      <c r="H71" s="232"/>
      <c r="I71" s="232"/>
      <c r="J71" s="232"/>
      <c r="K71" s="232"/>
      <c r="L71" s="232"/>
      <c r="M71" s="232"/>
      <c r="N71" s="231"/>
      <c r="O71" s="231"/>
      <c r="P71" s="231"/>
      <c r="Q71" s="231"/>
      <c r="R71" s="232"/>
      <c r="S71" s="232"/>
      <c r="T71" s="232"/>
      <c r="U71" s="232"/>
      <c r="V71" s="232"/>
      <c r="W71" s="232"/>
      <c r="X71" s="232"/>
      <c r="Y71" s="232"/>
      <c r="Z71" s="212"/>
      <c r="AA71" s="212"/>
      <c r="AB71" s="212"/>
      <c r="AC71" s="212"/>
      <c r="AD71" s="212"/>
      <c r="AE71" s="212"/>
      <c r="AF71" s="212"/>
      <c r="AG71" s="212" t="s">
        <v>204</v>
      </c>
      <c r="AH71" s="212">
        <v>0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ht="22.5" outlineLevel="1" x14ac:dyDescent="0.2">
      <c r="A72" s="248">
        <v>11</v>
      </c>
      <c r="B72" s="249" t="s">
        <v>553</v>
      </c>
      <c r="C72" s="265" t="s">
        <v>554</v>
      </c>
      <c r="D72" s="250" t="s">
        <v>223</v>
      </c>
      <c r="E72" s="251">
        <v>298.7</v>
      </c>
      <c r="F72" s="252"/>
      <c r="G72" s="253">
        <f>ROUND(E72*F72,2)</f>
        <v>0</v>
      </c>
      <c r="H72" s="233"/>
      <c r="I72" s="232">
        <f>ROUND(E72*H72,2)</f>
        <v>0</v>
      </c>
      <c r="J72" s="233"/>
      <c r="K72" s="232">
        <f>ROUND(E72*J72,2)</f>
        <v>0</v>
      </c>
      <c r="L72" s="232">
        <v>21</v>
      </c>
      <c r="M72" s="232">
        <f>G72*(1+L72/100)</f>
        <v>0</v>
      </c>
      <c r="N72" s="231">
        <v>8.8200000000000001E-2</v>
      </c>
      <c r="O72" s="231">
        <f>ROUND(E72*N72,2)</f>
        <v>26.35</v>
      </c>
      <c r="P72" s="231">
        <v>0</v>
      </c>
      <c r="Q72" s="231">
        <f>ROUND(E72*P72,2)</f>
        <v>0</v>
      </c>
      <c r="R72" s="232"/>
      <c r="S72" s="232" t="s">
        <v>174</v>
      </c>
      <c r="T72" s="232" t="s">
        <v>175</v>
      </c>
      <c r="U72" s="232">
        <v>2.5000000000000001E-2</v>
      </c>
      <c r="V72" s="232">
        <f>ROUND(E72*U72,2)</f>
        <v>7.47</v>
      </c>
      <c r="W72" s="232"/>
      <c r="X72" s="232" t="s">
        <v>176</v>
      </c>
      <c r="Y72" s="232" t="s">
        <v>177</v>
      </c>
      <c r="Z72" s="212"/>
      <c r="AA72" s="212"/>
      <c r="AB72" s="212"/>
      <c r="AC72" s="212"/>
      <c r="AD72" s="212"/>
      <c r="AE72" s="212"/>
      <c r="AF72" s="212"/>
      <c r="AG72" s="212" t="s">
        <v>178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2" x14ac:dyDescent="0.2">
      <c r="A73" s="229"/>
      <c r="B73" s="230"/>
      <c r="C73" s="267" t="s">
        <v>555</v>
      </c>
      <c r="D73" s="261"/>
      <c r="E73" s="261"/>
      <c r="F73" s="261"/>
      <c r="G73" s="261"/>
      <c r="H73" s="232"/>
      <c r="I73" s="232"/>
      <c r="J73" s="232"/>
      <c r="K73" s="232"/>
      <c r="L73" s="232"/>
      <c r="M73" s="232"/>
      <c r="N73" s="231"/>
      <c r="O73" s="231"/>
      <c r="P73" s="231"/>
      <c r="Q73" s="231"/>
      <c r="R73" s="232"/>
      <c r="S73" s="232"/>
      <c r="T73" s="232"/>
      <c r="U73" s="232"/>
      <c r="V73" s="232"/>
      <c r="W73" s="232"/>
      <c r="X73" s="232"/>
      <c r="Y73" s="232"/>
      <c r="Z73" s="212"/>
      <c r="AA73" s="212"/>
      <c r="AB73" s="212"/>
      <c r="AC73" s="212"/>
      <c r="AD73" s="212"/>
      <c r="AE73" s="212"/>
      <c r="AF73" s="212"/>
      <c r="AG73" s="212" t="s">
        <v>266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2" x14ac:dyDescent="0.2">
      <c r="A74" s="229"/>
      <c r="B74" s="230"/>
      <c r="C74" s="266" t="s">
        <v>654</v>
      </c>
      <c r="D74" s="234"/>
      <c r="E74" s="235">
        <v>298.7</v>
      </c>
      <c r="F74" s="232"/>
      <c r="G74" s="232"/>
      <c r="H74" s="232"/>
      <c r="I74" s="232"/>
      <c r="J74" s="232"/>
      <c r="K74" s="232"/>
      <c r="L74" s="232"/>
      <c r="M74" s="232"/>
      <c r="N74" s="231"/>
      <c r="O74" s="231"/>
      <c r="P74" s="231"/>
      <c r="Q74" s="231"/>
      <c r="R74" s="232"/>
      <c r="S74" s="232"/>
      <c r="T74" s="232"/>
      <c r="U74" s="232"/>
      <c r="V74" s="232"/>
      <c r="W74" s="232"/>
      <c r="X74" s="232"/>
      <c r="Y74" s="232"/>
      <c r="Z74" s="212"/>
      <c r="AA74" s="212"/>
      <c r="AB74" s="212"/>
      <c r="AC74" s="212"/>
      <c r="AD74" s="212"/>
      <c r="AE74" s="212"/>
      <c r="AF74" s="212"/>
      <c r="AG74" s="212" t="s">
        <v>204</v>
      </c>
      <c r="AH74" s="212">
        <v>0</v>
      </c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ht="22.5" outlineLevel="1" x14ac:dyDescent="0.2">
      <c r="A75" s="248">
        <v>12</v>
      </c>
      <c r="B75" s="249" t="s">
        <v>557</v>
      </c>
      <c r="C75" s="265" t="s">
        <v>558</v>
      </c>
      <c r="D75" s="250" t="s">
        <v>223</v>
      </c>
      <c r="E75" s="251">
        <v>298.7</v>
      </c>
      <c r="F75" s="252"/>
      <c r="G75" s="253">
        <f>ROUND(E75*F75,2)</f>
        <v>0</v>
      </c>
      <c r="H75" s="233"/>
      <c r="I75" s="232">
        <f>ROUND(E75*H75,2)</f>
        <v>0</v>
      </c>
      <c r="J75" s="233"/>
      <c r="K75" s="232">
        <f>ROUND(E75*J75,2)</f>
        <v>0</v>
      </c>
      <c r="L75" s="232">
        <v>21</v>
      </c>
      <c r="M75" s="232">
        <f>G75*(1+L75/100)</f>
        <v>0</v>
      </c>
      <c r="N75" s="231">
        <v>0.11025</v>
      </c>
      <c r="O75" s="231">
        <f>ROUND(E75*N75,2)</f>
        <v>32.93</v>
      </c>
      <c r="P75" s="231">
        <v>0</v>
      </c>
      <c r="Q75" s="231">
        <f>ROUND(E75*P75,2)</f>
        <v>0</v>
      </c>
      <c r="R75" s="232"/>
      <c r="S75" s="232" t="s">
        <v>174</v>
      </c>
      <c r="T75" s="232" t="s">
        <v>175</v>
      </c>
      <c r="U75" s="232">
        <v>2.1000000000000001E-2</v>
      </c>
      <c r="V75" s="232">
        <f>ROUND(E75*U75,2)</f>
        <v>6.27</v>
      </c>
      <c r="W75" s="232"/>
      <c r="X75" s="232" t="s">
        <v>176</v>
      </c>
      <c r="Y75" s="232" t="s">
        <v>177</v>
      </c>
      <c r="Z75" s="212"/>
      <c r="AA75" s="212"/>
      <c r="AB75" s="212"/>
      <c r="AC75" s="212"/>
      <c r="AD75" s="212"/>
      <c r="AE75" s="212"/>
      <c r="AF75" s="212"/>
      <c r="AG75" s="212" t="s">
        <v>178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2" x14ac:dyDescent="0.2">
      <c r="A76" s="229"/>
      <c r="B76" s="230"/>
      <c r="C76" s="267" t="s">
        <v>559</v>
      </c>
      <c r="D76" s="261"/>
      <c r="E76" s="261"/>
      <c r="F76" s="261"/>
      <c r="G76" s="261"/>
      <c r="H76" s="232"/>
      <c r="I76" s="232"/>
      <c r="J76" s="232"/>
      <c r="K76" s="232"/>
      <c r="L76" s="232"/>
      <c r="M76" s="232"/>
      <c r="N76" s="231"/>
      <c r="O76" s="231"/>
      <c r="P76" s="231"/>
      <c r="Q76" s="231"/>
      <c r="R76" s="232"/>
      <c r="S76" s="232"/>
      <c r="T76" s="232"/>
      <c r="U76" s="232"/>
      <c r="V76" s="232"/>
      <c r="W76" s="232"/>
      <c r="X76" s="232"/>
      <c r="Y76" s="232"/>
      <c r="Z76" s="212"/>
      <c r="AA76" s="212"/>
      <c r="AB76" s="212"/>
      <c r="AC76" s="212"/>
      <c r="AD76" s="212"/>
      <c r="AE76" s="212"/>
      <c r="AF76" s="212"/>
      <c r="AG76" s="212" t="s">
        <v>266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2" x14ac:dyDescent="0.2">
      <c r="A77" s="229"/>
      <c r="B77" s="230"/>
      <c r="C77" s="266" t="s">
        <v>654</v>
      </c>
      <c r="D77" s="234"/>
      <c r="E77" s="235">
        <v>298.7</v>
      </c>
      <c r="F77" s="232"/>
      <c r="G77" s="232"/>
      <c r="H77" s="232"/>
      <c r="I77" s="232"/>
      <c r="J77" s="232"/>
      <c r="K77" s="232"/>
      <c r="L77" s="232"/>
      <c r="M77" s="232"/>
      <c r="N77" s="231"/>
      <c r="O77" s="231"/>
      <c r="P77" s="231"/>
      <c r="Q77" s="231"/>
      <c r="R77" s="232"/>
      <c r="S77" s="232"/>
      <c r="T77" s="232"/>
      <c r="U77" s="232"/>
      <c r="V77" s="232"/>
      <c r="W77" s="232"/>
      <c r="X77" s="232"/>
      <c r="Y77" s="232"/>
      <c r="Z77" s="212"/>
      <c r="AA77" s="212"/>
      <c r="AB77" s="212"/>
      <c r="AC77" s="212"/>
      <c r="AD77" s="212"/>
      <c r="AE77" s="212"/>
      <c r="AF77" s="212"/>
      <c r="AG77" s="212" t="s">
        <v>204</v>
      </c>
      <c r="AH77" s="212">
        <v>0</v>
      </c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ht="22.5" outlineLevel="1" x14ac:dyDescent="0.2">
      <c r="A78" s="248">
        <v>13</v>
      </c>
      <c r="B78" s="249" t="s">
        <v>560</v>
      </c>
      <c r="C78" s="265" t="s">
        <v>561</v>
      </c>
      <c r="D78" s="250" t="s">
        <v>223</v>
      </c>
      <c r="E78" s="251">
        <v>298.7</v>
      </c>
      <c r="F78" s="252"/>
      <c r="G78" s="253">
        <f>ROUND(E78*F78,2)</f>
        <v>0</v>
      </c>
      <c r="H78" s="233"/>
      <c r="I78" s="232">
        <f>ROUND(E78*H78,2)</f>
        <v>0</v>
      </c>
      <c r="J78" s="233"/>
      <c r="K78" s="232">
        <f>ROUND(E78*J78,2)</f>
        <v>0</v>
      </c>
      <c r="L78" s="232">
        <v>21</v>
      </c>
      <c r="M78" s="232">
        <f>G78*(1+L78/100)</f>
        <v>0</v>
      </c>
      <c r="N78" s="231">
        <v>0.11025</v>
      </c>
      <c r="O78" s="231">
        <f>ROUND(E78*N78,2)</f>
        <v>32.93</v>
      </c>
      <c r="P78" s="231">
        <v>0</v>
      </c>
      <c r="Q78" s="231">
        <f>ROUND(E78*P78,2)</f>
        <v>0</v>
      </c>
      <c r="R78" s="232"/>
      <c r="S78" s="232" t="s">
        <v>174</v>
      </c>
      <c r="T78" s="232" t="s">
        <v>175</v>
      </c>
      <c r="U78" s="232">
        <v>2.1000000000000001E-2</v>
      </c>
      <c r="V78" s="232">
        <f>ROUND(E78*U78,2)</f>
        <v>6.27</v>
      </c>
      <c r="W78" s="232"/>
      <c r="X78" s="232" t="s">
        <v>176</v>
      </c>
      <c r="Y78" s="232" t="s">
        <v>177</v>
      </c>
      <c r="Z78" s="212"/>
      <c r="AA78" s="212"/>
      <c r="AB78" s="212"/>
      <c r="AC78" s="212"/>
      <c r="AD78" s="212"/>
      <c r="AE78" s="212"/>
      <c r="AF78" s="212"/>
      <c r="AG78" s="212" t="s">
        <v>178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2" x14ac:dyDescent="0.2">
      <c r="A79" s="229"/>
      <c r="B79" s="230"/>
      <c r="C79" s="267" t="s">
        <v>562</v>
      </c>
      <c r="D79" s="261"/>
      <c r="E79" s="261"/>
      <c r="F79" s="261"/>
      <c r="G79" s="261"/>
      <c r="H79" s="232"/>
      <c r="I79" s="232"/>
      <c r="J79" s="232"/>
      <c r="K79" s="232"/>
      <c r="L79" s="232"/>
      <c r="M79" s="232"/>
      <c r="N79" s="231"/>
      <c r="O79" s="231"/>
      <c r="P79" s="231"/>
      <c r="Q79" s="231"/>
      <c r="R79" s="232"/>
      <c r="S79" s="232"/>
      <c r="T79" s="232"/>
      <c r="U79" s="232"/>
      <c r="V79" s="232"/>
      <c r="W79" s="232"/>
      <c r="X79" s="232"/>
      <c r="Y79" s="232"/>
      <c r="Z79" s="212"/>
      <c r="AA79" s="212"/>
      <c r="AB79" s="212"/>
      <c r="AC79" s="212"/>
      <c r="AD79" s="212"/>
      <c r="AE79" s="212"/>
      <c r="AF79" s="212"/>
      <c r="AG79" s="212" t="s">
        <v>266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2" x14ac:dyDescent="0.2">
      <c r="A80" s="229"/>
      <c r="B80" s="230"/>
      <c r="C80" s="266" t="s">
        <v>654</v>
      </c>
      <c r="D80" s="234"/>
      <c r="E80" s="235">
        <v>298.7</v>
      </c>
      <c r="F80" s="232"/>
      <c r="G80" s="232"/>
      <c r="H80" s="232"/>
      <c r="I80" s="232"/>
      <c r="J80" s="232"/>
      <c r="K80" s="232"/>
      <c r="L80" s="232"/>
      <c r="M80" s="232"/>
      <c r="N80" s="231"/>
      <c r="O80" s="231"/>
      <c r="P80" s="231"/>
      <c r="Q80" s="231"/>
      <c r="R80" s="232"/>
      <c r="S80" s="232"/>
      <c r="T80" s="232"/>
      <c r="U80" s="232"/>
      <c r="V80" s="232"/>
      <c r="W80" s="232"/>
      <c r="X80" s="232"/>
      <c r="Y80" s="232"/>
      <c r="Z80" s="212"/>
      <c r="AA80" s="212"/>
      <c r="AB80" s="212"/>
      <c r="AC80" s="212"/>
      <c r="AD80" s="212"/>
      <c r="AE80" s="212"/>
      <c r="AF80" s="212"/>
      <c r="AG80" s="212" t="s">
        <v>204</v>
      </c>
      <c r="AH80" s="212">
        <v>0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x14ac:dyDescent="0.2">
      <c r="A81" s="241" t="s">
        <v>169</v>
      </c>
      <c r="B81" s="242" t="s">
        <v>122</v>
      </c>
      <c r="C81" s="263" t="s">
        <v>123</v>
      </c>
      <c r="D81" s="243"/>
      <c r="E81" s="244"/>
      <c r="F81" s="245"/>
      <c r="G81" s="246">
        <f>SUMIF(AG82:AG89,"&lt;&gt;NOR",G82:G89)</f>
        <v>0</v>
      </c>
      <c r="H81" s="240"/>
      <c r="I81" s="240">
        <f>SUM(I82:I89)</f>
        <v>0</v>
      </c>
      <c r="J81" s="240"/>
      <c r="K81" s="240">
        <f>SUM(K82:K89)</f>
        <v>0</v>
      </c>
      <c r="L81" s="240"/>
      <c r="M81" s="240">
        <f>SUM(M82:M89)</f>
        <v>0</v>
      </c>
      <c r="N81" s="239"/>
      <c r="O81" s="239">
        <f>SUM(O82:O89)</f>
        <v>1.74</v>
      </c>
      <c r="P81" s="239"/>
      <c r="Q81" s="239">
        <f>SUM(Q82:Q89)</f>
        <v>0</v>
      </c>
      <c r="R81" s="240"/>
      <c r="S81" s="240"/>
      <c r="T81" s="240"/>
      <c r="U81" s="240"/>
      <c r="V81" s="240">
        <f>SUM(V82:V89)</f>
        <v>7.28</v>
      </c>
      <c r="W81" s="240"/>
      <c r="X81" s="240"/>
      <c r="Y81" s="240"/>
      <c r="AG81" t="s">
        <v>170</v>
      </c>
    </row>
    <row r="82" spans="1:60" ht="22.5" outlineLevel="1" x14ac:dyDescent="0.2">
      <c r="A82" s="248">
        <v>14</v>
      </c>
      <c r="B82" s="249" t="s">
        <v>269</v>
      </c>
      <c r="C82" s="265" t="s">
        <v>270</v>
      </c>
      <c r="D82" s="250" t="s">
        <v>211</v>
      </c>
      <c r="E82" s="251">
        <v>16.5</v>
      </c>
      <c r="F82" s="252"/>
      <c r="G82" s="253">
        <f>ROUND(E82*F82,2)</f>
        <v>0</v>
      </c>
      <c r="H82" s="233"/>
      <c r="I82" s="232">
        <f>ROUND(E82*H82,2)</f>
        <v>0</v>
      </c>
      <c r="J82" s="233"/>
      <c r="K82" s="232">
        <f>ROUND(E82*J82,2)</f>
        <v>0</v>
      </c>
      <c r="L82" s="232">
        <v>21</v>
      </c>
      <c r="M82" s="232">
        <f>G82*(1+L82/100)</f>
        <v>0</v>
      </c>
      <c r="N82" s="231">
        <v>9.01E-2</v>
      </c>
      <c r="O82" s="231">
        <f>ROUND(E82*N82,2)</f>
        <v>1.49</v>
      </c>
      <c r="P82" s="231">
        <v>0</v>
      </c>
      <c r="Q82" s="231">
        <f>ROUND(E82*P82,2)</f>
        <v>0</v>
      </c>
      <c r="R82" s="232"/>
      <c r="S82" s="232" t="s">
        <v>202</v>
      </c>
      <c r="T82" s="232" t="s">
        <v>175</v>
      </c>
      <c r="U82" s="232">
        <v>0.4415</v>
      </c>
      <c r="V82" s="232">
        <f>ROUND(E82*U82,2)</f>
        <v>7.28</v>
      </c>
      <c r="W82" s="232"/>
      <c r="X82" s="232" t="s">
        <v>176</v>
      </c>
      <c r="Y82" s="232" t="s">
        <v>177</v>
      </c>
      <c r="Z82" s="212"/>
      <c r="AA82" s="212"/>
      <c r="AB82" s="212"/>
      <c r="AC82" s="212"/>
      <c r="AD82" s="212"/>
      <c r="AE82" s="212"/>
      <c r="AF82" s="212"/>
      <c r="AG82" s="212" t="s">
        <v>178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2" x14ac:dyDescent="0.2">
      <c r="A83" s="229"/>
      <c r="B83" s="230"/>
      <c r="C83" s="266" t="s">
        <v>655</v>
      </c>
      <c r="D83" s="234"/>
      <c r="E83" s="235">
        <v>16.5</v>
      </c>
      <c r="F83" s="232"/>
      <c r="G83" s="232"/>
      <c r="H83" s="232"/>
      <c r="I83" s="232"/>
      <c r="J83" s="232"/>
      <c r="K83" s="232"/>
      <c r="L83" s="232"/>
      <c r="M83" s="232"/>
      <c r="N83" s="231"/>
      <c r="O83" s="231"/>
      <c r="P83" s="231"/>
      <c r="Q83" s="231"/>
      <c r="R83" s="232"/>
      <c r="S83" s="232"/>
      <c r="T83" s="232"/>
      <c r="U83" s="232"/>
      <c r="V83" s="232"/>
      <c r="W83" s="232"/>
      <c r="X83" s="232"/>
      <c r="Y83" s="232"/>
      <c r="Z83" s="212"/>
      <c r="AA83" s="212"/>
      <c r="AB83" s="212"/>
      <c r="AC83" s="212"/>
      <c r="AD83" s="212"/>
      <c r="AE83" s="212"/>
      <c r="AF83" s="212"/>
      <c r="AG83" s="212" t="s">
        <v>204</v>
      </c>
      <c r="AH83" s="212">
        <v>0</v>
      </c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1" x14ac:dyDescent="0.2">
      <c r="A84" s="248">
        <v>15</v>
      </c>
      <c r="B84" s="249" t="s">
        <v>273</v>
      </c>
      <c r="C84" s="265" t="s">
        <v>274</v>
      </c>
      <c r="D84" s="250" t="s">
        <v>235</v>
      </c>
      <c r="E84" s="251">
        <v>16.664999999999999</v>
      </c>
      <c r="F84" s="252"/>
      <c r="G84" s="253">
        <f>ROUND(E84*F84,2)</f>
        <v>0</v>
      </c>
      <c r="H84" s="233"/>
      <c r="I84" s="232">
        <f>ROUND(E84*H84,2)</f>
        <v>0</v>
      </c>
      <c r="J84" s="233"/>
      <c r="K84" s="232">
        <f>ROUND(E84*J84,2)</f>
        <v>0</v>
      </c>
      <c r="L84" s="232">
        <v>21</v>
      </c>
      <c r="M84" s="232">
        <f>G84*(1+L84/100)</f>
        <v>0</v>
      </c>
      <c r="N84" s="231">
        <v>1.4500000000000001E-2</v>
      </c>
      <c r="O84" s="231">
        <f>ROUND(E84*N84,2)</f>
        <v>0.24</v>
      </c>
      <c r="P84" s="231">
        <v>0</v>
      </c>
      <c r="Q84" s="231">
        <f>ROUND(E84*P84,2)</f>
        <v>0</v>
      </c>
      <c r="R84" s="232"/>
      <c r="S84" s="232" t="s">
        <v>174</v>
      </c>
      <c r="T84" s="232" t="s">
        <v>175</v>
      </c>
      <c r="U84" s="232">
        <v>0</v>
      </c>
      <c r="V84" s="232">
        <f>ROUND(E84*U84,2)</f>
        <v>0</v>
      </c>
      <c r="W84" s="232"/>
      <c r="X84" s="232" t="s">
        <v>263</v>
      </c>
      <c r="Y84" s="232" t="s">
        <v>177</v>
      </c>
      <c r="Z84" s="212"/>
      <c r="AA84" s="212"/>
      <c r="AB84" s="212"/>
      <c r="AC84" s="212"/>
      <c r="AD84" s="212"/>
      <c r="AE84" s="212"/>
      <c r="AF84" s="212"/>
      <c r="AG84" s="212" t="s">
        <v>275</v>
      </c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2" x14ac:dyDescent="0.2">
      <c r="A85" s="229"/>
      <c r="B85" s="230"/>
      <c r="C85" s="267" t="s">
        <v>276</v>
      </c>
      <c r="D85" s="261"/>
      <c r="E85" s="261"/>
      <c r="F85" s="261"/>
      <c r="G85" s="261"/>
      <c r="H85" s="232"/>
      <c r="I85" s="232"/>
      <c r="J85" s="232"/>
      <c r="K85" s="232"/>
      <c r="L85" s="232"/>
      <c r="M85" s="232"/>
      <c r="N85" s="231"/>
      <c r="O85" s="231"/>
      <c r="P85" s="231"/>
      <c r="Q85" s="231"/>
      <c r="R85" s="232"/>
      <c r="S85" s="232"/>
      <c r="T85" s="232"/>
      <c r="U85" s="232"/>
      <c r="V85" s="232"/>
      <c r="W85" s="232"/>
      <c r="X85" s="232"/>
      <c r="Y85" s="232"/>
      <c r="Z85" s="212"/>
      <c r="AA85" s="212"/>
      <c r="AB85" s="212"/>
      <c r="AC85" s="212"/>
      <c r="AD85" s="212"/>
      <c r="AE85" s="212"/>
      <c r="AF85" s="212"/>
      <c r="AG85" s="212" t="s">
        <v>266</v>
      </c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2" x14ac:dyDescent="0.2">
      <c r="A86" s="229"/>
      <c r="B86" s="230"/>
      <c r="C86" s="266" t="s">
        <v>656</v>
      </c>
      <c r="D86" s="234"/>
      <c r="E86" s="235">
        <v>16.664999999999999</v>
      </c>
      <c r="F86" s="232"/>
      <c r="G86" s="232"/>
      <c r="H86" s="232"/>
      <c r="I86" s="232"/>
      <c r="J86" s="232"/>
      <c r="K86" s="232"/>
      <c r="L86" s="232"/>
      <c r="M86" s="232"/>
      <c r="N86" s="231"/>
      <c r="O86" s="231"/>
      <c r="P86" s="231"/>
      <c r="Q86" s="231"/>
      <c r="R86" s="232"/>
      <c r="S86" s="232"/>
      <c r="T86" s="232"/>
      <c r="U86" s="232"/>
      <c r="V86" s="232"/>
      <c r="W86" s="232"/>
      <c r="X86" s="232"/>
      <c r="Y86" s="232"/>
      <c r="Z86" s="212"/>
      <c r="AA86" s="212"/>
      <c r="AB86" s="212"/>
      <c r="AC86" s="212"/>
      <c r="AD86" s="212"/>
      <c r="AE86" s="212"/>
      <c r="AF86" s="212"/>
      <c r="AG86" s="212" t="s">
        <v>204</v>
      </c>
      <c r="AH86" s="212">
        <v>0</v>
      </c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1" x14ac:dyDescent="0.2">
      <c r="A87" s="248">
        <v>16</v>
      </c>
      <c r="B87" s="249" t="s">
        <v>281</v>
      </c>
      <c r="C87" s="265" t="s">
        <v>282</v>
      </c>
      <c r="D87" s="250" t="s">
        <v>235</v>
      </c>
      <c r="E87" s="251">
        <v>1</v>
      </c>
      <c r="F87" s="252"/>
      <c r="G87" s="253">
        <f>ROUND(E87*F87,2)</f>
        <v>0</v>
      </c>
      <c r="H87" s="233"/>
      <c r="I87" s="232">
        <f>ROUND(E87*H87,2)</f>
        <v>0</v>
      </c>
      <c r="J87" s="233"/>
      <c r="K87" s="232">
        <f>ROUND(E87*J87,2)</f>
        <v>0</v>
      </c>
      <c r="L87" s="232">
        <v>21</v>
      </c>
      <c r="M87" s="232">
        <f>G87*(1+L87/100)</f>
        <v>0</v>
      </c>
      <c r="N87" s="231">
        <v>1.4500000000000001E-2</v>
      </c>
      <c r="O87" s="231">
        <f>ROUND(E87*N87,2)</f>
        <v>0.01</v>
      </c>
      <c r="P87" s="231">
        <v>0</v>
      </c>
      <c r="Q87" s="231">
        <f>ROUND(E87*P87,2)</f>
        <v>0</v>
      </c>
      <c r="R87" s="232"/>
      <c r="S87" s="232" t="s">
        <v>174</v>
      </c>
      <c r="T87" s="232" t="s">
        <v>175</v>
      </c>
      <c r="U87" s="232">
        <v>0</v>
      </c>
      <c r="V87" s="232">
        <f>ROUND(E87*U87,2)</f>
        <v>0</v>
      </c>
      <c r="W87" s="232"/>
      <c r="X87" s="232" t="s">
        <v>263</v>
      </c>
      <c r="Y87" s="232" t="s">
        <v>177</v>
      </c>
      <c r="Z87" s="212"/>
      <c r="AA87" s="212"/>
      <c r="AB87" s="212"/>
      <c r="AC87" s="212"/>
      <c r="AD87" s="212"/>
      <c r="AE87" s="212"/>
      <c r="AF87" s="212"/>
      <c r="AG87" s="212" t="s">
        <v>275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2" x14ac:dyDescent="0.2">
      <c r="A88" s="229"/>
      <c r="B88" s="230"/>
      <c r="C88" s="267" t="s">
        <v>283</v>
      </c>
      <c r="D88" s="261"/>
      <c r="E88" s="261"/>
      <c r="F88" s="261"/>
      <c r="G88" s="261"/>
      <c r="H88" s="232"/>
      <c r="I88" s="232"/>
      <c r="J88" s="232"/>
      <c r="K88" s="232"/>
      <c r="L88" s="232"/>
      <c r="M88" s="232"/>
      <c r="N88" s="231"/>
      <c r="O88" s="231"/>
      <c r="P88" s="231"/>
      <c r="Q88" s="231"/>
      <c r="R88" s="232"/>
      <c r="S88" s="232"/>
      <c r="T88" s="232"/>
      <c r="U88" s="232"/>
      <c r="V88" s="232"/>
      <c r="W88" s="232"/>
      <c r="X88" s="232"/>
      <c r="Y88" s="232"/>
      <c r="Z88" s="212"/>
      <c r="AA88" s="212"/>
      <c r="AB88" s="212"/>
      <c r="AC88" s="212"/>
      <c r="AD88" s="212"/>
      <c r="AE88" s="212"/>
      <c r="AF88" s="212"/>
      <c r="AG88" s="212" t="s">
        <v>266</v>
      </c>
      <c r="AH88" s="212"/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2" x14ac:dyDescent="0.2">
      <c r="A89" s="229"/>
      <c r="B89" s="230"/>
      <c r="C89" s="266" t="s">
        <v>517</v>
      </c>
      <c r="D89" s="234"/>
      <c r="E89" s="235">
        <v>1</v>
      </c>
      <c r="F89" s="232"/>
      <c r="G89" s="232"/>
      <c r="H89" s="232"/>
      <c r="I89" s="232"/>
      <c r="J89" s="232"/>
      <c r="K89" s="232"/>
      <c r="L89" s="232"/>
      <c r="M89" s="232"/>
      <c r="N89" s="231"/>
      <c r="O89" s="231"/>
      <c r="P89" s="231"/>
      <c r="Q89" s="231"/>
      <c r="R89" s="232"/>
      <c r="S89" s="232"/>
      <c r="T89" s="232"/>
      <c r="U89" s="232"/>
      <c r="V89" s="232"/>
      <c r="W89" s="232"/>
      <c r="X89" s="232"/>
      <c r="Y89" s="232"/>
      <c r="Z89" s="212"/>
      <c r="AA89" s="212"/>
      <c r="AB89" s="212"/>
      <c r="AC89" s="212"/>
      <c r="AD89" s="212"/>
      <c r="AE89" s="212"/>
      <c r="AF89" s="212"/>
      <c r="AG89" s="212" t="s">
        <v>204</v>
      </c>
      <c r="AH89" s="212">
        <v>0</v>
      </c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x14ac:dyDescent="0.2">
      <c r="A90" s="241" t="s">
        <v>169</v>
      </c>
      <c r="B90" s="242" t="s">
        <v>124</v>
      </c>
      <c r="C90" s="263" t="s">
        <v>125</v>
      </c>
      <c r="D90" s="243"/>
      <c r="E90" s="244"/>
      <c r="F90" s="245"/>
      <c r="G90" s="246">
        <f>SUMIF(AG91:AG100,"&lt;&gt;NOR",G91:G100)</f>
        <v>0</v>
      </c>
      <c r="H90" s="240"/>
      <c r="I90" s="240">
        <f>SUM(I91:I100)</f>
        <v>0</v>
      </c>
      <c r="J90" s="240"/>
      <c r="K90" s="240">
        <f>SUM(K91:K100)</f>
        <v>0</v>
      </c>
      <c r="L90" s="240"/>
      <c r="M90" s="240">
        <f>SUM(M91:M100)</f>
        <v>0</v>
      </c>
      <c r="N90" s="239"/>
      <c r="O90" s="239">
        <f>SUM(O91:O100)</f>
        <v>30.93</v>
      </c>
      <c r="P90" s="239"/>
      <c r="Q90" s="239">
        <f>SUM(Q91:Q100)</f>
        <v>0</v>
      </c>
      <c r="R90" s="240"/>
      <c r="S90" s="240"/>
      <c r="T90" s="240"/>
      <c r="U90" s="240"/>
      <c r="V90" s="240">
        <f>SUM(V91:V100)</f>
        <v>34.449999999999996</v>
      </c>
      <c r="W90" s="240"/>
      <c r="X90" s="240"/>
      <c r="Y90" s="240"/>
      <c r="AG90" t="s">
        <v>170</v>
      </c>
    </row>
    <row r="91" spans="1:60" outlineLevel="1" x14ac:dyDescent="0.2">
      <c r="A91" s="248">
        <v>17</v>
      </c>
      <c r="B91" s="249" t="s">
        <v>284</v>
      </c>
      <c r="C91" s="265" t="s">
        <v>285</v>
      </c>
      <c r="D91" s="250" t="s">
        <v>211</v>
      </c>
      <c r="E91" s="251">
        <v>77.5</v>
      </c>
      <c r="F91" s="252"/>
      <c r="G91" s="253">
        <f>ROUND(E91*F91,2)</f>
        <v>0</v>
      </c>
      <c r="H91" s="233"/>
      <c r="I91" s="232">
        <f>ROUND(E91*H91,2)</f>
        <v>0</v>
      </c>
      <c r="J91" s="233"/>
      <c r="K91" s="232">
        <f>ROUND(E91*J91,2)</f>
        <v>0</v>
      </c>
      <c r="L91" s="232">
        <v>21</v>
      </c>
      <c r="M91" s="232">
        <f>G91*(1+L91/100)</f>
        <v>0</v>
      </c>
      <c r="N91" s="231">
        <v>0</v>
      </c>
      <c r="O91" s="231">
        <f>ROUND(E91*N91,2)</f>
        <v>0</v>
      </c>
      <c r="P91" s="231">
        <v>0</v>
      </c>
      <c r="Q91" s="231">
        <f>ROUND(E91*P91,2)</f>
        <v>0</v>
      </c>
      <c r="R91" s="232"/>
      <c r="S91" s="232" t="s">
        <v>202</v>
      </c>
      <c r="T91" s="232" t="s">
        <v>175</v>
      </c>
      <c r="U91" s="232">
        <v>0.372</v>
      </c>
      <c r="V91" s="232">
        <f>ROUND(E91*U91,2)</f>
        <v>28.83</v>
      </c>
      <c r="W91" s="232"/>
      <c r="X91" s="232" t="s">
        <v>176</v>
      </c>
      <c r="Y91" s="232" t="s">
        <v>177</v>
      </c>
      <c r="Z91" s="212"/>
      <c r="AA91" s="212"/>
      <c r="AB91" s="212"/>
      <c r="AC91" s="212"/>
      <c r="AD91" s="212"/>
      <c r="AE91" s="212"/>
      <c r="AF91" s="212"/>
      <c r="AG91" s="212" t="s">
        <v>178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2" x14ac:dyDescent="0.2">
      <c r="A92" s="229"/>
      <c r="B92" s="230"/>
      <c r="C92" s="266" t="s">
        <v>648</v>
      </c>
      <c r="D92" s="234"/>
      <c r="E92" s="235">
        <v>77.5</v>
      </c>
      <c r="F92" s="232"/>
      <c r="G92" s="232"/>
      <c r="H92" s="232"/>
      <c r="I92" s="232"/>
      <c r="J92" s="232"/>
      <c r="K92" s="232"/>
      <c r="L92" s="232"/>
      <c r="M92" s="232"/>
      <c r="N92" s="231"/>
      <c r="O92" s="231"/>
      <c r="P92" s="231"/>
      <c r="Q92" s="231"/>
      <c r="R92" s="232"/>
      <c r="S92" s="232"/>
      <c r="T92" s="232"/>
      <c r="U92" s="232"/>
      <c r="V92" s="232"/>
      <c r="W92" s="232"/>
      <c r="X92" s="232"/>
      <c r="Y92" s="232"/>
      <c r="Z92" s="212"/>
      <c r="AA92" s="212"/>
      <c r="AB92" s="212"/>
      <c r="AC92" s="212"/>
      <c r="AD92" s="212"/>
      <c r="AE92" s="212"/>
      <c r="AF92" s="212"/>
      <c r="AG92" s="212" t="s">
        <v>204</v>
      </c>
      <c r="AH92" s="212">
        <v>0</v>
      </c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1" x14ac:dyDescent="0.2">
      <c r="A93" s="248">
        <v>18</v>
      </c>
      <c r="B93" s="249" t="s">
        <v>495</v>
      </c>
      <c r="C93" s="265" t="s">
        <v>496</v>
      </c>
      <c r="D93" s="250" t="s">
        <v>173</v>
      </c>
      <c r="E93" s="251">
        <v>2.3250000000000002</v>
      </c>
      <c r="F93" s="252"/>
      <c r="G93" s="253">
        <f>ROUND(E93*F93,2)</f>
        <v>0</v>
      </c>
      <c r="H93" s="233"/>
      <c r="I93" s="232">
        <f>ROUND(E93*H93,2)</f>
        <v>0</v>
      </c>
      <c r="J93" s="233"/>
      <c r="K93" s="232">
        <f>ROUND(E93*J93,2)</f>
        <v>0</v>
      </c>
      <c r="L93" s="232">
        <v>21</v>
      </c>
      <c r="M93" s="232">
        <f>G93*(1+L93/100)</f>
        <v>0</v>
      </c>
      <c r="N93" s="231">
        <v>1.8907700000000001</v>
      </c>
      <c r="O93" s="231">
        <f>ROUND(E93*N93,2)</f>
        <v>4.4000000000000004</v>
      </c>
      <c r="P93" s="231">
        <v>0</v>
      </c>
      <c r="Q93" s="231">
        <f>ROUND(E93*P93,2)</f>
        <v>0</v>
      </c>
      <c r="R93" s="232"/>
      <c r="S93" s="232" t="s">
        <v>202</v>
      </c>
      <c r="T93" s="232" t="s">
        <v>175</v>
      </c>
      <c r="U93" s="232">
        <v>1.3169999999999999</v>
      </c>
      <c r="V93" s="232">
        <f>ROUND(E93*U93,2)</f>
        <v>3.06</v>
      </c>
      <c r="W93" s="232"/>
      <c r="X93" s="232" t="s">
        <v>176</v>
      </c>
      <c r="Y93" s="232" t="s">
        <v>177</v>
      </c>
      <c r="Z93" s="212"/>
      <c r="AA93" s="212"/>
      <c r="AB93" s="212"/>
      <c r="AC93" s="212"/>
      <c r="AD93" s="212"/>
      <c r="AE93" s="212"/>
      <c r="AF93" s="212"/>
      <c r="AG93" s="212" t="s">
        <v>178</v>
      </c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2" x14ac:dyDescent="0.2">
      <c r="A94" s="229"/>
      <c r="B94" s="230"/>
      <c r="C94" s="266" t="s">
        <v>657</v>
      </c>
      <c r="D94" s="234"/>
      <c r="E94" s="235">
        <v>2.3250000000000002</v>
      </c>
      <c r="F94" s="232"/>
      <c r="G94" s="232"/>
      <c r="H94" s="232"/>
      <c r="I94" s="232"/>
      <c r="J94" s="232"/>
      <c r="K94" s="232"/>
      <c r="L94" s="232"/>
      <c r="M94" s="232"/>
      <c r="N94" s="231"/>
      <c r="O94" s="231"/>
      <c r="P94" s="231"/>
      <c r="Q94" s="231"/>
      <c r="R94" s="232"/>
      <c r="S94" s="232"/>
      <c r="T94" s="232"/>
      <c r="U94" s="232"/>
      <c r="V94" s="232"/>
      <c r="W94" s="232"/>
      <c r="X94" s="232"/>
      <c r="Y94" s="232"/>
      <c r="Z94" s="212"/>
      <c r="AA94" s="212"/>
      <c r="AB94" s="212"/>
      <c r="AC94" s="212"/>
      <c r="AD94" s="212"/>
      <c r="AE94" s="212"/>
      <c r="AF94" s="212"/>
      <c r="AG94" s="212" t="s">
        <v>204</v>
      </c>
      <c r="AH94" s="212">
        <v>0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1" x14ac:dyDescent="0.2">
      <c r="A95" s="248">
        <v>19</v>
      </c>
      <c r="B95" s="249" t="s">
        <v>290</v>
      </c>
      <c r="C95" s="265" t="s">
        <v>291</v>
      </c>
      <c r="D95" s="250" t="s">
        <v>211</v>
      </c>
      <c r="E95" s="251">
        <v>77.5</v>
      </c>
      <c r="F95" s="252"/>
      <c r="G95" s="253">
        <f>ROUND(E95*F95,2)</f>
        <v>0</v>
      </c>
      <c r="H95" s="233"/>
      <c r="I95" s="232">
        <f>ROUND(E95*H95,2)</f>
        <v>0</v>
      </c>
      <c r="J95" s="233"/>
      <c r="K95" s="232">
        <f>ROUND(E95*J95,2)</f>
        <v>0</v>
      </c>
      <c r="L95" s="232">
        <v>21</v>
      </c>
      <c r="M95" s="232">
        <f>G95*(1+L95/100)</f>
        <v>0</v>
      </c>
      <c r="N95" s="231">
        <v>0</v>
      </c>
      <c r="O95" s="231">
        <f>ROUND(E95*N95,2)</f>
        <v>0</v>
      </c>
      <c r="P95" s="231">
        <v>0</v>
      </c>
      <c r="Q95" s="231">
        <f>ROUND(E95*P95,2)</f>
        <v>0</v>
      </c>
      <c r="R95" s="232"/>
      <c r="S95" s="232" t="s">
        <v>202</v>
      </c>
      <c r="T95" s="232" t="s">
        <v>175</v>
      </c>
      <c r="U95" s="232">
        <v>3.3000000000000002E-2</v>
      </c>
      <c r="V95" s="232">
        <f>ROUND(E95*U95,2)</f>
        <v>2.56</v>
      </c>
      <c r="W95" s="232"/>
      <c r="X95" s="232" t="s">
        <v>176</v>
      </c>
      <c r="Y95" s="232" t="s">
        <v>177</v>
      </c>
      <c r="Z95" s="212"/>
      <c r="AA95" s="212"/>
      <c r="AB95" s="212"/>
      <c r="AC95" s="212"/>
      <c r="AD95" s="212"/>
      <c r="AE95" s="212"/>
      <c r="AF95" s="212"/>
      <c r="AG95" s="212" t="s">
        <v>178</v>
      </c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2" x14ac:dyDescent="0.2">
      <c r="A96" s="229"/>
      <c r="B96" s="230"/>
      <c r="C96" s="266" t="s">
        <v>648</v>
      </c>
      <c r="D96" s="234"/>
      <c r="E96" s="235">
        <v>77.5</v>
      </c>
      <c r="F96" s="232"/>
      <c r="G96" s="232"/>
      <c r="H96" s="232"/>
      <c r="I96" s="232"/>
      <c r="J96" s="232"/>
      <c r="K96" s="232"/>
      <c r="L96" s="232"/>
      <c r="M96" s="232"/>
      <c r="N96" s="231"/>
      <c r="O96" s="231"/>
      <c r="P96" s="231"/>
      <c r="Q96" s="231"/>
      <c r="R96" s="232"/>
      <c r="S96" s="232"/>
      <c r="T96" s="232"/>
      <c r="U96" s="232"/>
      <c r="V96" s="232"/>
      <c r="W96" s="232"/>
      <c r="X96" s="232"/>
      <c r="Y96" s="232"/>
      <c r="Z96" s="212"/>
      <c r="AA96" s="212"/>
      <c r="AB96" s="212"/>
      <c r="AC96" s="212"/>
      <c r="AD96" s="212"/>
      <c r="AE96" s="212"/>
      <c r="AF96" s="212"/>
      <c r="AG96" s="212" t="s">
        <v>204</v>
      </c>
      <c r="AH96" s="212">
        <v>0</v>
      </c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1" x14ac:dyDescent="0.2">
      <c r="A97" s="248">
        <v>20</v>
      </c>
      <c r="B97" s="249" t="s">
        <v>304</v>
      </c>
      <c r="C97" s="265" t="s">
        <v>305</v>
      </c>
      <c r="D97" s="250" t="s">
        <v>211</v>
      </c>
      <c r="E97" s="251">
        <v>78.275000000000006</v>
      </c>
      <c r="F97" s="252"/>
      <c r="G97" s="253">
        <f>ROUND(E97*F97,2)</f>
        <v>0</v>
      </c>
      <c r="H97" s="233"/>
      <c r="I97" s="232">
        <f>ROUND(E97*H97,2)</f>
        <v>0</v>
      </c>
      <c r="J97" s="233"/>
      <c r="K97" s="232">
        <f>ROUND(E97*J97,2)</f>
        <v>0</v>
      </c>
      <c r="L97" s="232">
        <v>21</v>
      </c>
      <c r="M97" s="232">
        <f>G97*(1+L97/100)</f>
        <v>0</v>
      </c>
      <c r="N97" s="231">
        <v>2.2000000000000001E-4</v>
      </c>
      <c r="O97" s="231">
        <f>ROUND(E97*N97,2)</f>
        <v>0.02</v>
      </c>
      <c r="P97" s="231">
        <v>0</v>
      </c>
      <c r="Q97" s="231">
        <f>ROUND(E97*P97,2)</f>
        <v>0</v>
      </c>
      <c r="R97" s="232" t="s">
        <v>296</v>
      </c>
      <c r="S97" s="232" t="s">
        <v>202</v>
      </c>
      <c r="T97" s="232" t="s">
        <v>175</v>
      </c>
      <c r="U97" s="232">
        <v>0</v>
      </c>
      <c r="V97" s="232">
        <f>ROUND(E97*U97,2)</f>
        <v>0</v>
      </c>
      <c r="W97" s="232"/>
      <c r="X97" s="232" t="s">
        <v>298</v>
      </c>
      <c r="Y97" s="232" t="s">
        <v>177</v>
      </c>
      <c r="Z97" s="212"/>
      <c r="AA97" s="212"/>
      <c r="AB97" s="212"/>
      <c r="AC97" s="212"/>
      <c r="AD97" s="212"/>
      <c r="AE97" s="212"/>
      <c r="AF97" s="212"/>
      <c r="AG97" s="212" t="s">
        <v>299</v>
      </c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2" x14ac:dyDescent="0.2">
      <c r="A98" s="229"/>
      <c r="B98" s="230"/>
      <c r="C98" s="266" t="s">
        <v>658</v>
      </c>
      <c r="D98" s="234"/>
      <c r="E98" s="235">
        <v>78.275000000000006</v>
      </c>
      <c r="F98" s="232"/>
      <c r="G98" s="232"/>
      <c r="H98" s="232"/>
      <c r="I98" s="232"/>
      <c r="J98" s="232"/>
      <c r="K98" s="232"/>
      <c r="L98" s="232"/>
      <c r="M98" s="232"/>
      <c r="N98" s="231"/>
      <c r="O98" s="231"/>
      <c r="P98" s="231"/>
      <c r="Q98" s="231"/>
      <c r="R98" s="232"/>
      <c r="S98" s="232"/>
      <c r="T98" s="232"/>
      <c r="U98" s="232"/>
      <c r="V98" s="232"/>
      <c r="W98" s="232"/>
      <c r="X98" s="232"/>
      <c r="Y98" s="232"/>
      <c r="Z98" s="212"/>
      <c r="AA98" s="212"/>
      <c r="AB98" s="212"/>
      <c r="AC98" s="212"/>
      <c r="AD98" s="212"/>
      <c r="AE98" s="212"/>
      <c r="AF98" s="212"/>
      <c r="AG98" s="212" t="s">
        <v>204</v>
      </c>
      <c r="AH98" s="212">
        <v>0</v>
      </c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1" x14ac:dyDescent="0.2">
      <c r="A99" s="248">
        <v>21</v>
      </c>
      <c r="B99" s="249" t="s">
        <v>311</v>
      </c>
      <c r="C99" s="265" t="s">
        <v>312</v>
      </c>
      <c r="D99" s="250" t="s">
        <v>313</v>
      </c>
      <c r="E99" s="251">
        <v>26.504999999999999</v>
      </c>
      <c r="F99" s="252"/>
      <c r="G99" s="253">
        <f>ROUND(E99*F99,2)</f>
        <v>0</v>
      </c>
      <c r="H99" s="233"/>
      <c r="I99" s="232">
        <f>ROUND(E99*H99,2)</f>
        <v>0</v>
      </c>
      <c r="J99" s="233"/>
      <c r="K99" s="232">
        <f>ROUND(E99*J99,2)</f>
        <v>0</v>
      </c>
      <c r="L99" s="232">
        <v>21</v>
      </c>
      <c r="M99" s="232">
        <f>G99*(1+L99/100)</f>
        <v>0</v>
      </c>
      <c r="N99" s="231">
        <v>1</v>
      </c>
      <c r="O99" s="231">
        <f>ROUND(E99*N99,2)</f>
        <v>26.51</v>
      </c>
      <c r="P99" s="231">
        <v>0</v>
      </c>
      <c r="Q99" s="231">
        <f>ROUND(E99*P99,2)</f>
        <v>0</v>
      </c>
      <c r="R99" s="232" t="s">
        <v>296</v>
      </c>
      <c r="S99" s="232" t="s">
        <v>202</v>
      </c>
      <c r="T99" s="232" t="s">
        <v>175</v>
      </c>
      <c r="U99" s="232">
        <v>0</v>
      </c>
      <c r="V99" s="232">
        <f>ROUND(E99*U99,2)</f>
        <v>0</v>
      </c>
      <c r="W99" s="232"/>
      <c r="X99" s="232" t="s">
        <v>298</v>
      </c>
      <c r="Y99" s="232" t="s">
        <v>177</v>
      </c>
      <c r="Z99" s="212"/>
      <c r="AA99" s="212"/>
      <c r="AB99" s="212"/>
      <c r="AC99" s="212"/>
      <c r="AD99" s="212"/>
      <c r="AE99" s="212"/>
      <c r="AF99" s="212"/>
      <c r="AG99" s="212" t="s">
        <v>299</v>
      </c>
      <c r="AH99" s="212"/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2" x14ac:dyDescent="0.2">
      <c r="A100" s="229"/>
      <c r="B100" s="230"/>
      <c r="C100" s="266" t="s">
        <v>659</v>
      </c>
      <c r="D100" s="234"/>
      <c r="E100" s="235">
        <v>26.504999999999999</v>
      </c>
      <c r="F100" s="232"/>
      <c r="G100" s="232"/>
      <c r="H100" s="232"/>
      <c r="I100" s="232"/>
      <c r="J100" s="232"/>
      <c r="K100" s="232"/>
      <c r="L100" s="232"/>
      <c r="M100" s="232"/>
      <c r="N100" s="231"/>
      <c r="O100" s="231"/>
      <c r="P100" s="231"/>
      <c r="Q100" s="231"/>
      <c r="R100" s="232"/>
      <c r="S100" s="232"/>
      <c r="T100" s="232"/>
      <c r="U100" s="232"/>
      <c r="V100" s="232"/>
      <c r="W100" s="232"/>
      <c r="X100" s="232"/>
      <c r="Y100" s="232"/>
      <c r="Z100" s="212"/>
      <c r="AA100" s="212"/>
      <c r="AB100" s="212"/>
      <c r="AC100" s="212"/>
      <c r="AD100" s="212"/>
      <c r="AE100" s="212"/>
      <c r="AF100" s="212"/>
      <c r="AG100" s="212" t="s">
        <v>204</v>
      </c>
      <c r="AH100" s="212">
        <v>0</v>
      </c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x14ac:dyDescent="0.2">
      <c r="A101" s="241" t="s">
        <v>169</v>
      </c>
      <c r="B101" s="242" t="s">
        <v>126</v>
      </c>
      <c r="C101" s="263" t="s">
        <v>127</v>
      </c>
      <c r="D101" s="243"/>
      <c r="E101" s="244"/>
      <c r="F101" s="245"/>
      <c r="G101" s="246">
        <f>SUMIF(AG102:AG110,"&lt;&gt;NOR",G102:G110)</f>
        <v>0</v>
      </c>
      <c r="H101" s="240"/>
      <c r="I101" s="240">
        <f>SUM(I102:I110)</f>
        <v>0</v>
      </c>
      <c r="J101" s="240"/>
      <c r="K101" s="240">
        <f>SUM(K102:K110)</f>
        <v>0</v>
      </c>
      <c r="L101" s="240"/>
      <c r="M101" s="240">
        <f>SUM(M102:M110)</f>
        <v>0</v>
      </c>
      <c r="N101" s="239"/>
      <c r="O101" s="239">
        <f>SUM(O102:O110)</f>
        <v>0</v>
      </c>
      <c r="P101" s="239"/>
      <c r="Q101" s="239">
        <f>SUM(Q102:Q110)</f>
        <v>0</v>
      </c>
      <c r="R101" s="240"/>
      <c r="S101" s="240"/>
      <c r="T101" s="240"/>
      <c r="U101" s="240"/>
      <c r="V101" s="240">
        <f>SUM(V102:V110)</f>
        <v>0</v>
      </c>
      <c r="W101" s="240"/>
      <c r="X101" s="240"/>
      <c r="Y101" s="240"/>
      <c r="AG101" t="s">
        <v>170</v>
      </c>
    </row>
    <row r="102" spans="1:60" ht="22.5" outlineLevel="1" x14ac:dyDescent="0.2">
      <c r="A102" s="254">
        <v>22</v>
      </c>
      <c r="B102" s="255" t="s">
        <v>660</v>
      </c>
      <c r="C102" s="264" t="s">
        <v>661</v>
      </c>
      <c r="D102" s="256" t="s">
        <v>364</v>
      </c>
      <c r="E102" s="257">
        <v>1</v>
      </c>
      <c r="F102" s="258"/>
      <c r="G102" s="259">
        <f>ROUND(E102*F102,2)</f>
        <v>0</v>
      </c>
      <c r="H102" s="233"/>
      <c r="I102" s="232">
        <f>ROUND(E102*H102,2)</f>
        <v>0</v>
      </c>
      <c r="J102" s="233"/>
      <c r="K102" s="232">
        <f>ROUND(E102*J102,2)</f>
        <v>0</v>
      </c>
      <c r="L102" s="232">
        <v>21</v>
      </c>
      <c r="M102" s="232">
        <f>G102*(1+L102/100)</f>
        <v>0</v>
      </c>
      <c r="N102" s="231">
        <v>0</v>
      </c>
      <c r="O102" s="231">
        <f>ROUND(E102*N102,2)</f>
        <v>0</v>
      </c>
      <c r="P102" s="231">
        <v>0</v>
      </c>
      <c r="Q102" s="231">
        <f>ROUND(E102*P102,2)</f>
        <v>0</v>
      </c>
      <c r="R102" s="232"/>
      <c r="S102" s="232" t="s">
        <v>174</v>
      </c>
      <c r="T102" s="232" t="s">
        <v>175</v>
      </c>
      <c r="U102" s="232">
        <v>0</v>
      </c>
      <c r="V102" s="232">
        <f>ROUND(E102*U102,2)</f>
        <v>0</v>
      </c>
      <c r="W102" s="232"/>
      <c r="X102" s="232" t="s">
        <v>176</v>
      </c>
      <c r="Y102" s="232" t="s">
        <v>177</v>
      </c>
      <c r="Z102" s="212"/>
      <c r="AA102" s="212"/>
      <c r="AB102" s="212"/>
      <c r="AC102" s="212"/>
      <c r="AD102" s="212"/>
      <c r="AE102" s="212"/>
      <c r="AF102" s="212"/>
      <c r="AG102" s="212" t="s">
        <v>245</v>
      </c>
      <c r="AH102" s="212"/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ht="22.5" outlineLevel="1" x14ac:dyDescent="0.2">
      <c r="A103" s="254">
        <v>23</v>
      </c>
      <c r="B103" s="255" t="s">
        <v>662</v>
      </c>
      <c r="C103" s="264" t="s">
        <v>663</v>
      </c>
      <c r="D103" s="256" t="s">
        <v>364</v>
      </c>
      <c r="E103" s="257">
        <v>1</v>
      </c>
      <c r="F103" s="258"/>
      <c r="G103" s="259">
        <f>ROUND(E103*F103,2)</f>
        <v>0</v>
      </c>
      <c r="H103" s="233"/>
      <c r="I103" s="232">
        <f>ROUND(E103*H103,2)</f>
        <v>0</v>
      </c>
      <c r="J103" s="233"/>
      <c r="K103" s="232">
        <f>ROUND(E103*J103,2)</f>
        <v>0</v>
      </c>
      <c r="L103" s="232">
        <v>21</v>
      </c>
      <c r="M103" s="232">
        <f>G103*(1+L103/100)</f>
        <v>0</v>
      </c>
      <c r="N103" s="231">
        <v>0</v>
      </c>
      <c r="O103" s="231">
        <f>ROUND(E103*N103,2)</f>
        <v>0</v>
      </c>
      <c r="P103" s="231">
        <v>0</v>
      </c>
      <c r="Q103" s="231">
        <f>ROUND(E103*P103,2)</f>
        <v>0</v>
      </c>
      <c r="R103" s="232"/>
      <c r="S103" s="232" t="s">
        <v>174</v>
      </c>
      <c r="T103" s="232" t="s">
        <v>175</v>
      </c>
      <c r="U103" s="232">
        <v>0</v>
      </c>
      <c r="V103" s="232">
        <f>ROUND(E103*U103,2)</f>
        <v>0</v>
      </c>
      <c r="W103" s="232"/>
      <c r="X103" s="232" t="s">
        <v>176</v>
      </c>
      <c r="Y103" s="232" t="s">
        <v>177</v>
      </c>
      <c r="Z103" s="212"/>
      <c r="AA103" s="212"/>
      <c r="AB103" s="212"/>
      <c r="AC103" s="212"/>
      <c r="AD103" s="212"/>
      <c r="AE103" s="212"/>
      <c r="AF103" s="212"/>
      <c r="AG103" s="212" t="s">
        <v>245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ht="22.5" outlineLevel="1" x14ac:dyDescent="0.2">
      <c r="A104" s="254">
        <v>24</v>
      </c>
      <c r="B104" s="255" t="s">
        <v>664</v>
      </c>
      <c r="C104" s="264" t="s">
        <v>665</v>
      </c>
      <c r="D104" s="256" t="s">
        <v>364</v>
      </c>
      <c r="E104" s="257">
        <v>1</v>
      </c>
      <c r="F104" s="258"/>
      <c r="G104" s="259">
        <f>ROUND(E104*F104,2)</f>
        <v>0</v>
      </c>
      <c r="H104" s="233"/>
      <c r="I104" s="232">
        <f>ROUND(E104*H104,2)</f>
        <v>0</v>
      </c>
      <c r="J104" s="233"/>
      <c r="K104" s="232">
        <f>ROUND(E104*J104,2)</f>
        <v>0</v>
      </c>
      <c r="L104" s="232">
        <v>21</v>
      </c>
      <c r="M104" s="232">
        <f>G104*(1+L104/100)</f>
        <v>0</v>
      </c>
      <c r="N104" s="231">
        <v>0</v>
      </c>
      <c r="O104" s="231">
        <f>ROUND(E104*N104,2)</f>
        <v>0</v>
      </c>
      <c r="P104" s="231">
        <v>0</v>
      </c>
      <c r="Q104" s="231">
        <f>ROUND(E104*P104,2)</f>
        <v>0</v>
      </c>
      <c r="R104" s="232"/>
      <c r="S104" s="232" t="s">
        <v>174</v>
      </c>
      <c r="T104" s="232" t="s">
        <v>175</v>
      </c>
      <c r="U104" s="232">
        <v>0</v>
      </c>
      <c r="V104" s="232">
        <f>ROUND(E104*U104,2)</f>
        <v>0</v>
      </c>
      <c r="W104" s="232"/>
      <c r="X104" s="232" t="s">
        <v>176</v>
      </c>
      <c r="Y104" s="232" t="s">
        <v>177</v>
      </c>
      <c r="Z104" s="212"/>
      <c r="AA104" s="212"/>
      <c r="AB104" s="212"/>
      <c r="AC104" s="212"/>
      <c r="AD104" s="212"/>
      <c r="AE104" s="212"/>
      <c r="AF104" s="212"/>
      <c r="AG104" s="212" t="s">
        <v>245</v>
      </c>
      <c r="AH104" s="212"/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ht="22.5" outlineLevel="1" x14ac:dyDescent="0.2">
      <c r="A105" s="254">
        <v>25</v>
      </c>
      <c r="B105" s="255" t="s">
        <v>666</v>
      </c>
      <c r="C105" s="264" t="s">
        <v>667</v>
      </c>
      <c r="D105" s="256" t="s">
        <v>364</v>
      </c>
      <c r="E105" s="257">
        <v>1</v>
      </c>
      <c r="F105" s="258"/>
      <c r="G105" s="259">
        <f>ROUND(E105*F105,2)</f>
        <v>0</v>
      </c>
      <c r="H105" s="233"/>
      <c r="I105" s="232">
        <f>ROUND(E105*H105,2)</f>
        <v>0</v>
      </c>
      <c r="J105" s="233"/>
      <c r="K105" s="232">
        <f>ROUND(E105*J105,2)</f>
        <v>0</v>
      </c>
      <c r="L105" s="232">
        <v>21</v>
      </c>
      <c r="M105" s="232">
        <f>G105*(1+L105/100)</f>
        <v>0</v>
      </c>
      <c r="N105" s="231">
        <v>0</v>
      </c>
      <c r="O105" s="231">
        <f>ROUND(E105*N105,2)</f>
        <v>0</v>
      </c>
      <c r="P105" s="231">
        <v>0</v>
      </c>
      <c r="Q105" s="231">
        <f>ROUND(E105*P105,2)</f>
        <v>0</v>
      </c>
      <c r="R105" s="232"/>
      <c r="S105" s="232" t="s">
        <v>174</v>
      </c>
      <c r="T105" s="232" t="s">
        <v>175</v>
      </c>
      <c r="U105" s="232">
        <v>0</v>
      </c>
      <c r="V105" s="232">
        <f>ROUND(E105*U105,2)</f>
        <v>0</v>
      </c>
      <c r="W105" s="232"/>
      <c r="X105" s="232" t="s">
        <v>176</v>
      </c>
      <c r="Y105" s="232" t="s">
        <v>177</v>
      </c>
      <c r="Z105" s="212"/>
      <c r="AA105" s="212"/>
      <c r="AB105" s="212"/>
      <c r="AC105" s="212"/>
      <c r="AD105" s="212"/>
      <c r="AE105" s="212"/>
      <c r="AF105" s="212"/>
      <c r="AG105" s="212" t="s">
        <v>245</v>
      </c>
      <c r="AH105" s="212"/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ht="22.5" outlineLevel="1" x14ac:dyDescent="0.2">
      <c r="A106" s="254">
        <v>26</v>
      </c>
      <c r="B106" s="255" t="s">
        <v>668</v>
      </c>
      <c r="C106" s="264" t="s">
        <v>669</v>
      </c>
      <c r="D106" s="256" t="s">
        <v>364</v>
      </c>
      <c r="E106" s="257">
        <v>1</v>
      </c>
      <c r="F106" s="258"/>
      <c r="G106" s="259">
        <f>ROUND(E106*F106,2)</f>
        <v>0</v>
      </c>
      <c r="H106" s="233"/>
      <c r="I106" s="232">
        <f>ROUND(E106*H106,2)</f>
        <v>0</v>
      </c>
      <c r="J106" s="233"/>
      <c r="K106" s="232">
        <f>ROUND(E106*J106,2)</f>
        <v>0</v>
      </c>
      <c r="L106" s="232">
        <v>21</v>
      </c>
      <c r="M106" s="232">
        <f>G106*(1+L106/100)</f>
        <v>0</v>
      </c>
      <c r="N106" s="231">
        <v>0</v>
      </c>
      <c r="O106" s="231">
        <f>ROUND(E106*N106,2)</f>
        <v>0</v>
      </c>
      <c r="P106" s="231">
        <v>0</v>
      </c>
      <c r="Q106" s="231">
        <f>ROUND(E106*P106,2)</f>
        <v>0</v>
      </c>
      <c r="R106" s="232"/>
      <c r="S106" s="232" t="s">
        <v>174</v>
      </c>
      <c r="T106" s="232" t="s">
        <v>175</v>
      </c>
      <c r="U106" s="232">
        <v>0</v>
      </c>
      <c r="V106" s="232">
        <f>ROUND(E106*U106,2)</f>
        <v>0</v>
      </c>
      <c r="W106" s="232"/>
      <c r="X106" s="232" t="s">
        <v>176</v>
      </c>
      <c r="Y106" s="232" t="s">
        <v>177</v>
      </c>
      <c r="Z106" s="212"/>
      <c r="AA106" s="212"/>
      <c r="AB106" s="212"/>
      <c r="AC106" s="212"/>
      <c r="AD106" s="212"/>
      <c r="AE106" s="212"/>
      <c r="AF106" s="212"/>
      <c r="AG106" s="212" t="s">
        <v>245</v>
      </c>
      <c r="AH106" s="212"/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ht="22.5" outlineLevel="1" x14ac:dyDescent="0.2">
      <c r="A107" s="254">
        <v>27</v>
      </c>
      <c r="B107" s="255" t="s">
        <v>670</v>
      </c>
      <c r="C107" s="264" t="s">
        <v>671</v>
      </c>
      <c r="D107" s="256" t="s">
        <v>364</v>
      </c>
      <c r="E107" s="257">
        <v>1</v>
      </c>
      <c r="F107" s="258"/>
      <c r="G107" s="259">
        <f>ROUND(E107*F107,2)</f>
        <v>0</v>
      </c>
      <c r="H107" s="233"/>
      <c r="I107" s="232">
        <f>ROUND(E107*H107,2)</f>
        <v>0</v>
      </c>
      <c r="J107" s="233"/>
      <c r="K107" s="232">
        <f>ROUND(E107*J107,2)</f>
        <v>0</v>
      </c>
      <c r="L107" s="232">
        <v>21</v>
      </c>
      <c r="M107" s="232">
        <f>G107*(1+L107/100)</f>
        <v>0</v>
      </c>
      <c r="N107" s="231">
        <v>0</v>
      </c>
      <c r="O107" s="231">
        <f>ROUND(E107*N107,2)</f>
        <v>0</v>
      </c>
      <c r="P107" s="231">
        <v>0</v>
      </c>
      <c r="Q107" s="231">
        <f>ROUND(E107*P107,2)</f>
        <v>0</v>
      </c>
      <c r="R107" s="232"/>
      <c r="S107" s="232" t="s">
        <v>174</v>
      </c>
      <c r="T107" s="232" t="s">
        <v>175</v>
      </c>
      <c r="U107" s="232">
        <v>0</v>
      </c>
      <c r="V107" s="232">
        <f>ROUND(E107*U107,2)</f>
        <v>0</v>
      </c>
      <c r="W107" s="232"/>
      <c r="X107" s="232" t="s">
        <v>176</v>
      </c>
      <c r="Y107" s="232" t="s">
        <v>177</v>
      </c>
      <c r="Z107" s="212"/>
      <c r="AA107" s="212"/>
      <c r="AB107" s="212"/>
      <c r="AC107" s="212"/>
      <c r="AD107" s="212"/>
      <c r="AE107" s="212"/>
      <c r="AF107" s="212"/>
      <c r="AG107" s="212" t="s">
        <v>245</v>
      </c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ht="22.5" outlineLevel="1" x14ac:dyDescent="0.2">
      <c r="A108" s="254">
        <v>28</v>
      </c>
      <c r="B108" s="255" t="s">
        <v>672</v>
      </c>
      <c r="C108" s="264" t="s">
        <v>673</v>
      </c>
      <c r="D108" s="256" t="s">
        <v>364</v>
      </c>
      <c r="E108" s="257">
        <v>1</v>
      </c>
      <c r="F108" s="258"/>
      <c r="G108" s="259">
        <f>ROUND(E108*F108,2)</f>
        <v>0</v>
      </c>
      <c r="H108" s="233"/>
      <c r="I108" s="232">
        <f>ROUND(E108*H108,2)</f>
        <v>0</v>
      </c>
      <c r="J108" s="233"/>
      <c r="K108" s="232">
        <f>ROUND(E108*J108,2)</f>
        <v>0</v>
      </c>
      <c r="L108" s="232">
        <v>21</v>
      </c>
      <c r="M108" s="232">
        <f>G108*(1+L108/100)</f>
        <v>0</v>
      </c>
      <c r="N108" s="231">
        <v>0</v>
      </c>
      <c r="O108" s="231">
        <f>ROUND(E108*N108,2)</f>
        <v>0</v>
      </c>
      <c r="P108" s="231">
        <v>0</v>
      </c>
      <c r="Q108" s="231">
        <f>ROUND(E108*P108,2)</f>
        <v>0</v>
      </c>
      <c r="R108" s="232"/>
      <c r="S108" s="232" t="s">
        <v>174</v>
      </c>
      <c r="T108" s="232" t="s">
        <v>175</v>
      </c>
      <c r="U108" s="232">
        <v>0</v>
      </c>
      <c r="V108" s="232">
        <f>ROUND(E108*U108,2)</f>
        <v>0</v>
      </c>
      <c r="W108" s="232"/>
      <c r="X108" s="232" t="s">
        <v>176</v>
      </c>
      <c r="Y108" s="232" t="s">
        <v>177</v>
      </c>
      <c r="Z108" s="212"/>
      <c r="AA108" s="212"/>
      <c r="AB108" s="212"/>
      <c r="AC108" s="212"/>
      <c r="AD108" s="212"/>
      <c r="AE108" s="212"/>
      <c r="AF108" s="212"/>
      <c r="AG108" s="212" t="s">
        <v>245</v>
      </c>
      <c r="AH108" s="212"/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ht="22.5" outlineLevel="1" x14ac:dyDescent="0.2">
      <c r="A109" s="254">
        <v>29</v>
      </c>
      <c r="B109" s="255" t="s">
        <v>674</v>
      </c>
      <c r="C109" s="264" t="s">
        <v>675</v>
      </c>
      <c r="D109" s="256" t="s">
        <v>364</v>
      </c>
      <c r="E109" s="257">
        <v>1</v>
      </c>
      <c r="F109" s="258"/>
      <c r="G109" s="259">
        <f>ROUND(E109*F109,2)</f>
        <v>0</v>
      </c>
      <c r="H109" s="233"/>
      <c r="I109" s="232">
        <f>ROUND(E109*H109,2)</f>
        <v>0</v>
      </c>
      <c r="J109" s="233"/>
      <c r="K109" s="232">
        <f>ROUND(E109*J109,2)</f>
        <v>0</v>
      </c>
      <c r="L109" s="232">
        <v>21</v>
      </c>
      <c r="M109" s="232">
        <f>G109*(1+L109/100)</f>
        <v>0</v>
      </c>
      <c r="N109" s="231">
        <v>0</v>
      </c>
      <c r="O109" s="231">
        <f>ROUND(E109*N109,2)</f>
        <v>0</v>
      </c>
      <c r="P109" s="231">
        <v>0</v>
      </c>
      <c r="Q109" s="231">
        <f>ROUND(E109*P109,2)</f>
        <v>0</v>
      </c>
      <c r="R109" s="232"/>
      <c r="S109" s="232" t="s">
        <v>174</v>
      </c>
      <c r="T109" s="232" t="s">
        <v>175</v>
      </c>
      <c r="U109" s="232">
        <v>0</v>
      </c>
      <c r="V109" s="232">
        <f>ROUND(E109*U109,2)</f>
        <v>0</v>
      </c>
      <c r="W109" s="232"/>
      <c r="X109" s="232" t="s">
        <v>176</v>
      </c>
      <c r="Y109" s="232" t="s">
        <v>177</v>
      </c>
      <c r="Z109" s="212"/>
      <c r="AA109" s="212"/>
      <c r="AB109" s="212"/>
      <c r="AC109" s="212"/>
      <c r="AD109" s="212"/>
      <c r="AE109" s="212"/>
      <c r="AF109" s="212"/>
      <c r="AG109" s="212" t="s">
        <v>245</v>
      </c>
      <c r="AH109" s="212"/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ht="22.5" outlineLevel="1" x14ac:dyDescent="0.2">
      <c r="A110" s="254">
        <v>30</v>
      </c>
      <c r="B110" s="255" t="s">
        <v>676</v>
      </c>
      <c r="C110" s="264" t="s">
        <v>677</v>
      </c>
      <c r="D110" s="256" t="s">
        <v>364</v>
      </c>
      <c r="E110" s="257">
        <v>1</v>
      </c>
      <c r="F110" s="258"/>
      <c r="G110" s="259">
        <f>ROUND(E110*F110,2)</f>
        <v>0</v>
      </c>
      <c r="H110" s="233"/>
      <c r="I110" s="232">
        <f>ROUND(E110*H110,2)</f>
        <v>0</v>
      </c>
      <c r="J110" s="233"/>
      <c r="K110" s="232">
        <f>ROUND(E110*J110,2)</f>
        <v>0</v>
      </c>
      <c r="L110" s="232">
        <v>21</v>
      </c>
      <c r="M110" s="232">
        <f>G110*(1+L110/100)</f>
        <v>0</v>
      </c>
      <c r="N110" s="231">
        <v>0</v>
      </c>
      <c r="O110" s="231">
        <f>ROUND(E110*N110,2)</f>
        <v>0</v>
      </c>
      <c r="P110" s="231">
        <v>0</v>
      </c>
      <c r="Q110" s="231">
        <f>ROUND(E110*P110,2)</f>
        <v>0</v>
      </c>
      <c r="R110" s="232"/>
      <c r="S110" s="232" t="s">
        <v>174</v>
      </c>
      <c r="T110" s="232" t="s">
        <v>175</v>
      </c>
      <c r="U110" s="232">
        <v>0</v>
      </c>
      <c r="V110" s="232">
        <f>ROUND(E110*U110,2)</f>
        <v>0</v>
      </c>
      <c r="W110" s="232"/>
      <c r="X110" s="232" t="s">
        <v>176</v>
      </c>
      <c r="Y110" s="232" t="s">
        <v>177</v>
      </c>
      <c r="Z110" s="212"/>
      <c r="AA110" s="212"/>
      <c r="AB110" s="212"/>
      <c r="AC110" s="212"/>
      <c r="AD110" s="212"/>
      <c r="AE110" s="212"/>
      <c r="AF110" s="212"/>
      <c r="AG110" s="212" t="s">
        <v>245</v>
      </c>
      <c r="AH110" s="212"/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x14ac:dyDescent="0.2">
      <c r="A111" s="241" t="s">
        <v>169</v>
      </c>
      <c r="B111" s="242" t="s">
        <v>132</v>
      </c>
      <c r="C111" s="263" t="s">
        <v>133</v>
      </c>
      <c r="D111" s="243"/>
      <c r="E111" s="244"/>
      <c r="F111" s="245"/>
      <c r="G111" s="246">
        <f>SUMIF(AG112:AG115,"&lt;&gt;NOR",G112:G115)</f>
        <v>0</v>
      </c>
      <c r="H111" s="240"/>
      <c r="I111" s="240">
        <f>SUM(I112:I115)</f>
        <v>0</v>
      </c>
      <c r="J111" s="240"/>
      <c r="K111" s="240">
        <f>SUM(K112:K115)</f>
        <v>0</v>
      </c>
      <c r="L111" s="240"/>
      <c r="M111" s="240">
        <f>SUM(M112:M115)</f>
        <v>0</v>
      </c>
      <c r="N111" s="239"/>
      <c r="O111" s="239">
        <f>SUM(O112:O115)</f>
        <v>6.41</v>
      </c>
      <c r="P111" s="239"/>
      <c r="Q111" s="239">
        <f>SUM(Q112:Q115)</f>
        <v>0</v>
      </c>
      <c r="R111" s="240"/>
      <c r="S111" s="240"/>
      <c r="T111" s="240"/>
      <c r="U111" s="240"/>
      <c r="V111" s="240">
        <f>SUM(V112:V115)</f>
        <v>13.13</v>
      </c>
      <c r="W111" s="240"/>
      <c r="X111" s="240"/>
      <c r="Y111" s="240"/>
      <c r="AG111" t="s">
        <v>170</v>
      </c>
    </row>
    <row r="112" spans="1:60" ht="22.5" outlineLevel="1" x14ac:dyDescent="0.2">
      <c r="A112" s="248">
        <v>31</v>
      </c>
      <c r="B112" s="249" t="s">
        <v>358</v>
      </c>
      <c r="C112" s="265" t="s">
        <v>359</v>
      </c>
      <c r="D112" s="250" t="s">
        <v>211</v>
      </c>
      <c r="E112" s="251">
        <v>35</v>
      </c>
      <c r="F112" s="252"/>
      <c r="G112" s="253">
        <f>ROUND(E112*F112,2)</f>
        <v>0</v>
      </c>
      <c r="H112" s="233"/>
      <c r="I112" s="232">
        <f>ROUND(E112*H112,2)</f>
        <v>0</v>
      </c>
      <c r="J112" s="233"/>
      <c r="K112" s="232">
        <f>ROUND(E112*J112,2)</f>
        <v>0</v>
      </c>
      <c r="L112" s="232">
        <v>21</v>
      </c>
      <c r="M112" s="232">
        <f>G112*(1+L112/100)</f>
        <v>0</v>
      </c>
      <c r="N112" s="231">
        <v>0.18310000000000001</v>
      </c>
      <c r="O112" s="231">
        <f>ROUND(E112*N112,2)</f>
        <v>6.41</v>
      </c>
      <c r="P112" s="231">
        <v>0</v>
      </c>
      <c r="Q112" s="231">
        <f>ROUND(E112*P112,2)</f>
        <v>0</v>
      </c>
      <c r="R112" s="232"/>
      <c r="S112" s="232" t="s">
        <v>360</v>
      </c>
      <c r="T112" s="232" t="s">
        <v>175</v>
      </c>
      <c r="U112" s="232">
        <v>0.375</v>
      </c>
      <c r="V112" s="232">
        <f>ROUND(E112*U112,2)</f>
        <v>13.13</v>
      </c>
      <c r="W112" s="232"/>
      <c r="X112" s="232" t="s">
        <v>176</v>
      </c>
      <c r="Y112" s="232" t="s">
        <v>177</v>
      </c>
      <c r="Z112" s="212"/>
      <c r="AA112" s="212"/>
      <c r="AB112" s="212"/>
      <c r="AC112" s="212"/>
      <c r="AD112" s="212"/>
      <c r="AE112" s="212"/>
      <c r="AF112" s="212"/>
      <c r="AG112" s="212" t="s">
        <v>245</v>
      </c>
      <c r="AH112" s="212"/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2" x14ac:dyDescent="0.2">
      <c r="A113" s="229"/>
      <c r="B113" s="230"/>
      <c r="C113" s="266" t="s">
        <v>678</v>
      </c>
      <c r="D113" s="234"/>
      <c r="E113" s="235">
        <v>35</v>
      </c>
      <c r="F113" s="232"/>
      <c r="G113" s="232"/>
      <c r="H113" s="232"/>
      <c r="I113" s="232"/>
      <c r="J113" s="232"/>
      <c r="K113" s="232"/>
      <c r="L113" s="232"/>
      <c r="M113" s="232"/>
      <c r="N113" s="231"/>
      <c r="O113" s="231"/>
      <c r="P113" s="231"/>
      <c r="Q113" s="231"/>
      <c r="R113" s="232"/>
      <c r="S113" s="232"/>
      <c r="T113" s="232"/>
      <c r="U113" s="232"/>
      <c r="V113" s="232"/>
      <c r="W113" s="232"/>
      <c r="X113" s="232"/>
      <c r="Y113" s="232"/>
      <c r="Z113" s="212"/>
      <c r="AA113" s="212"/>
      <c r="AB113" s="212"/>
      <c r="AC113" s="212"/>
      <c r="AD113" s="212"/>
      <c r="AE113" s="212"/>
      <c r="AF113" s="212"/>
      <c r="AG113" s="212" t="s">
        <v>204</v>
      </c>
      <c r="AH113" s="212">
        <v>0</v>
      </c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1" x14ac:dyDescent="0.2">
      <c r="A114" s="248">
        <v>32</v>
      </c>
      <c r="B114" s="249" t="s">
        <v>374</v>
      </c>
      <c r="C114" s="265" t="s">
        <v>369</v>
      </c>
      <c r="D114" s="250" t="s">
        <v>211</v>
      </c>
      <c r="E114" s="251">
        <v>35</v>
      </c>
      <c r="F114" s="252"/>
      <c r="G114" s="253">
        <f>ROUND(E114*F114,2)</f>
        <v>0</v>
      </c>
      <c r="H114" s="233"/>
      <c r="I114" s="232">
        <f>ROUND(E114*H114,2)</f>
        <v>0</v>
      </c>
      <c r="J114" s="233"/>
      <c r="K114" s="232">
        <f>ROUND(E114*J114,2)</f>
        <v>0</v>
      </c>
      <c r="L114" s="232">
        <v>21</v>
      </c>
      <c r="M114" s="232">
        <f>G114*(1+L114/100)</f>
        <v>0</v>
      </c>
      <c r="N114" s="231">
        <v>0</v>
      </c>
      <c r="O114" s="231">
        <f>ROUND(E114*N114,2)</f>
        <v>0</v>
      </c>
      <c r="P114" s="231">
        <v>0</v>
      </c>
      <c r="Q114" s="231">
        <f>ROUND(E114*P114,2)</f>
        <v>0</v>
      </c>
      <c r="R114" s="232"/>
      <c r="S114" s="232" t="s">
        <v>174</v>
      </c>
      <c r="T114" s="232" t="s">
        <v>175</v>
      </c>
      <c r="U114" s="232">
        <v>0</v>
      </c>
      <c r="V114" s="232">
        <f>ROUND(E114*U114,2)</f>
        <v>0</v>
      </c>
      <c r="W114" s="232"/>
      <c r="X114" s="232" t="s">
        <v>263</v>
      </c>
      <c r="Y114" s="232" t="s">
        <v>177</v>
      </c>
      <c r="Z114" s="212"/>
      <c r="AA114" s="212"/>
      <c r="AB114" s="212"/>
      <c r="AC114" s="212"/>
      <c r="AD114" s="212"/>
      <c r="AE114" s="212"/>
      <c r="AF114" s="212"/>
      <c r="AG114" s="212" t="s">
        <v>264</v>
      </c>
      <c r="AH114" s="212"/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2" x14ac:dyDescent="0.2">
      <c r="A115" s="229"/>
      <c r="B115" s="230"/>
      <c r="C115" s="266" t="s">
        <v>678</v>
      </c>
      <c r="D115" s="234"/>
      <c r="E115" s="235">
        <v>35</v>
      </c>
      <c r="F115" s="232"/>
      <c r="G115" s="232"/>
      <c r="H115" s="232"/>
      <c r="I115" s="232"/>
      <c r="J115" s="232"/>
      <c r="K115" s="232"/>
      <c r="L115" s="232"/>
      <c r="M115" s="232"/>
      <c r="N115" s="231"/>
      <c r="O115" s="231"/>
      <c r="P115" s="231"/>
      <c r="Q115" s="231"/>
      <c r="R115" s="232"/>
      <c r="S115" s="232"/>
      <c r="T115" s="232"/>
      <c r="U115" s="232"/>
      <c r="V115" s="232"/>
      <c r="W115" s="232"/>
      <c r="X115" s="232"/>
      <c r="Y115" s="232"/>
      <c r="Z115" s="212"/>
      <c r="AA115" s="212"/>
      <c r="AB115" s="212"/>
      <c r="AC115" s="212"/>
      <c r="AD115" s="212"/>
      <c r="AE115" s="212"/>
      <c r="AF115" s="212"/>
      <c r="AG115" s="212" t="s">
        <v>204</v>
      </c>
      <c r="AH115" s="212">
        <v>0</v>
      </c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x14ac:dyDescent="0.2">
      <c r="A116" s="241" t="s">
        <v>169</v>
      </c>
      <c r="B116" s="242" t="s">
        <v>134</v>
      </c>
      <c r="C116" s="263" t="s">
        <v>135</v>
      </c>
      <c r="D116" s="243"/>
      <c r="E116" s="244"/>
      <c r="F116" s="245"/>
      <c r="G116" s="246">
        <f>SUMIF(AG117:AG125,"&lt;&gt;NOR",G117:G125)</f>
        <v>0</v>
      </c>
      <c r="H116" s="240"/>
      <c r="I116" s="240">
        <f>SUM(I117:I125)</f>
        <v>0</v>
      </c>
      <c r="J116" s="240"/>
      <c r="K116" s="240">
        <f>SUM(K117:K125)</f>
        <v>0</v>
      </c>
      <c r="L116" s="240"/>
      <c r="M116" s="240">
        <f>SUM(M117:M125)</f>
        <v>0</v>
      </c>
      <c r="N116" s="239"/>
      <c r="O116" s="239">
        <f>SUM(O117:O125)</f>
        <v>11.07</v>
      </c>
      <c r="P116" s="239"/>
      <c r="Q116" s="239">
        <f>SUM(Q117:Q125)</f>
        <v>0</v>
      </c>
      <c r="R116" s="240"/>
      <c r="S116" s="240"/>
      <c r="T116" s="240"/>
      <c r="U116" s="240"/>
      <c r="V116" s="240">
        <f>SUM(V117:V125)</f>
        <v>9.66</v>
      </c>
      <c r="W116" s="240"/>
      <c r="X116" s="240"/>
      <c r="Y116" s="240"/>
      <c r="AG116" t="s">
        <v>170</v>
      </c>
    </row>
    <row r="117" spans="1:60" outlineLevel="1" x14ac:dyDescent="0.2">
      <c r="A117" s="248">
        <v>33</v>
      </c>
      <c r="B117" s="249" t="s">
        <v>323</v>
      </c>
      <c r="C117" s="265" t="s">
        <v>679</v>
      </c>
      <c r="D117" s="250" t="s">
        <v>211</v>
      </c>
      <c r="E117" s="251">
        <v>52.73</v>
      </c>
      <c r="F117" s="252"/>
      <c r="G117" s="253">
        <f>ROUND(E117*F117,2)</f>
        <v>0</v>
      </c>
      <c r="H117" s="233"/>
      <c r="I117" s="232">
        <f>ROUND(E117*H117,2)</f>
        <v>0</v>
      </c>
      <c r="J117" s="233"/>
      <c r="K117" s="232">
        <f>ROUND(E117*J117,2)</f>
        <v>0</v>
      </c>
      <c r="L117" s="232">
        <v>21</v>
      </c>
      <c r="M117" s="232">
        <f>G117*(1+L117/100)</f>
        <v>0</v>
      </c>
      <c r="N117" s="231">
        <v>0.106</v>
      </c>
      <c r="O117" s="231">
        <f>ROUND(E117*N117,2)</f>
        <v>5.59</v>
      </c>
      <c r="P117" s="231">
        <v>0</v>
      </c>
      <c r="Q117" s="231">
        <f>ROUND(E117*P117,2)</f>
        <v>0</v>
      </c>
      <c r="R117" s="232"/>
      <c r="S117" s="232" t="s">
        <v>174</v>
      </c>
      <c r="T117" s="232" t="s">
        <v>175</v>
      </c>
      <c r="U117" s="232">
        <v>0.14000000000000001</v>
      </c>
      <c r="V117" s="232">
        <f>ROUND(E117*U117,2)</f>
        <v>7.38</v>
      </c>
      <c r="W117" s="232"/>
      <c r="X117" s="232" t="s">
        <v>176</v>
      </c>
      <c r="Y117" s="232" t="s">
        <v>177</v>
      </c>
      <c r="Z117" s="212"/>
      <c r="AA117" s="212"/>
      <c r="AB117" s="212"/>
      <c r="AC117" s="212"/>
      <c r="AD117" s="212"/>
      <c r="AE117" s="212"/>
      <c r="AF117" s="212"/>
      <c r="AG117" s="212" t="s">
        <v>178</v>
      </c>
      <c r="AH117" s="212"/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2" x14ac:dyDescent="0.2">
      <c r="A118" s="229"/>
      <c r="B118" s="230"/>
      <c r="C118" s="267" t="s">
        <v>680</v>
      </c>
      <c r="D118" s="261"/>
      <c r="E118" s="261"/>
      <c r="F118" s="261"/>
      <c r="G118" s="261"/>
      <c r="H118" s="232"/>
      <c r="I118" s="232"/>
      <c r="J118" s="232"/>
      <c r="K118" s="232"/>
      <c r="L118" s="232"/>
      <c r="M118" s="232"/>
      <c r="N118" s="231"/>
      <c r="O118" s="231"/>
      <c r="P118" s="231"/>
      <c r="Q118" s="231"/>
      <c r="R118" s="232"/>
      <c r="S118" s="232"/>
      <c r="T118" s="232"/>
      <c r="U118" s="232"/>
      <c r="V118" s="232"/>
      <c r="W118" s="232"/>
      <c r="X118" s="232"/>
      <c r="Y118" s="232"/>
      <c r="Z118" s="212"/>
      <c r="AA118" s="212"/>
      <c r="AB118" s="212"/>
      <c r="AC118" s="212"/>
      <c r="AD118" s="212"/>
      <c r="AE118" s="212"/>
      <c r="AF118" s="212"/>
      <c r="AG118" s="212" t="s">
        <v>266</v>
      </c>
      <c r="AH118" s="212"/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2" x14ac:dyDescent="0.2">
      <c r="A119" s="229"/>
      <c r="B119" s="230"/>
      <c r="C119" s="266" t="s">
        <v>681</v>
      </c>
      <c r="D119" s="234"/>
      <c r="E119" s="235">
        <v>52.73</v>
      </c>
      <c r="F119" s="232"/>
      <c r="G119" s="232"/>
      <c r="H119" s="232"/>
      <c r="I119" s="232"/>
      <c r="J119" s="232"/>
      <c r="K119" s="232"/>
      <c r="L119" s="232"/>
      <c r="M119" s="232"/>
      <c r="N119" s="231"/>
      <c r="O119" s="231"/>
      <c r="P119" s="231"/>
      <c r="Q119" s="231"/>
      <c r="R119" s="232"/>
      <c r="S119" s="232"/>
      <c r="T119" s="232"/>
      <c r="U119" s="232"/>
      <c r="V119" s="232"/>
      <c r="W119" s="232"/>
      <c r="X119" s="232"/>
      <c r="Y119" s="232"/>
      <c r="Z119" s="212"/>
      <c r="AA119" s="212"/>
      <c r="AB119" s="212"/>
      <c r="AC119" s="212"/>
      <c r="AD119" s="212"/>
      <c r="AE119" s="212"/>
      <c r="AF119" s="212"/>
      <c r="AG119" s="212" t="s">
        <v>204</v>
      </c>
      <c r="AH119" s="212">
        <v>0</v>
      </c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1" x14ac:dyDescent="0.2">
      <c r="A120" s="248">
        <v>34</v>
      </c>
      <c r="B120" s="249" t="s">
        <v>682</v>
      </c>
      <c r="C120" s="265" t="s">
        <v>683</v>
      </c>
      <c r="D120" s="250" t="s">
        <v>235</v>
      </c>
      <c r="E120" s="251">
        <v>106.5146</v>
      </c>
      <c r="F120" s="252"/>
      <c r="G120" s="253">
        <f>ROUND(E120*F120,2)</f>
        <v>0</v>
      </c>
      <c r="H120" s="233"/>
      <c r="I120" s="232">
        <f>ROUND(E120*H120,2)</f>
        <v>0</v>
      </c>
      <c r="J120" s="233"/>
      <c r="K120" s="232">
        <f>ROUND(E120*J120,2)</f>
        <v>0</v>
      </c>
      <c r="L120" s="232">
        <v>21</v>
      </c>
      <c r="M120" s="232">
        <f>G120*(1+L120/100)</f>
        <v>0</v>
      </c>
      <c r="N120" s="231">
        <v>1.4E-2</v>
      </c>
      <c r="O120" s="231">
        <f>ROUND(E120*N120,2)</f>
        <v>1.49</v>
      </c>
      <c r="P120" s="231">
        <v>0</v>
      </c>
      <c r="Q120" s="231">
        <f>ROUND(E120*P120,2)</f>
        <v>0</v>
      </c>
      <c r="R120" s="232" t="s">
        <v>296</v>
      </c>
      <c r="S120" s="232" t="s">
        <v>202</v>
      </c>
      <c r="T120" s="232" t="s">
        <v>175</v>
      </c>
      <c r="U120" s="232">
        <v>0</v>
      </c>
      <c r="V120" s="232">
        <f>ROUND(E120*U120,2)</f>
        <v>0</v>
      </c>
      <c r="W120" s="232"/>
      <c r="X120" s="232" t="s">
        <v>298</v>
      </c>
      <c r="Y120" s="232" t="s">
        <v>177</v>
      </c>
      <c r="Z120" s="212"/>
      <c r="AA120" s="212"/>
      <c r="AB120" s="212"/>
      <c r="AC120" s="212"/>
      <c r="AD120" s="212"/>
      <c r="AE120" s="212"/>
      <c r="AF120" s="212"/>
      <c r="AG120" s="212" t="s">
        <v>299</v>
      </c>
      <c r="AH120" s="212"/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2" x14ac:dyDescent="0.2">
      <c r="A121" s="229"/>
      <c r="B121" s="230"/>
      <c r="C121" s="267" t="s">
        <v>684</v>
      </c>
      <c r="D121" s="261"/>
      <c r="E121" s="261"/>
      <c r="F121" s="261"/>
      <c r="G121" s="261"/>
      <c r="H121" s="232"/>
      <c r="I121" s="232"/>
      <c r="J121" s="232"/>
      <c r="K121" s="232"/>
      <c r="L121" s="232"/>
      <c r="M121" s="232"/>
      <c r="N121" s="231"/>
      <c r="O121" s="231"/>
      <c r="P121" s="231"/>
      <c r="Q121" s="231"/>
      <c r="R121" s="232"/>
      <c r="S121" s="232"/>
      <c r="T121" s="232"/>
      <c r="U121" s="232"/>
      <c r="V121" s="232"/>
      <c r="W121" s="232"/>
      <c r="X121" s="232"/>
      <c r="Y121" s="232"/>
      <c r="Z121" s="212"/>
      <c r="AA121" s="212"/>
      <c r="AB121" s="212"/>
      <c r="AC121" s="212"/>
      <c r="AD121" s="212"/>
      <c r="AE121" s="212"/>
      <c r="AF121" s="212"/>
      <c r="AG121" s="212" t="s">
        <v>266</v>
      </c>
      <c r="AH121" s="212"/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2" x14ac:dyDescent="0.2">
      <c r="A122" s="229"/>
      <c r="B122" s="230"/>
      <c r="C122" s="266" t="s">
        <v>685</v>
      </c>
      <c r="D122" s="234"/>
      <c r="E122" s="235">
        <v>106.5146</v>
      </c>
      <c r="F122" s="232"/>
      <c r="G122" s="232"/>
      <c r="H122" s="232"/>
      <c r="I122" s="232"/>
      <c r="J122" s="232"/>
      <c r="K122" s="232"/>
      <c r="L122" s="232"/>
      <c r="M122" s="232"/>
      <c r="N122" s="231"/>
      <c r="O122" s="231"/>
      <c r="P122" s="231"/>
      <c r="Q122" s="231"/>
      <c r="R122" s="232"/>
      <c r="S122" s="232"/>
      <c r="T122" s="232"/>
      <c r="U122" s="232"/>
      <c r="V122" s="232"/>
      <c r="W122" s="232"/>
      <c r="X122" s="232"/>
      <c r="Y122" s="232"/>
      <c r="Z122" s="212"/>
      <c r="AA122" s="212"/>
      <c r="AB122" s="212"/>
      <c r="AC122" s="212"/>
      <c r="AD122" s="212"/>
      <c r="AE122" s="212"/>
      <c r="AF122" s="212"/>
      <c r="AG122" s="212" t="s">
        <v>204</v>
      </c>
      <c r="AH122" s="212">
        <v>0</v>
      </c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1" x14ac:dyDescent="0.2">
      <c r="A123" s="248">
        <v>35</v>
      </c>
      <c r="B123" s="249" t="s">
        <v>327</v>
      </c>
      <c r="C123" s="265" t="s">
        <v>328</v>
      </c>
      <c r="D123" s="250" t="s">
        <v>173</v>
      </c>
      <c r="E123" s="251">
        <v>1.5819000000000001</v>
      </c>
      <c r="F123" s="252"/>
      <c r="G123" s="253">
        <f>ROUND(E123*F123,2)</f>
        <v>0</v>
      </c>
      <c r="H123" s="233"/>
      <c r="I123" s="232">
        <f>ROUND(E123*H123,2)</f>
        <v>0</v>
      </c>
      <c r="J123" s="233"/>
      <c r="K123" s="232">
        <f>ROUND(E123*J123,2)</f>
        <v>0</v>
      </c>
      <c r="L123" s="232">
        <v>21</v>
      </c>
      <c r="M123" s="232">
        <f>G123*(1+L123/100)</f>
        <v>0</v>
      </c>
      <c r="N123" s="231">
        <v>2.5249999999999999</v>
      </c>
      <c r="O123" s="231">
        <f>ROUND(E123*N123,2)</f>
        <v>3.99</v>
      </c>
      <c r="P123" s="231">
        <v>0</v>
      </c>
      <c r="Q123" s="231">
        <f>ROUND(E123*P123,2)</f>
        <v>0</v>
      </c>
      <c r="R123" s="232"/>
      <c r="S123" s="232" t="s">
        <v>174</v>
      </c>
      <c r="T123" s="232" t="s">
        <v>175</v>
      </c>
      <c r="U123" s="232">
        <v>1.4419999999999999</v>
      </c>
      <c r="V123" s="232">
        <f>ROUND(E123*U123,2)</f>
        <v>2.2799999999999998</v>
      </c>
      <c r="W123" s="232"/>
      <c r="X123" s="232" t="s">
        <v>263</v>
      </c>
      <c r="Y123" s="232" t="s">
        <v>177</v>
      </c>
      <c r="Z123" s="212"/>
      <c r="AA123" s="212"/>
      <c r="AB123" s="212"/>
      <c r="AC123" s="212"/>
      <c r="AD123" s="212"/>
      <c r="AE123" s="212"/>
      <c r="AF123" s="212"/>
      <c r="AG123" s="212" t="s">
        <v>264</v>
      </c>
      <c r="AH123" s="212"/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2" x14ac:dyDescent="0.2">
      <c r="A124" s="229"/>
      <c r="B124" s="230"/>
      <c r="C124" s="267" t="s">
        <v>589</v>
      </c>
      <c r="D124" s="261"/>
      <c r="E124" s="261"/>
      <c r="F124" s="261"/>
      <c r="G124" s="261"/>
      <c r="H124" s="232"/>
      <c r="I124" s="232"/>
      <c r="J124" s="232"/>
      <c r="K124" s="232"/>
      <c r="L124" s="232"/>
      <c r="M124" s="232"/>
      <c r="N124" s="231"/>
      <c r="O124" s="231"/>
      <c r="P124" s="231"/>
      <c r="Q124" s="231"/>
      <c r="R124" s="232"/>
      <c r="S124" s="232"/>
      <c r="T124" s="232"/>
      <c r="U124" s="232"/>
      <c r="V124" s="232"/>
      <c r="W124" s="232"/>
      <c r="X124" s="232"/>
      <c r="Y124" s="232"/>
      <c r="Z124" s="212"/>
      <c r="AA124" s="212"/>
      <c r="AB124" s="212"/>
      <c r="AC124" s="212"/>
      <c r="AD124" s="212"/>
      <c r="AE124" s="212"/>
      <c r="AF124" s="212"/>
      <c r="AG124" s="212" t="s">
        <v>266</v>
      </c>
      <c r="AH124" s="212"/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2" x14ac:dyDescent="0.2">
      <c r="A125" s="229"/>
      <c r="B125" s="230"/>
      <c r="C125" s="266" t="s">
        <v>686</v>
      </c>
      <c r="D125" s="234"/>
      <c r="E125" s="235">
        <v>1.5819000000000001</v>
      </c>
      <c r="F125" s="232"/>
      <c r="G125" s="232"/>
      <c r="H125" s="232"/>
      <c r="I125" s="232"/>
      <c r="J125" s="232"/>
      <c r="K125" s="232"/>
      <c r="L125" s="232"/>
      <c r="M125" s="232"/>
      <c r="N125" s="231"/>
      <c r="O125" s="231"/>
      <c r="P125" s="231"/>
      <c r="Q125" s="231"/>
      <c r="R125" s="232"/>
      <c r="S125" s="232"/>
      <c r="T125" s="232"/>
      <c r="U125" s="232"/>
      <c r="V125" s="232"/>
      <c r="W125" s="232"/>
      <c r="X125" s="232"/>
      <c r="Y125" s="232"/>
      <c r="Z125" s="212"/>
      <c r="AA125" s="212"/>
      <c r="AB125" s="212"/>
      <c r="AC125" s="212"/>
      <c r="AD125" s="212"/>
      <c r="AE125" s="212"/>
      <c r="AF125" s="212"/>
      <c r="AG125" s="212" t="s">
        <v>204</v>
      </c>
      <c r="AH125" s="212">
        <v>0</v>
      </c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x14ac:dyDescent="0.2">
      <c r="A126" s="241" t="s">
        <v>169</v>
      </c>
      <c r="B126" s="242" t="s">
        <v>138</v>
      </c>
      <c r="C126" s="263" t="s">
        <v>139</v>
      </c>
      <c r="D126" s="243"/>
      <c r="E126" s="244"/>
      <c r="F126" s="245"/>
      <c r="G126" s="246">
        <f>SUMIF(AG127:AG127,"&lt;&gt;NOR",G127:G127)</f>
        <v>0</v>
      </c>
      <c r="H126" s="240"/>
      <c r="I126" s="240">
        <f>SUM(I127:I127)</f>
        <v>0</v>
      </c>
      <c r="J126" s="240"/>
      <c r="K126" s="240">
        <f>SUM(K127:K127)</f>
        <v>0</v>
      </c>
      <c r="L126" s="240"/>
      <c r="M126" s="240">
        <f>SUM(M127:M127)</f>
        <v>0</v>
      </c>
      <c r="N126" s="239"/>
      <c r="O126" s="239">
        <f>SUM(O127:O127)</f>
        <v>0</v>
      </c>
      <c r="P126" s="239"/>
      <c r="Q126" s="239">
        <f>SUM(Q127:Q127)</f>
        <v>0</v>
      </c>
      <c r="R126" s="240"/>
      <c r="S126" s="240"/>
      <c r="T126" s="240"/>
      <c r="U126" s="240"/>
      <c r="V126" s="240">
        <f>SUM(V127:V127)</f>
        <v>0</v>
      </c>
      <c r="W126" s="240"/>
      <c r="X126" s="240"/>
      <c r="Y126" s="240"/>
      <c r="AG126" t="s">
        <v>170</v>
      </c>
    </row>
    <row r="127" spans="1:60" outlineLevel="1" x14ac:dyDescent="0.2">
      <c r="A127" s="248">
        <v>36</v>
      </c>
      <c r="B127" s="249" t="s">
        <v>687</v>
      </c>
      <c r="C127" s="265" t="s">
        <v>688</v>
      </c>
      <c r="D127" s="250" t="s">
        <v>183</v>
      </c>
      <c r="E127" s="251">
        <v>265.65827000000002</v>
      </c>
      <c r="F127" s="252"/>
      <c r="G127" s="253">
        <f>ROUND(E127*F127,2)</f>
        <v>0</v>
      </c>
      <c r="H127" s="233"/>
      <c r="I127" s="232">
        <f>ROUND(E127*H127,2)</f>
        <v>0</v>
      </c>
      <c r="J127" s="233"/>
      <c r="K127" s="232">
        <f>ROUND(E127*J127,2)</f>
        <v>0</v>
      </c>
      <c r="L127" s="232">
        <v>21</v>
      </c>
      <c r="M127" s="232">
        <f>G127*(1+L127/100)</f>
        <v>0</v>
      </c>
      <c r="N127" s="231">
        <v>0</v>
      </c>
      <c r="O127" s="231">
        <f>ROUND(E127*N127,2)</f>
        <v>0</v>
      </c>
      <c r="P127" s="231">
        <v>0</v>
      </c>
      <c r="Q127" s="231">
        <f>ROUND(E127*P127,2)</f>
        <v>0</v>
      </c>
      <c r="R127" s="232"/>
      <c r="S127" s="232" t="s">
        <v>174</v>
      </c>
      <c r="T127" s="232" t="s">
        <v>175</v>
      </c>
      <c r="U127" s="232">
        <v>0</v>
      </c>
      <c r="V127" s="232">
        <f>ROUND(E127*U127,2)</f>
        <v>0</v>
      </c>
      <c r="W127" s="232"/>
      <c r="X127" s="232" t="s">
        <v>394</v>
      </c>
      <c r="Y127" s="232" t="s">
        <v>177</v>
      </c>
      <c r="Z127" s="212"/>
      <c r="AA127" s="212"/>
      <c r="AB127" s="212"/>
      <c r="AC127" s="212"/>
      <c r="AD127" s="212"/>
      <c r="AE127" s="212"/>
      <c r="AF127" s="212"/>
      <c r="AG127" s="212" t="s">
        <v>689</v>
      </c>
      <c r="AH127" s="212"/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x14ac:dyDescent="0.2">
      <c r="A128" s="3"/>
      <c r="B128" s="4"/>
      <c r="C128" s="269"/>
      <c r="D128" s="6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AE128">
        <v>15</v>
      </c>
      <c r="AF128">
        <v>21</v>
      </c>
      <c r="AG128" t="s">
        <v>155</v>
      </c>
    </row>
    <row r="129" spans="1:33" x14ac:dyDescent="0.2">
      <c r="A129" s="215"/>
      <c r="B129" s="216" t="s">
        <v>31</v>
      </c>
      <c r="C129" s="270"/>
      <c r="D129" s="217"/>
      <c r="E129" s="218"/>
      <c r="F129" s="218"/>
      <c r="G129" s="247">
        <f>G8+G23+G26+G68+G81+G90+G101+G111+G116+G126</f>
        <v>0</v>
      </c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AE129">
        <f>SUMIF(L7:L127,AE128,G7:G127)</f>
        <v>0</v>
      </c>
      <c r="AF129">
        <f>SUMIF(L7:L127,AF128,G7:G127)</f>
        <v>0</v>
      </c>
      <c r="AG129" t="s">
        <v>410</v>
      </c>
    </row>
    <row r="130" spans="1:33" x14ac:dyDescent="0.2">
      <c r="A130" s="3"/>
      <c r="B130" s="4"/>
      <c r="C130" s="269"/>
      <c r="D130" s="6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1:33" x14ac:dyDescent="0.2">
      <c r="A131" s="3"/>
      <c r="B131" s="4"/>
      <c r="C131" s="269"/>
      <c r="D131" s="6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33" x14ac:dyDescent="0.2">
      <c r="A132" s="219" t="s">
        <v>411</v>
      </c>
      <c r="B132" s="219"/>
      <c r="C132" s="271"/>
      <c r="D132" s="6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33" x14ac:dyDescent="0.2">
      <c r="A133" s="220"/>
      <c r="B133" s="221"/>
      <c r="C133" s="272"/>
      <c r="D133" s="221"/>
      <c r="E133" s="221"/>
      <c r="F133" s="221"/>
      <c r="G133" s="222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AG133" t="s">
        <v>412</v>
      </c>
    </row>
    <row r="134" spans="1:33" x14ac:dyDescent="0.2">
      <c r="A134" s="223"/>
      <c r="B134" s="224"/>
      <c r="C134" s="273"/>
      <c r="D134" s="224"/>
      <c r="E134" s="224"/>
      <c r="F134" s="224"/>
      <c r="G134" s="225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33" x14ac:dyDescent="0.2">
      <c r="A135" s="223"/>
      <c r="B135" s="224"/>
      <c r="C135" s="273"/>
      <c r="D135" s="224"/>
      <c r="E135" s="224"/>
      <c r="F135" s="224"/>
      <c r="G135" s="225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33" x14ac:dyDescent="0.2">
      <c r="A136" s="223"/>
      <c r="B136" s="224"/>
      <c r="C136" s="273"/>
      <c r="D136" s="224"/>
      <c r="E136" s="224"/>
      <c r="F136" s="224"/>
      <c r="G136" s="225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1:33" x14ac:dyDescent="0.2">
      <c r="A137" s="226"/>
      <c r="B137" s="227"/>
      <c r="C137" s="274"/>
      <c r="D137" s="227"/>
      <c r="E137" s="227"/>
      <c r="F137" s="227"/>
      <c r="G137" s="228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1:33" x14ac:dyDescent="0.2">
      <c r="A138" s="3"/>
      <c r="B138" s="4"/>
      <c r="C138" s="269"/>
      <c r="D138" s="6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1:33" x14ac:dyDescent="0.2">
      <c r="C139" s="275"/>
      <c r="D139" s="10"/>
      <c r="AG139" t="s">
        <v>413</v>
      </c>
    </row>
    <row r="140" spans="1:33" x14ac:dyDescent="0.2">
      <c r="D140" s="10"/>
    </row>
    <row r="141" spans="1:33" x14ac:dyDescent="0.2">
      <c r="D141" s="10"/>
    </row>
    <row r="142" spans="1:33" x14ac:dyDescent="0.2">
      <c r="D142" s="10"/>
    </row>
    <row r="143" spans="1:33" x14ac:dyDescent="0.2">
      <c r="D143" s="10"/>
    </row>
    <row r="144" spans="1:33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N7eILEpHOLazF2fdBbcMcRB882R1zjECTsD0mJKR9yqtPli/cz+7xZoCIlVDLs1Atq5LvbhaCqlrqU/rut8xCg==" saltValue="EYQcCj7d0cxQz8X7jh4K5w==" spinCount="100000" sheet="1" formatRows="0"/>
  <mergeCells count="38">
    <mergeCell ref="C88:G88"/>
    <mergeCell ref="C118:G118"/>
    <mergeCell ref="C121:G121"/>
    <mergeCell ref="C124:G124"/>
    <mergeCell ref="C66:G66"/>
    <mergeCell ref="C70:G70"/>
    <mergeCell ref="C73:G73"/>
    <mergeCell ref="C76:G76"/>
    <mergeCell ref="C79:G79"/>
    <mergeCell ref="C85:G85"/>
    <mergeCell ref="C56:G56"/>
    <mergeCell ref="C58:G58"/>
    <mergeCell ref="C60:G60"/>
    <mergeCell ref="C61:G61"/>
    <mergeCell ref="C62:G62"/>
    <mergeCell ref="C63:G63"/>
    <mergeCell ref="C44:G44"/>
    <mergeCell ref="C47:G47"/>
    <mergeCell ref="C49:G49"/>
    <mergeCell ref="C51:G51"/>
    <mergeCell ref="C52:G52"/>
    <mergeCell ref="C54:G54"/>
    <mergeCell ref="C35:G35"/>
    <mergeCell ref="C37:G37"/>
    <mergeCell ref="C39:G39"/>
    <mergeCell ref="C41:G41"/>
    <mergeCell ref="C42:G42"/>
    <mergeCell ref="C43:G43"/>
    <mergeCell ref="A1:G1"/>
    <mergeCell ref="C2:G2"/>
    <mergeCell ref="C3:G3"/>
    <mergeCell ref="C4:G4"/>
    <mergeCell ref="A132:C132"/>
    <mergeCell ref="A133:G137"/>
    <mergeCell ref="C28:G28"/>
    <mergeCell ref="C30:G30"/>
    <mergeCell ref="C32:G32"/>
    <mergeCell ref="C33:G3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102C3-A0CB-4D5D-A8A6-FB6508CC40C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143</v>
      </c>
    </row>
    <row r="2" spans="1:60" ht="24.95" customHeight="1" x14ac:dyDescent="0.2">
      <c r="A2" s="198" t="s">
        <v>8</v>
      </c>
      <c r="B2" s="49" t="s">
        <v>43</v>
      </c>
      <c r="C2" s="201" t="s">
        <v>44</v>
      </c>
      <c r="D2" s="199"/>
      <c r="E2" s="199"/>
      <c r="F2" s="199"/>
      <c r="G2" s="200"/>
      <c r="AG2" t="s">
        <v>144</v>
      </c>
    </row>
    <row r="3" spans="1:60" ht="24.95" customHeight="1" x14ac:dyDescent="0.2">
      <c r="A3" s="198" t="s">
        <v>9</v>
      </c>
      <c r="B3" s="49" t="s">
        <v>52</v>
      </c>
      <c r="C3" s="201" t="s">
        <v>53</v>
      </c>
      <c r="D3" s="199"/>
      <c r="E3" s="199"/>
      <c r="F3" s="199"/>
      <c r="G3" s="200"/>
      <c r="AC3" s="176" t="s">
        <v>144</v>
      </c>
      <c r="AG3" t="s">
        <v>145</v>
      </c>
    </row>
    <row r="4" spans="1:60" ht="24.95" customHeight="1" x14ac:dyDescent="0.2">
      <c r="A4" s="202" t="s">
        <v>10</v>
      </c>
      <c r="B4" s="203" t="s">
        <v>64</v>
      </c>
      <c r="C4" s="204" t="s">
        <v>65</v>
      </c>
      <c r="D4" s="205"/>
      <c r="E4" s="205"/>
      <c r="F4" s="205"/>
      <c r="G4" s="206"/>
      <c r="AG4" t="s">
        <v>146</v>
      </c>
    </row>
    <row r="5" spans="1:60" x14ac:dyDescent="0.2">
      <c r="D5" s="10"/>
    </row>
    <row r="6" spans="1:60" ht="38.25" x14ac:dyDescent="0.2">
      <c r="A6" s="208" t="s">
        <v>147</v>
      </c>
      <c r="B6" s="210" t="s">
        <v>148</v>
      </c>
      <c r="C6" s="210" t="s">
        <v>149</v>
      </c>
      <c r="D6" s="209" t="s">
        <v>150</v>
      </c>
      <c r="E6" s="208" t="s">
        <v>151</v>
      </c>
      <c r="F6" s="207" t="s">
        <v>152</v>
      </c>
      <c r="G6" s="208" t="s">
        <v>31</v>
      </c>
      <c r="H6" s="211" t="s">
        <v>32</v>
      </c>
      <c r="I6" s="211" t="s">
        <v>153</v>
      </c>
      <c r="J6" s="211" t="s">
        <v>33</v>
      </c>
      <c r="K6" s="211" t="s">
        <v>154</v>
      </c>
      <c r="L6" s="211" t="s">
        <v>155</v>
      </c>
      <c r="M6" s="211" t="s">
        <v>156</v>
      </c>
      <c r="N6" s="211" t="s">
        <v>157</v>
      </c>
      <c r="O6" s="211" t="s">
        <v>158</v>
      </c>
      <c r="P6" s="211" t="s">
        <v>159</v>
      </c>
      <c r="Q6" s="211" t="s">
        <v>160</v>
      </c>
      <c r="R6" s="211" t="s">
        <v>161</v>
      </c>
      <c r="S6" s="211" t="s">
        <v>162</v>
      </c>
      <c r="T6" s="211" t="s">
        <v>163</v>
      </c>
      <c r="U6" s="211" t="s">
        <v>164</v>
      </c>
      <c r="V6" s="211" t="s">
        <v>165</v>
      </c>
      <c r="W6" s="211" t="s">
        <v>166</v>
      </c>
      <c r="X6" s="211" t="s">
        <v>167</v>
      </c>
      <c r="Y6" s="211" t="s">
        <v>168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1" t="s">
        <v>169</v>
      </c>
      <c r="B8" s="242" t="s">
        <v>86</v>
      </c>
      <c r="C8" s="263" t="s">
        <v>87</v>
      </c>
      <c r="D8" s="243"/>
      <c r="E8" s="244"/>
      <c r="F8" s="245"/>
      <c r="G8" s="246">
        <f>SUMIF(AG9:AG13,"&lt;&gt;NOR",G9:G13)</f>
        <v>0</v>
      </c>
      <c r="H8" s="240"/>
      <c r="I8" s="240">
        <f>SUM(I9:I13)</f>
        <v>0</v>
      </c>
      <c r="J8" s="240"/>
      <c r="K8" s="240">
        <f>SUM(K9:K13)</f>
        <v>0</v>
      </c>
      <c r="L8" s="240"/>
      <c r="M8" s="240">
        <f>SUM(M9:M13)</f>
        <v>0</v>
      </c>
      <c r="N8" s="239"/>
      <c r="O8" s="239">
        <f>SUM(O9:O13)</f>
        <v>0</v>
      </c>
      <c r="P8" s="239"/>
      <c r="Q8" s="239">
        <f>SUM(Q9:Q13)</f>
        <v>0</v>
      </c>
      <c r="R8" s="240"/>
      <c r="S8" s="240"/>
      <c r="T8" s="240"/>
      <c r="U8" s="240"/>
      <c r="V8" s="240">
        <f>SUM(V9:V13)</f>
        <v>32.1</v>
      </c>
      <c r="W8" s="240"/>
      <c r="X8" s="240"/>
      <c r="Y8" s="240"/>
      <c r="AG8" t="s">
        <v>170</v>
      </c>
    </row>
    <row r="9" spans="1:60" outlineLevel="1" x14ac:dyDescent="0.2">
      <c r="A9" s="248">
        <v>1</v>
      </c>
      <c r="B9" s="249" t="s">
        <v>209</v>
      </c>
      <c r="C9" s="265" t="s">
        <v>210</v>
      </c>
      <c r="D9" s="250" t="s">
        <v>211</v>
      </c>
      <c r="E9" s="251">
        <v>369.1</v>
      </c>
      <c r="F9" s="252"/>
      <c r="G9" s="253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21</v>
      </c>
      <c r="M9" s="232">
        <f>G9*(1+L9/100)</f>
        <v>0</v>
      </c>
      <c r="N9" s="231">
        <v>0</v>
      </c>
      <c r="O9" s="231">
        <f>ROUND(E9*N9,2)</f>
        <v>0</v>
      </c>
      <c r="P9" s="231">
        <v>0</v>
      </c>
      <c r="Q9" s="231">
        <f>ROUND(E9*P9,2)</f>
        <v>0</v>
      </c>
      <c r="R9" s="232"/>
      <c r="S9" s="232" t="s">
        <v>202</v>
      </c>
      <c r="T9" s="232" t="s">
        <v>175</v>
      </c>
      <c r="U9" s="232">
        <v>8.5000000000000006E-2</v>
      </c>
      <c r="V9" s="232">
        <f>ROUND(E9*U9,2)</f>
        <v>31.37</v>
      </c>
      <c r="W9" s="232"/>
      <c r="X9" s="232" t="s">
        <v>176</v>
      </c>
      <c r="Y9" s="232" t="s">
        <v>177</v>
      </c>
      <c r="Z9" s="212"/>
      <c r="AA9" s="212"/>
      <c r="AB9" s="212"/>
      <c r="AC9" s="212"/>
      <c r="AD9" s="212"/>
      <c r="AE9" s="212"/>
      <c r="AF9" s="212"/>
      <c r="AG9" s="212" t="s">
        <v>178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29"/>
      <c r="B10" s="230"/>
      <c r="C10" s="266" t="s">
        <v>690</v>
      </c>
      <c r="D10" s="234"/>
      <c r="E10" s="235">
        <v>343.5</v>
      </c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204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3" x14ac:dyDescent="0.2">
      <c r="A11" s="229"/>
      <c r="B11" s="230"/>
      <c r="C11" s="266" t="s">
        <v>691</v>
      </c>
      <c r="D11" s="234"/>
      <c r="E11" s="235">
        <v>25.6</v>
      </c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204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ht="22.5" outlineLevel="1" x14ac:dyDescent="0.2">
      <c r="A12" s="248">
        <v>2</v>
      </c>
      <c r="B12" s="249" t="s">
        <v>216</v>
      </c>
      <c r="C12" s="265" t="s">
        <v>217</v>
      </c>
      <c r="D12" s="250" t="s">
        <v>173</v>
      </c>
      <c r="E12" s="251">
        <v>66.438000000000002</v>
      </c>
      <c r="F12" s="252"/>
      <c r="G12" s="253">
        <f>ROUND(E12*F12,2)</f>
        <v>0</v>
      </c>
      <c r="H12" s="233"/>
      <c r="I12" s="232">
        <f>ROUND(E12*H12,2)</f>
        <v>0</v>
      </c>
      <c r="J12" s="233"/>
      <c r="K12" s="232">
        <f>ROUND(E12*J12,2)</f>
        <v>0</v>
      </c>
      <c r="L12" s="232">
        <v>21</v>
      </c>
      <c r="M12" s="232">
        <f>G12*(1+L12/100)</f>
        <v>0</v>
      </c>
      <c r="N12" s="231">
        <v>0</v>
      </c>
      <c r="O12" s="231">
        <f>ROUND(E12*N12,2)</f>
        <v>0</v>
      </c>
      <c r="P12" s="231">
        <v>0</v>
      </c>
      <c r="Q12" s="231">
        <f>ROUND(E12*P12,2)</f>
        <v>0</v>
      </c>
      <c r="R12" s="232"/>
      <c r="S12" s="232" t="s">
        <v>202</v>
      </c>
      <c r="T12" s="232" t="s">
        <v>175</v>
      </c>
      <c r="U12" s="232">
        <v>1.0999999999999999E-2</v>
      </c>
      <c r="V12" s="232">
        <f>ROUND(E12*U12,2)</f>
        <v>0.73</v>
      </c>
      <c r="W12" s="232"/>
      <c r="X12" s="232" t="s">
        <v>176</v>
      </c>
      <c r="Y12" s="232" t="s">
        <v>177</v>
      </c>
      <c r="Z12" s="212"/>
      <c r="AA12" s="212"/>
      <c r="AB12" s="212"/>
      <c r="AC12" s="212"/>
      <c r="AD12" s="212"/>
      <c r="AE12" s="212"/>
      <c r="AF12" s="212"/>
      <c r="AG12" s="212" t="s">
        <v>178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2" x14ac:dyDescent="0.2">
      <c r="A13" s="229"/>
      <c r="B13" s="230"/>
      <c r="C13" s="266" t="s">
        <v>692</v>
      </c>
      <c r="D13" s="234"/>
      <c r="E13" s="235">
        <v>66.438000000000002</v>
      </c>
      <c r="F13" s="232"/>
      <c r="G13" s="232"/>
      <c r="H13" s="232"/>
      <c r="I13" s="232"/>
      <c r="J13" s="232"/>
      <c r="K13" s="232"/>
      <c r="L13" s="232"/>
      <c r="M13" s="232"/>
      <c r="N13" s="231"/>
      <c r="O13" s="231"/>
      <c r="P13" s="231"/>
      <c r="Q13" s="231"/>
      <c r="R13" s="232"/>
      <c r="S13" s="232"/>
      <c r="T13" s="232"/>
      <c r="U13" s="232"/>
      <c r="V13" s="232"/>
      <c r="W13" s="232"/>
      <c r="X13" s="232"/>
      <c r="Y13" s="232"/>
      <c r="Z13" s="212"/>
      <c r="AA13" s="212"/>
      <c r="AB13" s="212"/>
      <c r="AC13" s="212"/>
      <c r="AD13" s="212"/>
      <c r="AE13" s="212"/>
      <c r="AF13" s="212"/>
      <c r="AG13" s="212" t="s">
        <v>204</v>
      </c>
      <c r="AH13" s="212">
        <v>0</v>
      </c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x14ac:dyDescent="0.2">
      <c r="A14" s="241" t="s">
        <v>169</v>
      </c>
      <c r="B14" s="242" t="s">
        <v>106</v>
      </c>
      <c r="C14" s="263" t="s">
        <v>107</v>
      </c>
      <c r="D14" s="243"/>
      <c r="E14" s="244"/>
      <c r="F14" s="245"/>
      <c r="G14" s="246">
        <f>SUMIF(AG15:AG16,"&lt;&gt;NOR",G15:G16)</f>
        <v>0</v>
      </c>
      <c r="H14" s="240"/>
      <c r="I14" s="240">
        <f>SUM(I15:I16)</f>
        <v>0</v>
      </c>
      <c r="J14" s="240"/>
      <c r="K14" s="240">
        <f>SUM(K15:K16)</f>
        <v>0</v>
      </c>
      <c r="L14" s="240"/>
      <c r="M14" s="240">
        <f>SUM(M15:M16)</f>
        <v>0</v>
      </c>
      <c r="N14" s="239"/>
      <c r="O14" s="239">
        <f>SUM(O15:O16)</f>
        <v>2814.31</v>
      </c>
      <c r="P14" s="239"/>
      <c r="Q14" s="239">
        <f>SUM(Q15:Q16)</f>
        <v>0</v>
      </c>
      <c r="R14" s="240"/>
      <c r="S14" s="240"/>
      <c r="T14" s="240"/>
      <c r="U14" s="240"/>
      <c r="V14" s="240">
        <f>SUM(V15:V16)</f>
        <v>723.26</v>
      </c>
      <c r="W14" s="240"/>
      <c r="X14" s="240"/>
      <c r="Y14" s="240"/>
      <c r="AG14" t="s">
        <v>170</v>
      </c>
    </row>
    <row r="15" spans="1:60" outlineLevel="1" x14ac:dyDescent="0.2">
      <c r="A15" s="248">
        <v>3</v>
      </c>
      <c r="B15" s="249" t="s">
        <v>693</v>
      </c>
      <c r="C15" s="265" t="s">
        <v>694</v>
      </c>
      <c r="D15" s="250" t="s">
        <v>223</v>
      </c>
      <c r="E15" s="251">
        <v>2303</v>
      </c>
      <c r="F15" s="252"/>
      <c r="G15" s="253">
        <f>ROUND(E15*F15,2)</f>
        <v>0</v>
      </c>
      <c r="H15" s="233"/>
      <c r="I15" s="232">
        <f>ROUND(E15*H15,2)</f>
        <v>0</v>
      </c>
      <c r="J15" s="233"/>
      <c r="K15" s="232">
        <f>ROUND(E15*J15,2)</f>
        <v>0</v>
      </c>
      <c r="L15" s="232">
        <v>21</v>
      </c>
      <c r="M15" s="232">
        <f>G15*(1+L15/100)</f>
        <v>0</v>
      </c>
      <c r="N15" s="231">
        <v>1.2220200000000001</v>
      </c>
      <c r="O15" s="231">
        <f>ROUND(E15*N15,2)</f>
        <v>2814.31</v>
      </c>
      <c r="P15" s="231">
        <v>0</v>
      </c>
      <c r="Q15" s="231">
        <f>ROUND(E15*P15,2)</f>
        <v>0</v>
      </c>
      <c r="R15" s="232"/>
      <c r="S15" s="232" t="s">
        <v>202</v>
      </c>
      <c r="T15" s="232" t="s">
        <v>175</v>
      </c>
      <c r="U15" s="232">
        <v>0.31405</v>
      </c>
      <c r="V15" s="232">
        <f>ROUND(E15*U15,2)</f>
        <v>723.26</v>
      </c>
      <c r="W15" s="232"/>
      <c r="X15" s="232" t="s">
        <v>249</v>
      </c>
      <c r="Y15" s="232" t="s">
        <v>177</v>
      </c>
      <c r="Z15" s="212"/>
      <c r="AA15" s="212"/>
      <c r="AB15" s="212"/>
      <c r="AC15" s="212"/>
      <c r="AD15" s="212"/>
      <c r="AE15" s="212"/>
      <c r="AF15" s="212"/>
      <c r="AG15" s="212" t="s">
        <v>250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2" x14ac:dyDescent="0.2">
      <c r="A16" s="229"/>
      <c r="B16" s="230"/>
      <c r="C16" s="266" t="s">
        <v>695</v>
      </c>
      <c r="D16" s="234"/>
      <c r="E16" s="235">
        <v>2303</v>
      </c>
      <c r="F16" s="232"/>
      <c r="G16" s="232"/>
      <c r="H16" s="232"/>
      <c r="I16" s="232"/>
      <c r="J16" s="232"/>
      <c r="K16" s="232"/>
      <c r="L16" s="232"/>
      <c r="M16" s="232"/>
      <c r="N16" s="231"/>
      <c r="O16" s="231"/>
      <c r="P16" s="231"/>
      <c r="Q16" s="231"/>
      <c r="R16" s="232"/>
      <c r="S16" s="232"/>
      <c r="T16" s="232"/>
      <c r="U16" s="232"/>
      <c r="V16" s="232"/>
      <c r="W16" s="232"/>
      <c r="X16" s="232"/>
      <c r="Y16" s="232"/>
      <c r="Z16" s="212"/>
      <c r="AA16" s="212"/>
      <c r="AB16" s="212"/>
      <c r="AC16" s="212"/>
      <c r="AD16" s="212"/>
      <c r="AE16" s="212"/>
      <c r="AF16" s="212"/>
      <c r="AG16" s="212" t="s">
        <v>204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x14ac:dyDescent="0.2">
      <c r="A17" s="241" t="s">
        <v>169</v>
      </c>
      <c r="B17" s="242" t="s">
        <v>114</v>
      </c>
      <c r="C17" s="263" t="s">
        <v>115</v>
      </c>
      <c r="D17" s="243"/>
      <c r="E17" s="244"/>
      <c r="F17" s="245"/>
      <c r="G17" s="246">
        <f>SUMIF(AG18:AG19,"&lt;&gt;NOR",G18:G19)</f>
        <v>0</v>
      </c>
      <c r="H17" s="240"/>
      <c r="I17" s="240">
        <f>SUM(I18:I19)</f>
        <v>0</v>
      </c>
      <c r="J17" s="240"/>
      <c r="K17" s="240">
        <f>SUM(K18:K19)</f>
        <v>0</v>
      </c>
      <c r="L17" s="240"/>
      <c r="M17" s="240">
        <f>SUM(M18:M19)</f>
        <v>0</v>
      </c>
      <c r="N17" s="239"/>
      <c r="O17" s="239">
        <f>SUM(O18:O19)</f>
        <v>492.12</v>
      </c>
      <c r="P17" s="239"/>
      <c r="Q17" s="239">
        <f>SUM(Q18:Q19)</f>
        <v>0</v>
      </c>
      <c r="R17" s="240"/>
      <c r="S17" s="240"/>
      <c r="T17" s="240"/>
      <c r="U17" s="240"/>
      <c r="V17" s="240">
        <f>SUM(V18:V19)</f>
        <v>870.86</v>
      </c>
      <c r="W17" s="240"/>
      <c r="X17" s="240"/>
      <c r="Y17" s="240"/>
      <c r="AG17" t="s">
        <v>170</v>
      </c>
    </row>
    <row r="18" spans="1:60" ht="33.75" outlineLevel="1" x14ac:dyDescent="0.2">
      <c r="A18" s="248">
        <v>4</v>
      </c>
      <c r="B18" s="249" t="s">
        <v>696</v>
      </c>
      <c r="C18" s="265" t="s">
        <v>697</v>
      </c>
      <c r="D18" s="250" t="s">
        <v>223</v>
      </c>
      <c r="E18" s="251">
        <v>735</v>
      </c>
      <c r="F18" s="252"/>
      <c r="G18" s="253">
        <f>ROUND(E18*F18,2)</f>
        <v>0</v>
      </c>
      <c r="H18" s="233"/>
      <c r="I18" s="232">
        <f>ROUND(E18*H18,2)</f>
        <v>0</v>
      </c>
      <c r="J18" s="233"/>
      <c r="K18" s="232">
        <f>ROUND(E18*J18,2)</f>
        <v>0</v>
      </c>
      <c r="L18" s="232">
        <v>21</v>
      </c>
      <c r="M18" s="232">
        <f>G18*(1+L18/100)</f>
        <v>0</v>
      </c>
      <c r="N18" s="231">
        <v>0.66954999999999998</v>
      </c>
      <c r="O18" s="231">
        <f>ROUND(E18*N18,2)</f>
        <v>492.12</v>
      </c>
      <c r="P18" s="231">
        <v>0</v>
      </c>
      <c r="Q18" s="231">
        <f>ROUND(E18*P18,2)</f>
        <v>0</v>
      </c>
      <c r="R18" s="232"/>
      <c r="S18" s="232" t="s">
        <v>202</v>
      </c>
      <c r="T18" s="232" t="s">
        <v>175</v>
      </c>
      <c r="U18" s="232">
        <v>1.18485</v>
      </c>
      <c r="V18" s="232">
        <f>ROUND(E18*U18,2)</f>
        <v>870.86</v>
      </c>
      <c r="W18" s="232"/>
      <c r="X18" s="232" t="s">
        <v>249</v>
      </c>
      <c r="Y18" s="232" t="s">
        <v>177</v>
      </c>
      <c r="Z18" s="212"/>
      <c r="AA18" s="212"/>
      <c r="AB18" s="212"/>
      <c r="AC18" s="212"/>
      <c r="AD18" s="212"/>
      <c r="AE18" s="212"/>
      <c r="AF18" s="212"/>
      <c r="AG18" s="212" t="s">
        <v>250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2" x14ac:dyDescent="0.2">
      <c r="A19" s="229"/>
      <c r="B19" s="230"/>
      <c r="C19" s="266" t="s">
        <v>698</v>
      </c>
      <c r="D19" s="234"/>
      <c r="E19" s="235">
        <v>735</v>
      </c>
      <c r="F19" s="232"/>
      <c r="G19" s="232"/>
      <c r="H19" s="232"/>
      <c r="I19" s="232"/>
      <c r="J19" s="232"/>
      <c r="K19" s="232"/>
      <c r="L19" s="232"/>
      <c r="M19" s="232"/>
      <c r="N19" s="231"/>
      <c r="O19" s="231"/>
      <c r="P19" s="231"/>
      <c r="Q19" s="231"/>
      <c r="R19" s="232"/>
      <c r="S19" s="232"/>
      <c r="T19" s="232"/>
      <c r="U19" s="232"/>
      <c r="V19" s="232"/>
      <c r="W19" s="232"/>
      <c r="X19" s="232"/>
      <c r="Y19" s="232"/>
      <c r="Z19" s="212"/>
      <c r="AA19" s="212"/>
      <c r="AB19" s="212"/>
      <c r="AC19" s="212"/>
      <c r="AD19" s="212"/>
      <c r="AE19" s="212"/>
      <c r="AF19" s="212"/>
      <c r="AG19" s="212" t="s">
        <v>204</v>
      </c>
      <c r="AH19" s="212">
        <v>0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x14ac:dyDescent="0.2">
      <c r="A20" s="241" t="s">
        <v>169</v>
      </c>
      <c r="B20" s="242" t="s">
        <v>124</v>
      </c>
      <c r="C20" s="263" t="s">
        <v>125</v>
      </c>
      <c r="D20" s="243"/>
      <c r="E20" s="244"/>
      <c r="F20" s="245"/>
      <c r="G20" s="246">
        <f>SUMIF(AG21:AG40,"&lt;&gt;NOR",G21:G40)</f>
        <v>0</v>
      </c>
      <c r="H20" s="240"/>
      <c r="I20" s="240">
        <f>SUM(I21:I40)</f>
        <v>0</v>
      </c>
      <c r="J20" s="240"/>
      <c r="K20" s="240">
        <f>SUM(K21:K40)</f>
        <v>0</v>
      </c>
      <c r="L20" s="240"/>
      <c r="M20" s="240">
        <f>SUM(M21:M40)</f>
        <v>0</v>
      </c>
      <c r="N20" s="239"/>
      <c r="O20" s="239">
        <f>SUM(O21:O40)</f>
        <v>254.16000000000003</v>
      </c>
      <c r="P20" s="239"/>
      <c r="Q20" s="239">
        <f>SUM(Q21:Q40)</f>
        <v>0</v>
      </c>
      <c r="R20" s="240"/>
      <c r="S20" s="240"/>
      <c r="T20" s="240"/>
      <c r="U20" s="240"/>
      <c r="V20" s="240">
        <f>SUM(V21:V40)</f>
        <v>20.86</v>
      </c>
      <c r="W20" s="240"/>
      <c r="X20" s="240"/>
      <c r="Y20" s="240"/>
      <c r="AG20" t="s">
        <v>170</v>
      </c>
    </row>
    <row r="21" spans="1:60" outlineLevel="1" x14ac:dyDescent="0.2">
      <c r="A21" s="248">
        <v>5</v>
      </c>
      <c r="B21" s="249" t="s">
        <v>284</v>
      </c>
      <c r="C21" s="265" t="s">
        <v>285</v>
      </c>
      <c r="D21" s="250" t="s">
        <v>211</v>
      </c>
      <c r="E21" s="251">
        <v>25.6</v>
      </c>
      <c r="F21" s="252"/>
      <c r="G21" s="253">
        <f>ROUND(E21*F21,2)</f>
        <v>0</v>
      </c>
      <c r="H21" s="233"/>
      <c r="I21" s="232">
        <f>ROUND(E21*H21,2)</f>
        <v>0</v>
      </c>
      <c r="J21" s="233"/>
      <c r="K21" s="232">
        <f>ROUND(E21*J21,2)</f>
        <v>0</v>
      </c>
      <c r="L21" s="232">
        <v>21</v>
      </c>
      <c r="M21" s="232">
        <f>G21*(1+L21/100)</f>
        <v>0</v>
      </c>
      <c r="N21" s="231">
        <v>0</v>
      </c>
      <c r="O21" s="231">
        <f>ROUND(E21*N21,2)</f>
        <v>0</v>
      </c>
      <c r="P21" s="231">
        <v>0</v>
      </c>
      <c r="Q21" s="231">
        <f>ROUND(E21*P21,2)</f>
        <v>0</v>
      </c>
      <c r="R21" s="232"/>
      <c r="S21" s="232" t="s">
        <v>202</v>
      </c>
      <c r="T21" s="232" t="s">
        <v>175</v>
      </c>
      <c r="U21" s="232">
        <v>0.372</v>
      </c>
      <c r="V21" s="232">
        <f>ROUND(E21*U21,2)</f>
        <v>9.52</v>
      </c>
      <c r="W21" s="232"/>
      <c r="X21" s="232" t="s">
        <v>176</v>
      </c>
      <c r="Y21" s="232" t="s">
        <v>177</v>
      </c>
      <c r="Z21" s="212"/>
      <c r="AA21" s="212"/>
      <c r="AB21" s="212"/>
      <c r="AC21" s="212"/>
      <c r="AD21" s="212"/>
      <c r="AE21" s="212"/>
      <c r="AF21" s="212"/>
      <c r="AG21" s="212" t="s">
        <v>178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2" x14ac:dyDescent="0.2">
      <c r="A22" s="229"/>
      <c r="B22" s="230"/>
      <c r="C22" s="266" t="s">
        <v>691</v>
      </c>
      <c r="D22" s="234"/>
      <c r="E22" s="235">
        <v>25.6</v>
      </c>
      <c r="F22" s="232"/>
      <c r="G22" s="232"/>
      <c r="H22" s="232"/>
      <c r="I22" s="232"/>
      <c r="J22" s="232"/>
      <c r="K22" s="232"/>
      <c r="L22" s="232"/>
      <c r="M22" s="232"/>
      <c r="N22" s="231"/>
      <c r="O22" s="231"/>
      <c r="P22" s="231"/>
      <c r="Q22" s="231"/>
      <c r="R22" s="232"/>
      <c r="S22" s="232"/>
      <c r="T22" s="232"/>
      <c r="U22" s="232"/>
      <c r="V22" s="232"/>
      <c r="W22" s="232"/>
      <c r="X22" s="232"/>
      <c r="Y22" s="232"/>
      <c r="Z22" s="212"/>
      <c r="AA22" s="212"/>
      <c r="AB22" s="212"/>
      <c r="AC22" s="212"/>
      <c r="AD22" s="212"/>
      <c r="AE22" s="212"/>
      <c r="AF22" s="212"/>
      <c r="AG22" s="212" t="s">
        <v>204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48">
        <v>6</v>
      </c>
      <c r="B23" s="249" t="s">
        <v>290</v>
      </c>
      <c r="C23" s="265" t="s">
        <v>291</v>
      </c>
      <c r="D23" s="250" t="s">
        <v>211</v>
      </c>
      <c r="E23" s="251">
        <v>343.5</v>
      </c>
      <c r="F23" s="252"/>
      <c r="G23" s="253">
        <f>ROUND(E23*F23,2)</f>
        <v>0</v>
      </c>
      <c r="H23" s="233"/>
      <c r="I23" s="232">
        <f>ROUND(E23*H23,2)</f>
        <v>0</v>
      </c>
      <c r="J23" s="233"/>
      <c r="K23" s="232">
        <f>ROUND(E23*J23,2)</f>
        <v>0</v>
      </c>
      <c r="L23" s="232">
        <v>21</v>
      </c>
      <c r="M23" s="232">
        <f>G23*(1+L23/100)</f>
        <v>0</v>
      </c>
      <c r="N23" s="231">
        <v>0</v>
      </c>
      <c r="O23" s="231">
        <f>ROUND(E23*N23,2)</f>
        <v>0</v>
      </c>
      <c r="P23" s="231">
        <v>0</v>
      </c>
      <c r="Q23" s="231">
        <f>ROUND(E23*P23,2)</f>
        <v>0</v>
      </c>
      <c r="R23" s="232"/>
      <c r="S23" s="232" t="s">
        <v>202</v>
      </c>
      <c r="T23" s="232" t="s">
        <v>175</v>
      </c>
      <c r="U23" s="232">
        <v>3.3000000000000002E-2</v>
      </c>
      <c r="V23" s="232">
        <f>ROUND(E23*U23,2)</f>
        <v>11.34</v>
      </c>
      <c r="W23" s="232"/>
      <c r="X23" s="232" t="s">
        <v>176</v>
      </c>
      <c r="Y23" s="232" t="s">
        <v>177</v>
      </c>
      <c r="Z23" s="212"/>
      <c r="AA23" s="212"/>
      <c r="AB23" s="212"/>
      <c r="AC23" s="212"/>
      <c r="AD23" s="212"/>
      <c r="AE23" s="212"/>
      <c r="AF23" s="212"/>
      <c r="AG23" s="212" t="s">
        <v>178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2" x14ac:dyDescent="0.2">
      <c r="A24" s="229"/>
      <c r="B24" s="230"/>
      <c r="C24" s="266" t="s">
        <v>690</v>
      </c>
      <c r="D24" s="234"/>
      <c r="E24" s="235">
        <v>343.5</v>
      </c>
      <c r="F24" s="232"/>
      <c r="G24" s="232"/>
      <c r="H24" s="232"/>
      <c r="I24" s="232"/>
      <c r="J24" s="232"/>
      <c r="K24" s="232"/>
      <c r="L24" s="232"/>
      <c r="M24" s="232"/>
      <c r="N24" s="231"/>
      <c r="O24" s="231"/>
      <c r="P24" s="231"/>
      <c r="Q24" s="231"/>
      <c r="R24" s="232"/>
      <c r="S24" s="232"/>
      <c r="T24" s="232"/>
      <c r="U24" s="232"/>
      <c r="V24" s="232"/>
      <c r="W24" s="232"/>
      <c r="X24" s="232"/>
      <c r="Y24" s="232"/>
      <c r="Z24" s="212"/>
      <c r="AA24" s="212"/>
      <c r="AB24" s="212"/>
      <c r="AC24" s="212"/>
      <c r="AD24" s="212"/>
      <c r="AE24" s="212"/>
      <c r="AF24" s="212"/>
      <c r="AG24" s="212" t="s">
        <v>204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48">
        <v>7</v>
      </c>
      <c r="B25" s="249" t="s">
        <v>292</v>
      </c>
      <c r="C25" s="265" t="s">
        <v>293</v>
      </c>
      <c r="D25" s="250" t="s">
        <v>235</v>
      </c>
      <c r="E25" s="251">
        <v>3</v>
      </c>
      <c r="F25" s="252"/>
      <c r="G25" s="253">
        <f>ROUND(E25*F25,2)</f>
        <v>0</v>
      </c>
      <c r="H25" s="233"/>
      <c r="I25" s="232">
        <f>ROUND(E25*H25,2)</f>
        <v>0</v>
      </c>
      <c r="J25" s="233"/>
      <c r="K25" s="232">
        <f>ROUND(E25*J25,2)</f>
        <v>0</v>
      </c>
      <c r="L25" s="232">
        <v>21</v>
      </c>
      <c r="M25" s="232">
        <f>G25*(1+L25/100)</f>
        <v>0</v>
      </c>
      <c r="N25" s="231">
        <v>0</v>
      </c>
      <c r="O25" s="231">
        <f>ROUND(E25*N25,2)</f>
        <v>0</v>
      </c>
      <c r="P25" s="231">
        <v>0</v>
      </c>
      <c r="Q25" s="231">
        <f>ROUND(E25*P25,2)</f>
        <v>0</v>
      </c>
      <c r="R25" s="232"/>
      <c r="S25" s="232" t="s">
        <v>174</v>
      </c>
      <c r="T25" s="232" t="s">
        <v>175</v>
      </c>
      <c r="U25" s="232">
        <v>0</v>
      </c>
      <c r="V25" s="232">
        <f>ROUND(E25*U25,2)</f>
        <v>0</v>
      </c>
      <c r="W25" s="232"/>
      <c r="X25" s="232" t="s">
        <v>176</v>
      </c>
      <c r="Y25" s="232" t="s">
        <v>177</v>
      </c>
      <c r="Z25" s="212"/>
      <c r="AA25" s="212"/>
      <c r="AB25" s="212"/>
      <c r="AC25" s="212"/>
      <c r="AD25" s="212"/>
      <c r="AE25" s="212"/>
      <c r="AF25" s="212"/>
      <c r="AG25" s="212" t="s">
        <v>178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2" x14ac:dyDescent="0.2">
      <c r="A26" s="229"/>
      <c r="B26" s="230"/>
      <c r="C26" s="266" t="s">
        <v>699</v>
      </c>
      <c r="D26" s="234"/>
      <c r="E26" s="235">
        <v>3</v>
      </c>
      <c r="F26" s="232"/>
      <c r="G26" s="232"/>
      <c r="H26" s="232"/>
      <c r="I26" s="232"/>
      <c r="J26" s="232"/>
      <c r="K26" s="232"/>
      <c r="L26" s="232"/>
      <c r="M26" s="232"/>
      <c r="N26" s="231"/>
      <c r="O26" s="231"/>
      <c r="P26" s="231"/>
      <c r="Q26" s="231"/>
      <c r="R26" s="232"/>
      <c r="S26" s="232"/>
      <c r="T26" s="232"/>
      <c r="U26" s="232"/>
      <c r="V26" s="232"/>
      <c r="W26" s="232"/>
      <c r="X26" s="232"/>
      <c r="Y26" s="232"/>
      <c r="Z26" s="212"/>
      <c r="AA26" s="212"/>
      <c r="AB26" s="212"/>
      <c r="AC26" s="212"/>
      <c r="AD26" s="212"/>
      <c r="AE26" s="212"/>
      <c r="AF26" s="212"/>
      <c r="AG26" s="212" t="s">
        <v>204</v>
      </c>
      <c r="AH26" s="212">
        <v>0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48">
        <v>8</v>
      </c>
      <c r="B27" s="249" t="s">
        <v>304</v>
      </c>
      <c r="C27" s="265" t="s">
        <v>305</v>
      </c>
      <c r="D27" s="250" t="s">
        <v>211</v>
      </c>
      <c r="E27" s="251">
        <v>346.935</v>
      </c>
      <c r="F27" s="252"/>
      <c r="G27" s="253">
        <f>ROUND(E27*F27,2)</f>
        <v>0</v>
      </c>
      <c r="H27" s="233"/>
      <c r="I27" s="232">
        <f>ROUND(E27*H27,2)</f>
        <v>0</v>
      </c>
      <c r="J27" s="233"/>
      <c r="K27" s="232">
        <f>ROUND(E27*J27,2)</f>
        <v>0</v>
      </c>
      <c r="L27" s="232">
        <v>21</v>
      </c>
      <c r="M27" s="232">
        <f>G27*(1+L27/100)</f>
        <v>0</v>
      </c>
      <c r="N27" s="231">
        <v>2.2000000000000001E-4</v>
      </c>
      <c r="O27" s="231">
        <f>ROUND(E27*N27,2)</f>
        <v>0.08</v>
      </c>
      <c r="P27" s="231">
        <v>0</v>
      </c>
      <c r="Q27" s="231">
        <f>ROUND(E27*P27,2)</f>
        <v>0</v>
      </c>
      <c r="R27" s="232" t="s">
        <v>296</v>
      </c>
      <c r="S27" s="232" t="s">
        <v>202</v>
      </c>
      <c r="T27" s="232" t="s">
        <v>175</v>
      </c>
      <c r="U27" s="232">
        <v>0</v>
      </c>
      <c r="V27" s="232">
        <f>ROUND(E27*U27,2)</f>
        <v>0</v>
      </c>
      <c r="W27" s="232"/>
      <c r="X27" s="232" t="s">
        <v>298</v>
      </c>
      <c r="Y27" s="232" t="s">
        <v>177</v>
      </c>
      <c r="Z27" s="212"/>
      <c r="AA27" s="212"/>
      <c r="AB27" s="212"/>
      <c r="AC27" s="212"/>
      <c r="AD27" s="212"/>
      <c r="AE27" s="212"/>
      <c r="AF27" s="212"/>
      <c r="AG27" s="212" t="s">
        <v>299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2" x14ac:dyDescent="0.2">
      <c r="A28" s="229"/>
      <c r="B28" s="230"/>
      <c r="C28" s="266" t="s">
        <v>700</v>
      </c>
      <c r="D28" s="234"/>
      <c r="E28" s="235">
        <v>346.935</v>
      </c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204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48">
        <v>9</v>
      </c>
      <c r="B29" s="249" t="s">
        <v>307</v>
      </c>
      <c r="C29" s="265" t="s">
        <v>308</v>
      </c>
      <c r="D29" s="250" t="s">
        <v>235</v>
      </c>
      <c r="E29" s="251">
        <v>3</v>
      </c>
      <c r="F29" s="252"/>
      <c r="G29" s="253">
        <f>ROUND(E29*F29,2)</f>
        <v>0</v>
      </c>
      <c r="H29" s="233"/>
      <c r="I29" s="232">
        <f>ROUND(E29*H29,2)</f>
        <v>0</v>
      </c>
      <c r="J29" s="233"/>
      <c r="K29" s="232">
        <f>ROUND(E29*J29,2)</f>
        <v>0</v>
      </c>
      <c r="L29" s="232">
        <v>21</v>
      </c>
      <c r="M29" s="232">
        <f>G29*(1+L29/100)</f>
        <v>0</v>
      </c>
      <c r="N29" s="231">
        <v>3.2399999999999998E-2</v>
      </c>
      <c r="O29" s="231">
        <f>ROUND(E29*N29,2)</f>
        <v>0.1</v>
      </c>
      <c r="P29" s="231">
        <v>0</v>
      </c>
      <c r="Q29" s="231">
        <f>ROUND(E29*P29,2)</f>
        <v>0</v>
      </c>
      <c r="R29" s="232" t="s">
        <v>296</v>
      </c>
      <c r="S29" s="232" t="s">
        <v>309</v>
      </c>
      <c r="T29" s="232" t="s">
        <v>175</v>
      </c>
      <c r="U29" s="232">
        <v>0</v>
      </c>
      <c r="V29" s="232">
        <f>ROUND(E29*U29,2)</f>
        <v>0</v>
      </c>
      <c r="W29" s="232"/>
      <c r="X29" s="232" t="s">
        <v>298</v>
      </c>
      <c r="Y29" s="232" t="s">
        <v>177</v>
      </c>
      <c r="Z29" s="212"/>
      <c r="AA29" s="212"/>
      <c r="AB29" s="212"/>
      <c r="AC29" s="212"/>
      <c r="AD29" s="212"/>
      <c r="AE29" s="212"/>
      <c r="AF29" s="212"/>
      <c r="AG29" s="212" t="s">
        <v>299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2" x14ac:dyDescent="0.2">
      <c r="A30" s="229"/>
      <c r="B30" s="230"/>
      <c r="C30" s="267" t="s">
        <v>701</v>
      </c>
      <c r="D30" s="261"/>
      <c r="E30" s="261"/>
      <c r="F30" s="261"/>
      <c r="G30" s="261"/>
      <c r="H30" s="232"/>
      <c r="I30" s="232"/>
      <c r="J30" s="232"/>
      <c r="K30" s="232"/>
      <c r="L30" s="232"/>
      <c r="M30" s="232"/>
      <c r="N30" s="231"/>
      <c r="O30" s="231"/>
      <c r="P30" s="231"/>
      <c r="Q30" s="231"/>
      <c r="R30" s="232"/>
      <c r="S30" s="232"/>
      <c r="T30" s="232"/>
      <c r="U30" s="232"/>
      <c r="V30" s="232"/>
      <c r="W30" s="232"/>
      <c r="X30" s="232"/>
      <c r="Y30" s="232"/>
      <c r="Z30" s="212"/>
      <c r="AA30" s="212"/>
      <c r="AB30" s="212"/>
      <c r="AC30" s="212"/>
      <c r="AD30" s="212"/>
      <c r="AE30" s="212"/>
      <c r="AF30" s="212"/>
      <c r="AG30" s="212" t="s">
        <v>266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2" x14ac:dyDescent="0.2">
      <c r="A31" s="229"/>
      <c r="B31" s="230"/>
      <c r="C31" s="266" t="s">
        <v>699</v>
      </c>
      <c r="D31" s="234"/>
      <c r="E31" s="235">
        <v>3</v>
      </c>
      <c r="F31" s="232"/>
      <c r="G31" s="232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204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48">
        <v>10</v>
      </c>
      <c r="B32" s="249" t="s">
        <v>311</v>
      </c>
      <c r="C32" s="265" t="s">
        <v>312</v>
      </c>
      <c r="D32" s="250" t="s">
        <v>313</v>
      </c>
      <c r="E32" s="251">
        <v>117.477</v>
      </c>
      <c r="F32" s="252"/>
      <c r="G32" s="253">
        <f>ROUND(E32*F32,2)</f>
        <v>0</v>
      </c>
      <c r="H32" s="233"/>
      <c r="I32" s="232">
        <f>ROUND(E32*H32,2)</f>
        <v>0</v>
      </c>
      <c r="J32" s="233"/>
      <c r="K32" s="232">
        <f>ROUND(E32*J32,2)</f>
        <v>0</v>
      </c>
      <c r="L32" s="232">
        <v>21</v>
      </c>
      <c r="M32" s="232">
        <f>G32*(1+L32/100)</f>
        <v>0</v>
      </c>
      <c r="N32" s="231">
        <v>1</v>
      </c>
      <c r="O32" s="231">
        <f>ROUND(E32*N32,2)</f>
        <v>117.48</v>
      </c>
      <c r="P32" s="231">
        <v>0</v>
      </c>
      <c r="Q32" s="231">
        <f>ROUND(E32*P32,2)</f>
        <v>0</v>
      </c>
      <c r="R32" s="232" t="s">
        <v>296</v>
      </c>
      <c r="S32" s="232" t="s">
        <v>202</v>
      </c>
      <c r="T32" s="232" t="s">
        <v>175</v>
      </c>
      <c r="U32" s="232">
        <v>0</v>
      </c>
      <c r="V32" s="232">
        <f>ROUND(E32*U32,2)</f>
        <v>0</v>
      </c>
      <c r="W32" s="232"/>
      <c r="X32" s="232" t="s">
        <v>298</v>
      </c>
      <c r="Y32" s="232" t="s">
        <v>177</v>
      </c>
      <c r="Z32" s="212"/>
      <c r="AA32" s="212"/>
      <c r="AB32" s="212"/>
      <c r="AC32" s="212"/>
      <c r="AD32" s="212"/>
      <c r="AE32" s="212"/>
      <c r="AF32" s="212"/>
      <c r="AG32" s="212" t="s">
        <v>299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2" x14ac:dyDescent="0.2">
      <c r="A33" s="229"/>
      <c r="B33" s="230"/>
      <c r="C33" s="266" t="s">
        <v>702</v>
      </c>
      <c r="D33" s="234"/>
      <c r="E33" s="235">
        <v>117.477</v>
      </c>
      <c r="F33" s="232"/>
      <c r="G33" s="232"/>
      <c r="H33" s="232"/>
      <c r="I33" s="232"/>
      <c r="J33" s="232"/>
      <c r="K33" s="232"/>
      <c r="L33" s="232"/>
      <c r="M33" s="232"/>
      <c r="N33" s="231"/>
      <c r="O33" s="231"/>
      <c r="P33" s="231"/>
      <c r="Q33" s="231"/>
      <c r="R33" s="232"/>
      <c r="S33" s="232"/>
      <c r="T33" s="232"/>
      <c r="U33" s="232"/>
      <c r="V33" s="232"/>
      <c r="W33" s="232"/>
      <c r="X33" s="232"/>
      <c r="Y33" s="232"/>
      <c r="Z33" s="212"/>
      <c r="AA33" s="212"/>
      <c r="AB33" s="212"/>
      <c r="AC33" s="212"/>
      <c r="AD33" s="212"/>
      <c r="AE33" s="212"/>
      <c r="AF33" s="212"/>
      <c r="AG33" s="212" t="s">
        <v>204</v>
      </c>
      <c r="AH33" s="212">
        <v>0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48">
        <v>11</v>
      </c>
      <c r="B34" s="249" t="s">
        <v>315</v>
      </c>
      <c r="C34" s="265" t="s">
        <v>316</v>
      </c>
      <c r="D34" s="250" t="s">
        <v>262</v>
      </c>
      <c r="E34" s="251">
        <v>2</v>
      </c>
      <c r="F34" s="252"/>
      <c r="G34" s="253">
        <f>ROUND(E34*F34,2)</f>
        <v>0</v>
      </c>
      <c r="H34" s="233"/>
      <c r="I34" s="232">
        <f>ROUND(E34*H34,2)</f>
        <v>0</v>
      </c>
      <c r="J34" s="233"/>
      <c r="K34" s="232">
        <f>ROUND(E34*J34,2)</f>
        <v>0</v>
      </c>
      <c r="L34" s="232">
        <v>21</v>
      </c>
      <c r="M34" s="232">
        <f>G34*(1+L34/100)</f>
        <v>0</v>
      </c>
      <c r="N34" s="231">
        <v>68.25</v>
      </c>
      <c r="O34" s="231">
        <f>ROUND(E34*N34,2)</f>
        <v>136.5</v>
      </c>
      <c r="P34" s="231">
        <v>0</v>
      </c>
      <c r="Q34" s="231">
        <f>ROUND(E34*P34,2)</f>
        <v>0</v>
      </c>
      <c r="R34" s="232"/>
      <c r="S34" s="232" t="s">
        <v>174</v>
      </c>
      <c r="T34" s="232" t="s">
        <v>175</v>
      </c>
      <c r="U34" s="232">
        <v>0</v>
      </c>
      <c r="V34" s="232">
        <f>ROUND(E34*U34,2)</f>
        <v>0</v>
      </c>
      <c r="W34" s="232"/>
      <c r="X34" s="232" t="s">
        <v>263</v>
      </c>
      <c r="Y34" s="232" t="s">
        <v>177</v>
      </c>
      <c r="Z34" s="212"/>
      <c r="AA34" s="212"/>
      <c r="AB34" s="212"/>
      <c r="AC34" s="212"/>
      <c r="AD34" s="212"/>
      <c r="AE34" s="212"/>
      <c r="AF34" s="212"/>
      <c r="AG34" s="212" t="s">
        <v>264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2" x14ac:dyDescent="0.2">
      <c r="A35" s="229"/>
      <c r="B35" s="230"/>
      <c r="C35" s="267" t="s">
        <v>317</v>
      </c>
      <c r="D35" s="261"/>
      <c r="E35" s="261"/>
      <c r="F35" s="261"/>
      <c r="G35" s="261"/>
      <c r="H35" s="232"/>
      <c r="I35" s="232"/>
      <c r="J35" s="232"/>
      <c r="K35" s="232"/>
      <c r="L35" s="232"/>
      <c r="M35" s="232"/>
      <c r="N35" s="231"/>
      <c r="O35" s="231"/>
      <c r="P35" s="231"/>
      <c r="Q35" s="231"/>
      <c r="R35" s="232"/>
      <c r="S35" s="232"/>
      <c r="T35" s="232"/>
      <c r="U35" s="232"/>
      <c r="V35" s="232"/>
      <c r="W35" s="232"/>
      <c r="X35" s="232"/>
      <c r="Y35" s="232"/>
      <c r="Z35" s="212"/>
      <c r="AA35" s="212"/>
      <c r="AB35" s="212"/>
      <c r="AC35" s="212"/>
      <c r="AD35" s="212"/>
      <c r="AE35" s="212"/>
      <c r="AF35" s="212"/>
      <c r="AG35" s="212" t="s">
        <v>266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3" x14ac:dyDescent="0.2">
      <c r="A36" s="229"/>
      <c r="B36" s="230"/>
      <c r="C36" s="268" t="s">
        <v>318</v>
      </c>
      <c r="D36" s="262"/>
      <c r="E36" s="262"/>
      <c r="F36" s="262"/>
      <c r="G36" s="262"/>
      <c r="H36" s="232"/>
      <c r="I36" s="232"/>
      <c r="J36" s="232"/>
      <c r="K36" s="232"/>
      <c r="L36" s="232"/>
      <c r="M36" s="232"/>
      <c r="N36" s="231"/>
      <c r="O36" s="231"/>
      <c r="P36" s="231"/>
      <c r="Q36" s="231"/>
      <c r="R36" s="232"/>
      <c r="S36" s="232"/>
      <c r="T36" s="232"/>
      <c r="U36" s="232"/>
      <c r="V36" s="232"/>
      <c r="W36" s="232"/>
      <c r="X36" s="232"/>
      <c r="Y36" s="232"/>
      <c r="Z36" s="212"/>
      <c r="AA36" s="212"/>
      <c r="AB36" s="212"/>
      <c r="AC36" s="212"/>
      <c r="AD36" s="212"/>
      <c r="AE36" s="212"/>
      <c r="AF36" s="212"/>
      <c r="AG36" s="212" t="s">
        <v>266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3" x14ac:dyDescent="0.2">
      <c r="A37" s="229"/>
      <c r="B37" s="230"/>
      <c r="C37" s="268" t="s">
        <v>319</v>
      </c>
      <c r="D37" s="262"/>
      <c r="E37" s="262"/>
      <c r="F37" s="262"/>
      <c r="G37" s="262"/>
      <c r="H37" s="232"/>
      <c r="I37" s="232"/>
      <c r="J37" s="232"/>
      <c r="K37" s="232"/>
      <c r="L37" s="232"/>
      <c r="M37" s="232"/>
      <c r="N37" s="231"/>
      <c r="O37" s="231"/>
      <c r="P37" s="231"/>
      <c r="Q37" s="231"/>
      <c r="R37" s="232"/>
      <c r="S37" s="232"/>
      <c r="T37" s="232"/>
      <c r="U37" s="232"/>
      <c r="V37" s="232"/>
      <c r="W37" s="232"/>
      <c r="X37" s="232"/>
      <c r="Y37" s="232"/>
      <c r="Z37" s="212"/>
      <c r="AA37" s="212"/>
      <c r="AB37" s="212"/>
      <c r="AC37" s="212"/>
      <c r="AD37" s="212"/>
      <c r="AE37" s="212"/>
      <c r="AF37" s="212"/>
      <c r="AG37" s="212" t="s">
        <v>266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3" x14ac:dyDescent="0.2">
      <c r="A38" s="229"/>
      <c r="B38" s="230"/>
      <c r="C38" s="268" t="s">
        <v>320</v>
      </c>
      <c r="D38" s="262"/>
      <c r="E38" s="262"/>
      <c r="F38" s="262"/>
      <c r="G38" s="262"/>
      <c r="H38" s="232"/>
      <c r="I38" s="232"/>
      <c r="J38" s="232"/>
      <c r="K38" s="232"/>
      <c r="L38" s="232"/>
      <c r="M38" s="232"/>
      <c r="N38" s="231"/>
      <c r="O38" s="231"/>
      <c r="P38" s="231"/>
      <c r="Q38" s="231"/>
      <c r="R38" s="232"/>
      <c r="S38" s="232"/>
      <c r="T38" s="232"/>
      <c r="U38" s="232"/>
      <c r="V38" s="232"/>
      <c r="W38" s="232"/>
      <c r="X38" s="232"/>
      <c r="Y38" s="232"/>
      <c r="Z38" s="212"/>
      <c r="AA38" s="212"/>
      <c r="AB38" s="212"/>
      <c r="AC38" s="212"/>
      <c r="AD38" s="212"/>
      <c r="AE38" s="212"/>
      <c r="AF38" s="212"/>
      <c r="AG38" s="212" t="s">
        <v>266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3" x14ac:dyDescent="0.2">
      <c r="A39" s="229"/>
      <c r="B39" s="230"/>
      <c r="C39" s="268" t="s">
        <v>321</v>
      </c>
      <c r="D39" s="262"/>
      <c r="E39" s="262"/>
      <c r="F39" s="262"/>
      <c r="G39" s="262"/>
      <c r="H39" s="232"/>
      <c r="I39" s="232"/>
      <c r="J39" s="232"/>
      <c r="K39" s="232"/>
      <c r="L39" s="232"/>
      <c r="M39" s="232"/>
      <c r="N39" s="231"/>
      <c r="O39" s="231"/>
      <c r="P39" s="231"/>
      <c r="Q39" s="231"/>
      <c r="R39" s="232"/>
      <c r="S39" s="232"/>
      <c r="T39" s="232"/>
      <c r="U39" s="232"/>
      <c r="V39" s="232"/>
      <c r="W39" s="232"/>
      <c r="X39" s="232"/>
      <c r="Y39" s="232"/>
      <c r="Z39" s="212"/>
      <c r="AA39" s="212"/>
      <c r="AB39" s="212"/>
      <c r="AC39" s="212"/>
      <c r="AD39" s="212"/>
      <c r="AE39" s="212"/>
      <c r="AF39" s="212"/>
      <c r="AG39" s="212" t="s">
        <v>266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2" x14ac:dyDescent="0.2">
      <c r="A40" s="229"/>
      <c r="B40" s="230"/>
      <c r="C40" s="266" t="s">
        <v>322</v>
      </c>
      <c r="D40" s="234"/>
      <c r="E40" s="235">
        <v>2</v>
      </c>
      <c r="F40" s="232"/>
      <c r="G40" s="232"/>
      <c r="H40" s="232"/>
      <c r="I40" s="232"/>
      <c r="J40" s="232"/>
      <c r="K40" s="232"/>
      <c r="L40" s="232"/>
      <c r="M40" s="232"/>
      <c r="N40" s="231"/>
      <c r="O40" s="231"/>
      <c r="P40" s="231"/>
      <c r="Q40" s="231"/>
      <c r="R40" s="232"/>
      <c r="S40" s="232"/>
      <c r="T40" s="232"/>
      <c r="U40" s="232"/>
      <c r="V40" s="232"/>
      <c r="W40" s="232"/>
      <c r="X40" s="232"/>
      <c r="Y40" s="232"/>
      <c r="Z40" s="212"/>
      <c r="AA40" s="212"/>
      <c r="AB40" s="212"/>
      <c r="AC40" s="212"/>
      <c r="AD40" s="212"/>
      <c r="AE40" s="212"/>
      <c r="AF40" s="212"/>
      <c r="AG40" s="212" t="s">
        <v>204</v>
      </c>
      <c r="AH40" s="212">
        <v>0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x14ac:dyDescent="0.2">
      <c r="A41" s="241" t="s">
        <v>169</v>
      </c>
      <c r="B41" s="242" t="s">
        <v>128</v>
      </c>
      <c r="C41" s="263" t="s">
        <v>129</v>
      </c>
      <c r="D41" s="243"/>
      <c r="E41" s="244"/>
      <c r="F41" s="245"/>
      <c r="G41" s="246">
        <f>SUMIF(AG42:AG43,"&lt;&gt;NOR",G42:G43)</f>
        <v>0</v>
      </c>
      <c r="H41" s="240"/>
      <c r="I41" s="240">
        <f>SUM(I42:I43)</f>
        <v>0</v>
      </c>
      <c r="J41" s="240"/>
      <c r="K41" s="240">
        <f>SUM(K42:K43)</f>
        <v>0</v>
      </c>
      <c r="L41" s="240"/>
      <c r="M41" s="240">
        <f>SUM(M42:M43)</f>
        <v>0</v>
      </c>
      <c r="N41" s="239"/>
      <c r="O41" s="239">
        <f>SUM(O42:O43)</f>
        <v>0.59</v>
      </c>
      <c r="P41" s="239"/>
      <c r="Q41" s="239">
        <f>SUM(Q42:Q43)</f>
        <v>0</v>
      </c>
      <c r="R41" s="240"/>
      <c r="S41" s="240"/>
      <c r="T41" s="240"/>
      <c r="U41" s="240"/>
      <c r="V41" s="240">
        <f>SUM(V42:V43)</f>
        <v>4.59</v>
      </c>
      <c r="W41" s="240"/>
      <c r="X41" s="240"/>
      <c r="Y41" s="240"/>
      <c r="AG41" t="s">
        <v>170</v>
      </c>
    </row>
    <row r="42" spans="1:60" ht="22.5" outlineLevel="1" x14ac:dyDescent="0.2">
      <c r="A42" s="248">
        <v>12</v>
      </c>
      <c r="B42" s="249" t="s">
        <v>703</v>
      </c>
      <c r="C42" s="265" t="s">
        <v>704</v>
      </c>
      <c r="D42" s="250" t="s">
        <v>235</v>
      </c>
      <c r="E42" s="251">
        <v>5</v>
      </c>
      <c r="F42" s="252"/>
      <c r="G42" s="253">
        <f>ROUND(E42*F42,2)</f>
        <v>0</v>
      </c>
      <c r="H42" s="233"/>
      <c r="I42" s="232">
        <f>ROUND(E42*H42,2)</f>
        <v>0</v>
      </c>
      <c r="J42" s="233"/>
      <c r="K42" s="232">
        <f>ROUND(E42*J42,2)</f>
        <v>0</v>
      </c>
      <c r="L42" s="232">
        <v>21</v>
      </c>
      <c r="M42" s="232">
        <f>G42*(1+L42/100)</f>
        <v>0</v>
      </c>
      <c r="N42" s="231">
        <v>0.11840000000000001</v>
      </c>
      <c r="O42" s="231">
        <f>ROUND(E42*N42,2)</f>
        <v>0.59</v>
      </c>
      <c r="P42" s="231">
        <v>0</v>
      </c>
      <c r="Q42" s="231">
        <f>ROUND(E42*P42,2)</f>
        <v>0</v>
      </c>
      <c r="R42" s="232"/>
      <c r="S42" s="232" t="s">
        <v>202</v>
      </c>
      <c r="T42" s="232" t="s">
        <v>175</v>
      </c>
      <c r="U42" s="232">
        <v>0.91800000000000004</v>
      </c>
      <c r="V42" s="232">
        <f>ROUND(E42*U42,2)</f>
        <v>4.59</v>
      </c>
      <c r="W42" s="232"/>
      <c r="X42" s="232" t="s">
        <v>176</v>
      </c>
      <c r="Y42" s="232" t="s">
        <v>177</v>
      </c>
      <c r="Z42" s="212"/>
      <c r="AA42" s="212"/>
      <c r="AB42" s="212"/>
      <c r="AC42" s="212"/>
      <c r="AD42" s="212"/>
      <c r="AE42" s="212"/>
      <c r="AF42" s="212"/>
      <c r="AG42" s="212" t="s">
        <v>228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2" x14ac:dyDescent="0.2">
      <c r="A43" s="229"/>
      <c r="B43" s="230"/>
      <c r="C43" s="266" t="s">
        <v>705</v>
      </c>
      <c r="D43" s="234"/>
      <c r="E43" s="235">
        <v>5</v>
      </c>
      <c r="F43" s="232"/>
      <c r="G43" s="232"/>
      <c r="H43" s="232"/>
      <c r="I43" s="232"/>
      <c r="J43" s="232"/>
      <c r="K43" s="232"/>
      <c r="L43" s="232"/>
      <c r="M43" s="232"/>
      <c r="N43" s="231"/>
      <c r="O43" s="231"/>
      <c r="P43" s="231"/>
      <c r="Q43" s="231"/>
      <c r="R43" s="232"/>
      <c r="S43" s="232"/>
      <c r="T43" s="232"/>
      <c r="U43" s="232"/>
      <c r="V43" s="232"/>
      <c r="W43" s="232"/>
      <c r="X43" s="232"/>
      <c r="Y43" s="232"/>
      <c r="Z43" s="212"/>
      <c r="AA43" s="212"/>
      <c r="AB43" s="212"/>
      <c r="AC43" s="212"/>
      <c r="AD43" s="212"/>
      <c r="AE43" s="212"/>
      <c r="AF43" s="212"/>
      <c r="AG43" s="212" t="s">
        <v>204</v>
      </c>
      <c r="AH43" s="212">
        <v>0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x14ac:dyDescent="0.2">
      <c r="A44" s="241" t="s">
        <v>169</v>
      </c>
      <c r="B44" s="242" t="s">
        <v>134</v>
      </c>
      <c r="C44" s="263" t="s">
        <v>135</v>
      </c>
      <c r="D44" s="243"/>
      <c r="E44" s="244"/>
      <c r="F44" s="245"/>
      <c r="G44" s="246">
        <f>SUMIF(AG45:AG57,"&lt;&gt;NOR",G45:G57)</f>
        <v>0</v>
      </c>
      <c r="H44" s="240"/>
      <c r="I44" s="240">
        <f>SUM(I45:I57)</f>
        <v>0</v>
      </c>
      <c r="J44" s="240"/>
      <c r="K44" s="240">
        <f>SUM(K45:K57)</f>
        <v>0</v>
      </c>
      <c r="L44" s="240"/>
      <c r="M44" s="240">
        <f>SUM(M45:M57)</f>
        <v>0</v>
      </c>
      <c r="N44" s="239"/>
      <c r="O44" s="239">
        <f>SUM(O45:O57)</f>
        <v>211.69</v>
      </c>
      <c r="P44" s="239"/>
      <c r="Q44" s="239">
        <f>SUM(Q45:Q57)</f>
        <v>0</v>
      </c>
      <c r="R44" s="240"/>
      <c r="S44" s="240"/>
      <c r="T44" s="240"/>
      <c r="U44" s="240"/>
      <c r="V44" s="240">
        <f>SUM(V45:V57)</f>
        <v>0</v>
      </c>
      <c r="W44" s="240"/>
      <c r="X44" s="240"/>
      <c r="Y44" s="240"/>
      <c r="AG44" t="s">
        <v>170</v>
      </c>
    </row>
    <row r="45" spans="1:60" outlineLevel="1" x14ac:dyDescent="0.2">
      <c r="A45" s="248">
        <v>13</v>
      </c>
      <c r="B45" s="249" t="s">
        <v>706</v>
      </c>
      <c r="C45" s="265" t="s">
        <v>679</v>
      </c>
      <c r="D45" s="250" t="s">
        <v>211</v>
      </c>
      <c r="E45" s="251">
        <v>887</v>
      </c>
      <c r="F45" s="252"/>
      <c r="G45" s="253">
        <f>ROUND(E45*F45,2)</f>
        <v>0</v>
      </c>
      <c r="H45" s="233"/>
      <c r="I45" s="232">
        <f>ROUND(E45*H45,2)</f>
        <v>0</v>
      </c>
      <c r="J45" s="233"/>
      <c r="K45" s="232">
        <f>ROUND(E45*J45,2)</f>
        <v>0</v>
      </c>
      <c r="L45" s="232">
        <v>21</v>
      </c>
      <c r="M45" s="232">
        <f>G45*(1+L45/100)</f>
        <v>0</v>
      </c>
      <c r="N45" s="231">
        <v>0.106</v>
      </c>
      <c r="O45" s="231">
        <f>ROUND(E45*N45,2)</f>
        <v>94.02</v>
      </c>
      <c r="P45" s="231">
        <v>0</v>
      </c>
      <c r="Q45" s="231">
        <f>ROUND(E45*P45,2)</f>
        <v>0</v>
      </c>
      <c r="R45" s="232"/>
      <c r="S45" s="232" t="s">
        <v>174</v>
      </c>
      <c r="T45" s="232" t="s">
        <v>175</v>
      </c>
      <c r="U45" s="232">
        <v>0</v>
      </c>
      <c r="V45" s="232">
        <f>ROUND(E45*U45,2)</f>
        <v>0</v>
      </c>
      <c r="W45" s="232"/>
      <c r="X45" s="232" t="s">
        <v>176</v>
      </c>
      <c r="Y45" s="232" t="s">
        <v>177</v>
      </c>
      <c r="Z45" s="212"/>
      <c r="AA45" s="212"/>
      <c r="AB45" s="212"/>
      <c r="AC45" s="212"/>
      <c r="AD45" s="212"/>
      <c r="AE45" s="212"/>
      <c r="AF45" s="212"/>
      <c r="AG45" s="212" t="s">
        <v>178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2" x14ac:dyDescent="0.2">
      <c r="A46" s="229"/>
      <c r="B46" s="230"/>
      <c r="C46" s="267" t="s">
        <v>585</v>
      </c>
      <c r="D46" s="261"/>
      <c r="E46" s="261"/>
      <c r="F46" s="261"/>
      <c r="G46" s="261"/>
      <c r="H46" s="232"/>
      <c r="I46" s="232"/>
      <c r="J46" s="232"/>
      <c r="K46" s="232"/>
      <c r="L46" s="232"/>
      <c r="M46" s="232"/>
      <c r="N46" s="231"/>
      <c r="O46" s="231"/>
      <c r="P46" s="231"/>
      <c r="Q46" s="231"/>
      <c r="R46" s="232"/>
      <c r="S46" s="232"/>
      <c r="T46" s="232"/>
      <c r="U46" s="232"/>
      <c r="V46" s="232"/>
      <c r="W46" s="232"/>
      <c r="X46" s="232"/>
      <c r="Y46" s="232"/>
      <c r="Z46" s="212"/>
      <c r="AA46" s="212"/>
      <c r="AB46" s="212"/>
      <c r="AC46" s="212"/>
      <c r="AD46" s="212"/>
      <c r="AE46" s="212"/>
      <c r="AF46" s="212"/>
      <c r="AG46" s="212" t="s">
        <v>266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2" x14ac:dyDescent="0.2">
      <c r="A47" s="229"/>
      <c r="B47" s="230"/>
      <c r="C47" s="266" t="s">
        <v>707</v>
      </c>
      <c r="D47" s="234"/>
      <c r="E47" s="235">
        <v>545</v>
      </c>
      <c r="F47" s="232"/>
      <c r="G47" s="232"/>
      <c r="H47" s="232"/>
      <c r="I47" s="232"/>
      <c r="J47" s="232"/>
      <c r="K47" s="232"/>
      <c r="L47" s="232"/>
      <c r="M47" s="232"/>
      <c r="N47" s="231"/>
      <c r="O47" s="231"/>
      <c r="P47" s="231"/>
      <c r="Q47" s="231"/>
      <c r="R47" s="232"/>
      <c r="S47" s="232"/>
      <c r="T47" s="232"/>
      <c r="U47" s="232"/>
      <c r="V47" s="232"/>
      <c r="W47" s="232"/>
      <c r="X47" s="232"/>
      <c r="Y47" s="232"/>
      <c r="Z47" s="212"/>
      <c r="AA47" s="212"/>
      <c r="AB47" s="212"/>
      <c r="AC47" s="212"/>
      <c r="AD47" s="212"/>
      <c r="AE47" s="212"/>
      <c r="AF47" s="212"/>
      <c r="AG47" s="212" t="s">
        <v>204</v>
      </c>
      <c r="AH47" s="212">
        <v>0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3" x14ac:dyDescent="0.2">
      <c r="A48" s="229"/>
      <c r="B48" s="230"/>
      <c r="C48" s="266" t="s">
        <v>708</v>
      </c>
      <c r="D48" s="234"/>
      <c r="E48" s="235">
        <v>342</v>
      </c>
      <c r="F48" s="232"/>
      <c r="G48" s="232"/>
      <c r="H48" s="232"/>
      <c r="I48" s="232"/>
      <c r="J48" s="232"/>
      <c r="K48" s="232"/>
      <c r="L48" s="232"/>
      <c r="M48" s="232"/>
      <c r="N48" s="231"/>
      <c r="O48" s="231"/>
      <c r="P48" s="231"/>
      <c r="Q48" s="231"/>
      <c r="R48" s="232"/>
      <c r="S48" s="232"/>
      <c r="T48" s="232"/>
      <c r="U48" s="232"/>
      <c r="V48" s="232"/>
      <c r="W48" s="232"/>
      <c r="X48" s="232"/>
      <c r="Y48" s="232"/>
      <c r="Z48" s="212"/>
      <c r="AA48" s="212"/>
      <c r="AB48" s="212"/>
      <c r="AC48" s="212"/>
      <c r="AD48" s="212"/>
      <c r="AE48" s="212"/>
      <c r="AF48" s="212"/>
      <c r="AG48" s="212" t="s">
        <v>204</v>
      </c>
      <c r="AH48" s="212">
        <v>0</v>
      </c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1" x14ac:dyDescent="0.2">
      <c r="A49" s="248">
        <v>14</v>
      </c>
      <c r="B49" s="249" t="s">
        <v>709</v>
      </c>
      <c r="C49" s="265" t="s">
        <v>710</v>
      </c>
      <c r="D49" s="250" t="s">
        <v>173</v>
      </c>
      <c r="E49" s="251">
        <v>26.61</v>
      </c>
      <c r="F49" s="252"/>
      <c r="G49" s="253">
        <f>ROUND(E49*F49,2)</f>
        <v>0</v>
      </c>
      <c r="H49" s="233"/>
      <c r="I49" s="232">
        <f>ROUND(E49*H49,2)</f>
        <v>0</v>
      </c>
      <c r="J49" s="233"/>
      <c r="K49" s="232">
        <f>ROUND(E49*J49,2)</f>
        <v>0</v>
      </c>
      <c r="L49" s="232">
        <v>21</v>
      </c>
      <c r="M49" s="232">
        <f>G49*(1+L49/100)</f>
        <v>0</v>
      </c>
      <c r="N49" s="231">
        <v>2.363</v>
      </c>
      <c r="O49" s="231">
        <f>ROUND(E49*N49,2)</f>
        <v>62.88</v>
      </c>
      <c r="P49" s="231">
        <v>0</v>
      </c>
      <c r="Q49" s="231">
        <f>ROUND(E49*P49,2)</f>
        <v>0</v>
      </c>
      <c r="R49" s="232"/>
      <c r="S49" s="232" t="s">
        <v>174</v>
      </c>
      <c r="T49" s="232" t="s">
        <v>175</v>
      </c>
      <c r="U49" s="232">
        <v>0</v>
      </c>
      <c r="V49" s="232">
        <f>ROUND(E49*U49,2)</f>
        <v>0</v>
      </c>
      <c r="W49" s="232"/>
      <c r="X49" s="232" t="s">
        <v>176</v>
      </c>
      <c r="Y49" s="232" t="s">
        <v>177</v>
      </c>
      <c r="Z49" s="212"/>
      <c r="AA49" s="212"/>
      <c r="AB49" s="212"/>
      <c r="AC49" s="212"/>
      <c r="AD49" s="212"/>
      <c r="AE49" s="212"/>
      <c r="AF49" s="212"/>
      <c r="AG49" s="212" t="s">
        <v>178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2" x14ac:dyDescent="0.2">
      <c r="A50" s="229"/>
      <c r="B50" s="230"/>
      <c r="C50" s="267" t="s">
        <v>589</v>
      </c>
      <c r="D50" s="261"/>
      <c r="E50" s="261"/>
      <c r="F50" s="261"/>
      <c r="G50" s="261"/>
      <c r="H50" s="232"/>
      <c r="I50" s="232"/>
      <c r="J50" s="232"/>
      <c r="K50" s="232"/>
      <c r="L50" s="232"/>
      <c r="M50" s="232"/>
      <c r="N50" s="231"/>
      <c r="O50" s="231"/>
      <c r="P50" s="231"/>
      <c r="Q50" s="231"/>
      <c r="R50" s="232"/>
      <c r="S50" s="232"/>
      <c r="T50" s="232"/>
      <c r="U50" s="232"/>
      <c r="V50" s="232"/>
      <c r="W50" s="232"/>
      <c r="X50" s="232"/>
      <c r="Y50" s="232"/>
      <c r="Z50" s="212"/>
      <c r="AA50" s="212"/>
      <c r="AB50" s="212"/>
      <c r="AC50" s="212"/>
      <c r="AD50" s="212"/>
      <c r="AE50" s="212"/>
      <c r="AF50" s="212"/>
      <c r="AG50" s="212" t="s">
        <v>266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2" x14ac:dyDescent="0.2">
      <c r="A51" s="229"/>
      <c r="B51" s="230"/>
      <c r="C51" s="266" t="s">
        <v>711</v>
      </c>
      <c r="D51" s="234"/>
      <c r="E51" s="235">
        <v>16.350000000000001</v>
      </c>
      <c r="F51" s="232"/>
      <c r="G51" s="232"/>
      <c r="H51" s="232"/>
      <c r="I51" s="232"/>
      <c r="J51" s="232"/>
      <c r="K51" s="232"/>
      <c r="L51" s="232"/>
      <c r="M51" s="232"/>
      <c r="N51" s="231"/>
      <c r="O51" s="231"/>
      <c r="P51" s="231"/>
      <c r="Q51" s="231"/>
      <c r="R51" s="232"/>
      <c r="S51" s="232"/>
      <c r="T51" s="232"/>
      <c r="U51" s="232"/>
      <c r="V51" s="232"/>
      <c r="W51" s="232"/>
      <c r="X51" s="232"/>
      <c r="Y51" s="232"/>
      <c r="Z51" s="212"/>
      <c r="AA51" s="212"/>
      <c r="AB51" s="212"/>
      <c r="AC51" s="212"/>
      <c r="AD51" s="212"/>
      <c r="AE51" s="212"/>
      <c r="AF51" s="212"/>
      <c r="AG51" s="212" t="s">
        <v>204</v>
      </c>
      <c r="AH51" s="212">
        <v>0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3" x14ac:dyDescent="0.2">
      <c r="A52" s="229"/>
      <c r="B52" s="230"/>
      <c r="C52" s="266" t="s">
        <v>712</v>
      </c>
      <c r="D52" s="234"/>
      <c r="E52" s="235">
        <v>10.26</v>
      </c>
      <c r="F52" s="232"/>
      <c r="G52" s="232"/>
      <c r="H52" s="232"/>
      <c r="I52" s="232"/>
      <c r="J52" s="232"/>
      <c r="K52" s="232"/>
      <c r="L52" s="232"/>
      <c r="M52" s="232"/>
      <c r="N52" s="231"/>
      <c r="O52" s="231"/>
      <c r="P52" s="231"/>
      <c r="Q52" s="231"/>
      <c r="R52" s="232"/>
      <c r="S52" s="232"/>
      <c r="T52" s="232"/>
      <c r="U52" s="232"/>
      <c r="V52" s="232"/>
      <c r="W52" s="232"/>
      <c r="X52" s="232"/>
      <c r="Y52" s="232"/>
      <c r="Z52" s="212"/>
      <c r="AA52" s="212"/>
      <c r="AB52" s="212"/>
      <c r="AC52" s="212"/>
      <c r="AD52" s="212"/>
      <c r="AE52" s="212"/>
      <c r="AF52" s="212"/>
      <c r="AG52" s="212" t="s">
        <v>204</v>
      </c>
      <c r="AH52" s="212">
        <v>0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ht="22.5" outlineLevel="1" x14ac:dyDescent="0.2">
      <c r="A53" s="248">
        <v>15</v>
      </c>
      <c r="B53" s="249" t="s">
        <v>713</v>
      </c>
      <c r="C53" s="265" t="s">
        <v>714</v>
      </c>
      <c r="D53" s="250" t="s">
        <v>235</v>
      </c>
      <c r="E53" s="251">
        <v>550.45000000000005</v>
      </c>
      <c r="F53" s="252"/>
      <c r="G53" s="253">
        <f>ROUND(E53*F53,2)</f>
        <v>0</v>
      </c>
      <c r="H53" s="233"/>
      <c r="I53" s="232">
        <f>ROUND(E53*H53,2)</f>
        <v>0</v>
      </c>
      <c r="J53" s="233"/>
      <c r="K53" s="232">
        <f>ROUND(E53*J53,2)</f>
        <v>0</v>
      </c>
      <c r="L53" s="232">
        <v>21</v>
      </c>
      <c r="M53" s="232">
        <f>G53*(1+L53/100)</f>
        <v>0</v>
      </c>
      <c r="N53" s="231">
        <v>8.1970000000000001E-2</v>
      </c>
      <c r="O53" s="231">
        <f>ROUND(E53*N53,2)</f>
        <v>45.12</v>
      </c>
      <c r="P53" s="231">
        <v>0</v>
      </c>
      <c r="Q53" s="231">
        <f>ROUND(E53*P53,2)</f>
        <v>0</v>
      </c>
      <c r="R53" s="232" t="s">
        <v>296</v>
      </c>
      <c r="S53" s="232" t="s">
        <v>202</v>
      </c>
      <c r="T53" s="232" t="s">
        <v>175</v>
      </c>
      <c r="U53" s="232">
        <v>0</v>
      </c>
      <c r="V53" s="232">
        <f>ROUND(E53*U53,2)</f>
        <v>0</v>
      </c>
      <c r="W53" s="232"/>
      <c r="X53" s="232" t="s">
        <v>298</v>
      </c>
      <c r="Y53" s="232" t="s">
        <v>177</v>
      </c>
      <c r="Z53" s="212"/>
      <c r="AA53" s="212"/>
      <c r="AB53" s="212"/>
      <c r="AC53" s="212"/>
      <c r="AD53" s="212"/>
      <c r="AE53" s="212"/>
      <c r="AF53" s="212"/>
      <c r="AG53" s="212" t="s">
        <v>348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2" x14ac:dyDescent="0.2">
      <c r="A54" s="229"/>
      <c r="B54" s="230"/>
      <c r="C54" s="266" t="s">
        <v>715</v>
      </c>
      <c r="D54" s="234"/>
      <c r="E54" s="235">
        <v>550.45000000000005</v>
      </c>
      <c r="F54" s="232"/>
      <c r="G54" s="232"/>
      <c r="H54" s="232"/>
      <c r="I54" s="232"/>
      <c r="J54" s="232"/>
      <c r="K54" s="232"/>
      <c r="L54" s="232"/>
      <c r="M54" s="232"/>
      <c r="N54" s="231"/>
      <c r="O54" s="231"/>
      <c r="P54" s="231"/>
      <c r="Q54" s="231"/>
      <c r="R54" s="232"/>
      <c r="S54" s="232"/>
      <c r="T54" s="232"/>
      <c r="U54" s="232"/>
      <c r="V54" s="232"/>
      <c r="W54" s="232"/>
      <c r="X54" s="232"/>
      <c r="Y54" s="232"/>
      <c r="Z54" s="212"/>
      <c r="AA54" s="212"/>
      <c r="AB54" s="212"/>
      <c r="AC54" s="212"/>
      <c r="AD54" s="212"/>
      <c r="AE54" s="212"/>
      <c r="AF54" s="212"/>
      <c r="AG54" s="212" t="s">
        <v>204</v>
      </c>
      <c r="AH54" s="212">
        <v>0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">
      <c r="A55" s="248">
        <v>16</v>
      </c>
      <c r="B55" s="249" t="s">
        <v>330</v>
      </c>
      <c r="C55" s="265" t="s">
        <v>716</v>
      </c>
      <c r="D55" s="250" t="s">
        <v>235</v>
      </c>
      <c r="E55" s="251">
        <v>690.84</v>
      </c>
      <c r="F55" s="252"/>
      <c r="G55" s="253">
        <f>ROUND(E55*F55,2)</f>
        <v>0</v>
      </c>
      <c r="H55" s="233"/>
      <c r="I55" s="232">
        <f>ROUND(E55*H55,2)</f>
        <v>0</v>
      </c>
      <c r="J55" s="233"/>
      <c r="K55" s="232">
        <f>ROUND(E55*J55,2)</f>
        <v>0</v>
      </c>
      <c r="L55" s="232">
        <v>21</v>
      </c>
      <c r="M55" s="232">
        <f>G55*(1+L55/100)</f>
        <v>0</v>
      </c>
      <c r="N55" s="231">
        <v>1.4E-2</v>
      </c>
      <c r="O55" s="231">
        <f>ROUND(E55*N55,2)</f>
        <v>9.67</v>
      </c>
      <c r="P55" s="231">
        <v>0</v>
      </c>
      <c r="Q55" s="231">
        <f>ROUND(E55*P55,2)</f>
        <v>0</v>
      </c>
      <c r="R55" s="232" t="s">
        <v>296</v>
      </c>
      <c r="S55" s="232" t="s">
        <v>202</v>
      </c>
      <c r="T55" s="232" t="s">
        <v>175</v>
      </c>
      <c r="U55" s="232">
        <v>0</v>
      </c>
      <c r="V55" s="232">
        <f>ROUND(E55*U55,2)</f>
        <v>0</v>
      </c>
      <c r="W55" s="232"/>
      <c r="X55" s="232" t="s">
        <v>298</v>
      </c>
      <c r="Y55" s="232" t="s">
        <v>177</v>
      </c>
      <c r="Z55" s="212"/>
      <c r="AA55" s="212"/>
      <c r="AB55" s="212"/>
      <c r="AC55" s="212"/>
      <c r="AD55" s="212"/>
      <c r="AE55" s="212"/>
      <c r="AF55" s="212"/>
      <c r="AG55" s="212" t="s">
        <v>299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2" x14ac:dyDescent="0.2">
      <c r="A56" s="229"/>
      <c r="B56" s="230"/>
      <c r="C56" s="267" t="s">
        <v>684</v>
      </c>
      <c r="D56" s="261"/>
      <c r="E56" s="261"/>
      <c r="F56" s="261"/>
      <c r="G56" s="261"/>
      <c r="H56" s="232"/>
      <c r="I56" s="232"/>
      <c r="J56" s="232"/>
      <c r="K56" s="232"/>
      <c r="L56" s="232"/>
      <c r="M56" s="232"/>
      <c r="N56" s="231"/>
      <c r="O56" s="231"/>
      <c r="P56" s="231"/>
      <c r="Q56" s="231"/>
      <c r="R56" s="232"/>
      <c r="S56" s="232"/>
      <c r="T56" s="232"/>
      <c r="U56" s="232"/>
      <c r="V56" s="232"/>
      <c r="W56" s="232"/>
      <c r="X56" s="232"/>
      <c r="Y56" s="232"/>
      <c r="Z56" s="212"/>
      <c r="AA56" s="212"/>
      <c r="AB56" s="212"/>
      <c r="AC56" s="212"/>
      <c r="AD56" s="212"/>
      <c r="AE56" s="212"/>
      <c r="AF56" s="212"/>
      <c r="AG56" s="212" t="s">
        <v>266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2" x14ac:dyDescent="0.2">
      <c r="A57" s="229"/>
      <c r="B57" s="230"/>
      <c r="C57" s="266" t="s">
        <v>717</v>
      </c>
      <c r="D57" s="234"/>
      <c r="E57" s="235">
        <v>690.84</v>
      </c>
      <c r="F57" s="232"/>
      <c r="G57" s="232"/>
      <c r="H57" s="232"/>
      <c r="I57" s="232"/>
      <c r="J57" s="232"/>
      <c r="K57" s="232"/>
      <c r="L57" s="232"/>
      <c r="M57" s="232"/>
      <c r="N57" s="231"/>
      <c r="O57" s="231"/>
      <c r="P57" s="231"/>
      <c r="Q57" s="231"/>
      <c r="R57" s="232"/>
      <c r="S57" s="232"/>
      <c r="T57" s="232"/>
      <c r="U57" s="232"/>
      <c r="V57" s="232"/>
      <c r="W57" s="232"/>
      <c r="X57" s="232"/>
      <c r="Y57" s="232"/>
      <c r="Z57" s="212"/>
      <c r="AA57" s="212"/>
      <c r="AB57" s="212"/>
      <c r="AC57" s="212"/>
      <c r="AD57" s="212"/>
      <c r="AE57" s="212"/>
      <c r="AF57" s="212"/>
      <c r="AG57" s="212" t="s">
        <v>204</v>
      </c>
      <c r="AH57" s="212">
        <v>0</v>
      </c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x14ac:dyDescent="0.2">
      <c r="A58" s="241" t="s">
        <v>169</v>
      </c>
      <c r="B58" s="242" t="s">
        <v>140</v>
      </c>
      <c r="C58" s="263" t="s">
        <v>29</v>
      </c>
      <c r="D58" s="243"/>
      <c r="E58" s="244"/>
      <c r="F58" s="245"/>
      <c r="G58" s="246">
        <f>SUMIF(AG59:AG59,"&lt;&gt;NOR",G59:G59)</f>
        <v>0</v>
      </c>
      <c r="H58" s="240"/>
      <c r="I58" s="240">
        <f>SUM(I59:I59)</f>
        <v>0</v>
      </c>
      <c r="J58" s="240"/>
      <c r="K58" s="240">
        <f>SUM(K59:K59)</f>
        <v>0</v>
      </c>
      <c r="L58" s="240"/>
      <c r="M58" s="240">
        <f>SUM(M59:M59)</f>
        <v>0</v>
      </c>
      <c r="N58" s="239"/>
      <c r="O58" s="239">
        <f>SUM(O59:O59)</f>
        <v>0</v>
      </c>
      <c r="P58" s="239"/>
      <c r="Q58" s="239">
        <f>SUM(Q59:Q59)</f>
        <v>0</v>
      </c>
      <c r="R58" s="240"/>
      <c r="S58" s="240"/>
      <c r="T58" s="240"/>
      <c r="U58" s="240"/>
      <c r="V58" s="240">
        <f>SUM(V59:V59)</f>
        <v>0</v>
      </c>
      <c r="W58" s="240"/>
      <c r="X58" s="240"/>
      <c r="Y58" s="240"/>
      <c r="AG58" t="s">
        <v>170</v>
      </c>
    </row>
    <row r="59" spans="1:60" outlineLevel="1" x14ac:dyDescent="0.2">
      <c r="A59" s="248">
        <v>17</v>
      </c>
      <c r="B59" s="249" t="s">
        <v>401</v>
      </c>
      <c r="C59" s="265" t="s">
        <v>402</v>
      </c>
      <c r="D59" s="250" t="s">
        <v>398</v>
      </c>
      <c r="E59" s="251">
        <v>1</v>
      </c>
      <c r="F59" s="252"/>
      <c r="G59" s="253">
        <f>ROUND(E59*F59,2)</f>
        <v>0</v>
      </c>
      <c r="H59" s="233"/>
      <c r="I59" s="232">
        <f>ROUND(E59*H59,2)</f>
        <v>0</v>
      </c>
      <c r="J59" s="233"/>
      <c r="K59" s="232">
        <f>ROUND(E59*J59,2)</f>
        <v>0</v>
      </c>
      <c r="L59" s="232">
        <v>21</v>
      </c>
      <c r="M59" s="232">
        <f>G59*(1+L59/100)</f>
        <v>0</v>
      </c>
      <c r="N59" s="231">
        <v>0</v>
      </c>
      <c r="O59" s="231">
        <f>ROUND(E59*N59,2)</f>
        <v>0</v>
      </c>
      <c r="P59" s="231">
        <v>0</v>
      </c>
      <c r="Q59" s="231">
        <f>ROUND(E59*P59,2)</f>
        <v>0</v>
      </c>
      <c r="R59" s="232"/>
      <c r="S59" s="232" t="s">
        <v>174</v>
      </c>
      <c r="T59" s="232" t="s">
        <v>175</v>
      </c>
      <c r="U59" s="232">
        <v>0</v>
      </c>
      <c r="V59" s="232">
        <f>ROUND(E59*U59,2)</f>
        <v>0</v>
      </c>
      <c r="W59" s="232"/>
      <c r="X59" s="232" t="s">
        <v>399</v>
      </c>
      <c r="Y59" s="232" t="s">
        <v>177</v>
      </c>
      <c r="Z59" s="212"/>
      <c r="AA59" s="212"/>
      <c r="AB59" s="212"/>
      <c r="AC59" s="212"/>
      <c r="AD59" s="212"/>
      <c r="AE59" s="212"/>
      <c r="AF59" s="212"/>
      <c r="AG59" s="212" t="s">
        <v>400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x14ac:dyDescent="0.2">
      <c r="A60" s="3"/>
      <c r="B60" s="4"/>
      <c r="C60" s="269"/>
      <c r="D60" s="6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AE60">
        <v>15</v>
      </c>
      <c r="AF60">
        <v>21</v>
      </c>
      <c r="AG60" t="s">
        <v>155</v>
      </c>
    </row>
    <row r="61" spans="1:60" x14ac:dyDescent="0.2">
      <c r="A61" s="215"/>
      <c r="B61" s="216" t="s">
        <v>31</v>
      </c>
      <c r="C61" s="270"/>
      <c r="D61" s="217"/>
      <c r="E61" s="218"/>
      <c r="F61" s="218"/>
      <c r="G61" s="247">
        <f>G8+G14+G17+G20+G41+G44+G58</f>
        <v>0</v>
      </c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AE61">
        <f>SUMIF(L7:L59,AE60,G7:G59)</f>
        <v>0</v>
      </c>
      <c r="AF61">
        <f>SUMIF(L7:L59,AF60,G7:G59)</f>
        <v>0</v>
      </c>
      <c r="AG61" t="s">
        <v>410</v>
      </c>
    </row>
    <row r="62" spans="1:60" x14ac:dyDescent="0.2">
      <c r="A62" s="3"/>
      <c r="B62" s="4"/>
      <c r="C62" s="269"/>
      <c r="D62" s="6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60" x14ac:dyDescent="0.2">
      <c r="A63" s="3"/>
      <c r="B63" s="4"/>
      <c r="C63" s="269"/>
      <c r="D63" s="6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60" x14ac:dyDescent="0.2">
      <c r="A64" s="219" t="s">
        <v>411</v>
      </c>
      <c r="B64" s="219"/>
      <c r="C64" s="271"/>
      <c r="D64" s="6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33" x14ac:dyDescent="0.2">
      <c r="A65" s="220"/>
      <c r="B65" s="221"/>
      <c r="C65" s="272"/>
      <c r="D65" s="221"/>
      <c r="E65" s="221"/>
      <c r="F65" s="221"/>
      <c r="G65" s="222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AG65" t="s">
        <v>412</v>
      </c>
    </row>
    <row r="66" spans="1:33" x14ac:dyDescent="0.2">
      <c r="A66" s="223"/>
      <c r="B66" s="224"/>
      <c r="C66" s="273"/>
      <c r="D66" s="224"/>
      <c r="E66" s="224"/>
      <c r="F66" s="224"/>
      <c r="G66" s="225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33" x14ac:dyDescent="0.2">
      <c r="A67" s="223"/>
      <c r="B67" s="224"/>
      <c r="C67" s="273"/>
      <c r="D67" s="224"/>
      <c r="E67" s="224"/>
      <c r="F67" s="224"/>
      <c r="G67" s="225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33" x14ac:dyDescent="0.2">
      <c r="A68" s="223"/>
      <c r="B68" s="224"/>
      <c r="C68" s="273"/>
      <c r="D68" s="224"/>
      <c r="E68" s="224"/>
      <c r="F68" s="224"/>
      <c r="G68" s="225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33" x14ac:dyDescent="0.2">
      <c r="A69" s="226"/>
      <c r="B69" s="227"/>
      <c r="C69" s="274"/>
      <c r="D69" s="227"/>
      <c r="E69" s="227"/>
      <c r="F69" s="227"/>
      <c r="G69" s="228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33" x14ac:dyDescent="0.2">
      <c r="A70" s="3"/>
      <c r="B70" s="4"/>
      <c r="C70" s="269"/>
      <c r="D70" s="6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33" x14ac:dyDescent="0.2">
      <c r="C71" s="275"/>
      <c r="D71" s="10"/>
      <c r="AG71" t="s">
        <v>413</v>
      </c>
    </row>
    <row r="72" spans="1:33" x14ac:dyDescent="0.2">
      <c r="D72" s="10"/>
    </row>
    <row r="73" spans="1:33" x14ac:dyDescent="0.2">
      <c r="D73" s="10"/>
    </row>
    <row r="74" spans="1:33" x14ac:dyDescent="0.2">
      <c r="D74" s="10"/>
    </row>
    <row r="75" spans="1:33" x14ac:dyDescent="0.2">
      <c r="D75" s="10"/>
    </row>
    <row r="76" spans="1:33" x14ac:dyDescent="0.2">
      <c r="D76" s="10"/>
    </row>
    <row r="77" spans="1:33" x14ac:dyDescent="0.2">
      <c r="D77" s="10"/>
    </row>
    <row r="78" spans="1:33" x14ac:dyDescent="0.2">
      <c r="D78" s="10"/>
    </row>
    <row r="79" spans="1:33" x14ac:dyDescent="0.2">
      <c r="D79" s="10"/>
    </row>
    <row r="80" spans="1:33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qXJ1iVh5TnkCS7VGtb1n/XUoeWhtih0XtTmrhsSVgY0OhtdH/rfi74yyx04Yc/PwpT9Gohy+CU2yPg36pqvCig==" saltValue="twQAJaJssqvTi648ZweJFg==" spinCount="100000" sheet="1" formatRows="0"/>
  <mergeCells count="15">
    <mergeCell ref="C38:G38"/>
    <mergeCell ref="C39:G39"/>
    <mergeCell ref="C46:G46"/>
    <mergeCell ref="C50:G50"/>
    <mergeCell ref="C56:G56"/>
    <mergeCell ref="A1:G1"/>
    <mergeCell ref="C2:G2"/>
    <mergeCell ref="C3:G3"/>
    <mergeCell ref="C4:G4"/>
    <mergeCell ref="A64:C64"/>
    <mergeCell ref="A65:G69"/>
    <mergeCell ref="C30:G30"/>
    <mergeCell ref="C35:G35"/>
    <mergeCell ref="C36:G36"/>
    <mergeCell ref="C37:G37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60</vt:i4>
      </vt:variant>
    </vt:vector>
  </HeadingPairs>
  <LinksUpToDate>false</LinksUpToDate>
  <SharedDoc>false</SharedDoc>
  <HyperlinksChanged>false</HyperlinksChanged>
</Properties>
</file>