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Tištín/"/>
    </mc:Choice>
  </mc:AlternateContent>
  <xr:revisionPtr revIDLastSave="1" documentId="8_{132560C7-8E58-44F9-9322-E0CAA71D5324}" xr6:coauthVersionLast="47" xr6:coauthVersionMax="47" xr10:uidLastSave="{69474094-5C4A-4954-8997-F6205B3A48DF}"/>
  <bookViews>
    <workbookView xWindow="-28920" yWindow="-120" windowWidth="29040" windowHeight="15720" firstSheet="5" activeTab="7" xr2:uid="{00000000-000D-0000-FFFF-FFFF00000000}"/>
  </bookViews>
  <sheets>
    <sheet name="Rekapitulace stavby" sheetId="1" r:id="rId1"/>
    <sheet name="SO 01 - Místní komunikace" sheetId="2" r:id="rId2"/>
    <sheet name="SO 02 - Splašková kanaliz..." sheetId="3" r:id="rId3"/>
    <sheet name="SO 02.1 - Kanalizační pří..." sheetId="4" r:id="rId4"/>
    <sheet name="SO 03 - Dešťová kanalizac..." sheetId="5" r:id="rId5"/>
    <sheet name="SO 03.1 - Kanalizační pří..." sheetId="6" r:id="rId6"/>
    <sheet name="SO 03.1 - Vodovodní přípojky" sheetId="8" r:id="rId7"/>
    <sheet name="SO 04 - Vodovod a přípojky" sheetId="7" r:id="rId8"/>
    <sheet name="SO 05 - Veřejné osvětlení" sheetId="9" r:id="rId9"/>
    <sheet name="ON.1 - Ostatní náklady" sheetId="10" r:id="rId10"/>
    <sheet name="VRN.1 - Vedlejší rozpočto..." sheetId="11" r:id="rId11"/>
    <sheet name="Pokyny pro vyplnění" sheetId="12" r:id="rId12"/>
  </sheets>
  <definedNames>
    <definedName name="_xlnm._FilterDatabase" localSheetId="9" hidden="1">'ON.1 - Ostatní náklady'!$C$85:$K$111</definedName>
    <definedName name="_xlnm._FilterDatabase" localSheetId="1" hidden="1">'SO 01 - Místní komunikace'!$C$92:$K$253</definedName>
    <definedName name="_xlnm._FilterDatabase" localSheetId="2" hidden="1">'SO 02 - Splašková kanaliz...'!$C$92:$K$792</definedName>
    <definedName name="_xlnm._FilterDatabase" localSheetId="3" hidden="1">'SO 02.1 - Kanalizační pří...'!$C$96:$K$295</definedName>
    <definedName name="_xlnm._FilterDatabase" localSheetId="4" hidden="1">'SO 03 - Dešťová kanalizac...'!$C$94:$K$1149</definedName>
    <definedName name="_xlnm._FilterDatabase" localSheetId="5" hidden="1">'SO 03.1 - Kanalizační pří...'!$C$96:$K$283</definedName>
    <definedName name="_xlnm._FilterDatabase" localSheetId="6" hidden="1">'SO 03.1 - Vodovodní přípojky'!$C$97:$K$288</definedName>
    <definedName name="_xlnm._FilterDatabase" localSheetId="7" hidden="1">'SO 04 - Vodovod a přípojky'!$C$92:$K$536</definedName>
    <definedName name="_xlnm._FilterDatabase" localSheetId="8" hidden="1">'SO 05 - Veřejné osvětlení'!$C$92:$K$233</definedName>
    <definedName name="_xlnm._FilterDatabase" localSheetId="10" hidden="1">'VRN.1 - Vedlejší rozpočto...'!$C$85:$K$108</definedName>
    <definedName name="_xlnm.Print_Titles" localSheetId="9">'ON.1 - Ostatní náklady'!$85:$85</definedName>
    <definedName name="_xlnm.Print_Titles" localSheetId="0">'Rekapitulace stavby'!$52:$52</definedName>
    <definedName name="_xlnm.Print_Titles" localSheetId="1">'SO 01 - Místní komunikace'!$92:$92</definedName>
    <definedName name="_xlnm.Print_Titles" localSheetId="2">'SO 02 - Splašková kanaliz...'!$92:$92</definedName>
    <definedName name="_xlnm.Print_Titles" localSheetId="3">'SO 02.1 - Kanalizační pří...'!$96:$96</definedName>
    <definedName name="_xlnm.Print_Titles" localSheetId="4">'SO 03 - Dešťová kanalizac...'!$94:$94</definedName>
    <definedName name="_xlnm.Print_Titles" localSheetId="5">'SO 03.1 - Kanalizační pří...'!$96:$96</definedName>
    <definedName name="_xlnm.Print_Titles" localSheetId="6">'SO 03.1 - Vodovodní přípojky'!$97:$97</definedName>
    <definedName name="_xlnm.Print_Titles" localSheetId="7">'SO 04 - Vodovod a přípojky'!$92:$92</definedName>
    <definedName name="_xlnm.Print_Titles" localSheetId="8">'SO 05 - Veřejné osvětlení'!$92:$92</definedName>
    <definedName name="_xlnm.Print_Titles" localSheetId="10">'VRN.1 - Vedlejší rozpočto...'!$85:$85</definedName>
    <definedName name="_xlnm.Print_Area" localSheetId="9">'ON.1 - Ostatní náklady'!$C$4:$J$41,'ON.1 - Ostatní náklady'!$C$47:$J$65,'ON.1 - Ostatní náklady'!$C$71:$K$111</definedName>
    <definedName name="_xlnm.Print_Area" localSheetId="11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stavby'!$C$42:$AQ$70</definedName>
    <definedName name="_xlnm.Print_Area" localSheetId="1">'SO 01 - Místní komunikace'!$C$4:$J$41,'SO 01 - Místní komunikace'!$C$47:$J$72,'SO 01 - Místní komunikace'!$C$78:$K$253</definedName>
    <definedName name="_xlnm.Print_Area" localSheetId="2">'SO 02 - Splašková kanaliz...'!$C$4:$J$41,'SO 02 - Splašková kanaliz...'!$C$47:$J$72,'SO 02 - Splašková kanaliz...'!$C$78:$K$792</definedName>
    <definedName name="_xlnm.Print_Area" localSheetId="3">'SO 02.1 - Kanalizační pří...'!$C$4:$J$43,'SO 02.1 - Kanalizační pří...'!$C$49:$J$74,'SO 02.1 - Kanalizační pří...'!$C$80:$K$295</definedName>
    <definedName name="_xlnm.Print_Area" localSheetId="4">'SO 03 - Dešťová kanalizac...'!$C$4:$J$41,'SO 03 - Dešťová kanalizac...'!$C$47:$J$74,'SO 03 - Dešťová kanalizac...'!$C$80:$K$1149</definedName>
    <definedName name="_xlnm.Print_Area" localSheetId="5">'SO 03.1 - Kanalizační pří...'!$C$4:$J$43,'SO 03.1 - Kanalizační pří...'!$C$49:$J$74,'SO 03.1 - Kanalizační pří...'!$C$80:$K$283</definedName>
    <definedName name="_xlnm.Print_Area" localSheetId="6">'SO 03.1 - Vodovodní přípojky'!$C$4:$J$43,'SO 03.1 - Vodovodní přípojky'!$C$49:$J$75,'SO 03.1 - Vodovodní přípojky'!$C$81:$K$288</definedName>
    <definedName name="_xlnm.Print_Area" localSheetId="7">'SO 04 - Vodovod a přípojky'!$C$4:$J$41,'SO 04 - Vodovod a přípojky'!$C$47:$J$72,'SO 04 - Vodovod a přípojky'!$C$78:$K$536</definedName>
    <definedName name="_xlnm.Print_Area" localSheetId="8">'SO 05 - Veřejné osvětlení'!$C$4:$J$41,'SO 05 - Veřejné osvětlení'!$C$47:$J$72,'SO 05 - Veřejné osvětlení'!$C$78:$K$233</definedName>
    <definedName name="_xlnm.Print_Area" localSheetId="10">'VRN.1 - Vedlejší rozpočto...'!$C$4:$J$41,'VRN.1 - Vedlejší rozpočto...'!$C$47:$J$65,'VRN.1 - Vedlejší rozpočto...'!$C$71:$K$108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1" l="1"/>
  <c r="J38" i="11"/>
  <c r="AY69" i="1" s="1"/>
  <c r="J37" i="11"/>
  <c r="AX69" i="1"/>
  <c r="BI106" i="11"/>
  <c r="BH106" i="11"/>
  <c r="BG106" i="11"/>
  <c r="BF106" i="11"/>
  <c r="T106" i="11"/>
  <c r="R106" i="11"/>
  <c r="P106" i="11"/>
  <c r="BI103" i="11"/>
  <c r="BH103" i="11"/>
  <c r="BG103" i="11"/>
  <c r="BF103" i="11"/>
  <c r="T103" i="11"/>
  <c r="R103" i="11"/>
  <c r="P103" i="11"/>
  <c r="BI100" i="11"/>
  <c r="BH100" i="11"/>
  <c r="BG100" i="11"/>
  <c r="BF100" i="11"/>
  <c r="T100" i="11"/>
  <c r="R100" i="11"/>
  <c r="P100" i="11"/>
  <c r="BI97" i="11"/>
  <c r="BH97" i="11"/>
  <c r="BG97" i="11"/>
  <c r="BF97" i="11"/>
  <c r="T97" i="11"/>
  <c r="R97" i="11"/>
  <c r="P97" i="11"/>
  <c r="BI94" i="11"/>
  <c r="BH94" i="11"/>
  <c r="BG94" i="11"/>
  <c r="BF94" i="11"/>
  <c r="T94" i="11"/>
  <c r="R94" i="11"/>
  <c r="P94" i="11"/>
  <c r="BI91" i="11"/>
  <c r="BH91" i="11"/>
  <c r="BG91" i="11"/>
  <c r="BF91" i="11"/>
  <c r="T91" i="11"/>
  <c r="R91" i="11"/>
  <c r="P91" i="11"/>
  <c r="BI88" i="11"/>
  <c r="BH88" i="11"/>
  <c r="BG88" i="11"/>
  <c r="BF88" i="11"/>
  <c r="T88" i="11"/>
  <c r="R88" i="11"/>
  <c r="P88" i="11"/>
  <c r="J83" i="11"/>
  <c r="J82" i="11"/>
  <c r="F82" i="11"/>
  <c r="F80" i="11"/>
  <c r="E78" i="11"/>
  <c r="J59" i="11"/>
  <c r="J58" i="11"/>
  <c r="F58" i="11"/>
  <c r="F56" i="11"/>
  <c r="E54" i="11"/>
  <c r="J20" i="11"/>
  <c r="E20" i="11"/>
  <c r="F59" i="11"/>
  <c r="J19" i="11"/>
  <c r="J14" i="11"/>
  <c r="J80" i="11"/>
  <c r="E7" i="11"/>
  <c r="E74" i="11" s="1"/>
  <c r="J39" i="10"/>
  <c r="J38" i="10"/>
  <c r="AY68" i="1"/>
  <c r="J37" i="10"/>
  <c r="AX68" i="1"/>
  <c r="BI109" i="10"/>
  <c r="BH109" i="10"/>
  <c r="BG109" i="10"/>
  <c r="BF109" i="10"/>
  <c r="T109" i="10"/>
  <c r="R109" i="10"/>
  <c r="P109" i="10"/>
  <c r="BI106" i="10"/>
  <c r="BH106" i="10"/>
  <c r="BG106" i="10"/>
  <c r="BF106" i="10"/>
  <c r="T106" i="10"/>
  <c r="R106" i="10"/>
  <c r="P106" i="10"/>
  <c r="BI103" i="10"/>
  <c r="BH103" i="10"/>
  <c r="BG103" i="10"/>
  <c r="BF103" i="10"/>
  <c r="T103" i="10"/>
  <c r="R103" i="10"/>
  <c r="P103" i="10"/>
  <c r="BI100" i="10"/>
  <c r="BH100" i="10"/>
  <c r="BG100" i="10"/>
  <c r="BF100" i="10"/>
  <c r="T100" i="10"/>
  <c r="R100" i="10"/>
  <c r="P100" i="10"/>
  <c r="BI97" i="10"/>
  <c r="BH97" i="10"/>
  <c r="BG97" i="10"/>
  <c r="BF97" i="10"/>
  <c r="T97" i="10"/>
  <c r="R97" i="10"/>
  <c r="P97" i="10"/>
  <c r="BI94" i="10"/>
  <c r="BH94" i="10"/>
  <c r="BG94" i="10"/>
  <c r="BF94" i="10"/>
  <c r="T94" i="10"/>
  <c r="R94" i="10"/>
  <c r="P94" i="10"/>
  <c r="BI91" i="10"/>
  <c r="BH91" i="10"/>
  <c r="BG91" i="10"/>
  <c r="BF91" i="10"/>
  <c r="T91" i="10"/>
  <c r="R91" i="10"/>
  <c r="P91" i="10"/>
  <c r="BI88" i="10"/>
  <c r="BH88" i="10"/>
  <c r="BG88" i="10"/>
  <c r="BF88" i="10"/>
  <c r="T88" i="10"/>
  <c r="R88" i="10"/>
  <c r="P88" i="10"/>
  <c r="J83" i="10"/>
  <c r="J82" i="10"/>
  <c r="F82" i="10"/>
  <c r="F80" i="10"/>
  <c r="E78" i="10"/>
  <c r="J59" i="10"/>
  <c r="J58" i="10"/>
  <c r="F58" i="10"/>
  <c r="F56" i="10"/>
  <c r="E54" i="10"/>
  <c r="J20" i="10"/>
  <c r="E20" i="10"/>
  <c r="F83" i="10" s="1"/>
  <c r="J19" i="10"/>
  <c r="J14" i="10"/>
  <c r="J56" i="10" s="1"/>
  <c r="E7" i="10"/>
  <c r="E50" i="10"/>
  <c r="J39" i="9"/>
  <c r="J38" i="9"/>
  <c r="AY66" i="1"/>
  <c r="J37" i="9"/>
  <c r="AX66" i="1"/>
  <c r="BI233" i="9"/>
  <c r="BH233" i="9"/>
  <c r="BG233" i="9"/>
  <c r="BF233" i="9"/>
  <c r="T233" i="9"/>
  <c r="R233" i="9"/>
  <c r="P233" i="9"/>
  <c r="BI231" i="9"/>
  <c r="BH231" i="9"/>
  <c r="BG231" i="9"/>
  <c r="BF231" i="9"/>
  <c r="T231" i="9"/>
  <c r="R231" i="9"/>
  <c r="P231" i="9"/>
  <c r="BI227" i="9"/>
  <c r="BH227" i="9"/>
  <c r="BG227" i="9"/>
  <c r="BF227" i="9"/>
  <c r="T227" i="9"/>
  <c r="T226" i="9"/>
  <c r="R227" i="9"/>
  <c r="R226" i="9"/>
  <c r="P227" i="9"/>
  <c r="P226" i="9"/>
  <c r="BI224" i="9"/>
  <c r="BH224" i="9"/>
  <c r="BG224" i="9"/>
  <c r="BF224" i="9"/>
  <c r="T224" i="9"/>
  <c r="R224" i="9"/>
  <c r="P224" i="9"/>
  <c r="BI220" i="9"/>
  <c r="BH220" i="9"/>
  <c r="BG220" i="9"/>
  <c r="BF220" i="9"/>
  <c r="T220" i="9"/>
  <c r="R220" i="9"/>
  <c r="P22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5" i="9"/>
  <c r="BH205" i="9"/>
  <c r="BG205" i="9"/>
  <c r="BF205" i="9"/>
  <c r="T205" i="9"/>
  <c r="R205" i="9"/>
  <c r="P205" i="9"/>
  <c r="BI204" i="9"/>
  <c r="BH204" i="9"/>
  <c r="BG204" i="9"/>
  <c r="BF204" i="9"/>
  <c r="T204" i="9"/>
  <c r="R204" i="9"/>
  <c r="P204" i="9"/>
  <c r="BI201" i="9"/>
  <c r="BH201" i="9"/>
  <c r="BG201" i="9"/>
  <c r="BF201" i="9"/>
  <c r="T201" i="9"/>
  <c r="R201" i="9"/>
  <c r="P201" i="9"/>
  <c r="BI198" i="9"/>
  <c r="BH198" i="9"/>
  <c r="BG198" i="9"/>
  <c r="BF198" i="9"/>
  <c r="T198" i="9"/>
  <c r="R198" i="9"/>
  <c r="P198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1" i="9"/>
  <c r="BH191" i="9"/>
  <c r="BG191" i="9"/>
  <c r="BF191" i="9"/>
  <c r="T191" i="9"/>
  <c r="R191" i="9"/>
  <c r="P191" i="9"/>
  <c r="BI189" i="9"/>
  <c r="BH189" i="9"/>
  <c r="BG189" i="9"/>
  <c r="BF189" i="9"/>
  <c r="T189" i="9"/>
  <c r="R189" i="9"/>
  <c r="P189" i="9"/>
  <c r="BI187" i="9"/>
  <c r="BH187" i="9"/>
  <c r="BG187" i="9"/>
  <c r="BF187" i="9"/>
  <c r="T187" i="9"/>
  <c r="R187" i="9"/>
  <c r="P187" i="9"/>
  <c r="BI183" i="9"/>
  <c r="BH183" i="9"/>
  <c r="BG183" i="9"/>
  <c r="BF183" i="9"/>
  <c r="T183" i="9"/>
  <c r="R183" i="9"/>
  <c r="P183" i="9"/>
  <c r="BI181" i="9"/>
  <c r="BH181" i="9"/>
  <c r="BG181" i="9"/>
  <c r="BF181" i="9"/>
  <c r="T181" i="9"/>
  <c r="R181" i="9"/>
  <c r="P181" i="9"/>
  <c r="BI179" i="9"/>
  <c r="BH179" i="9"/>
  <c r="BG179" i="9"/>
  <c r="BF179" i="9"/>
  <c r="T179" i="9"/>
  <c r="R179" i="9"/>
  <c r="P179" i="9"/>
  <c r="BI176" i="9"/>
  <c r="BH176" i="9"/>
  <c r="BG176" i="9"/>
  <c r="BF176" i="9"/>
  <c r="T176" i="9"/>
  <c r="R176" i="9"/>
  <c r="P176" i="9"/>
  <c r="BI173" i="9"/>
  <c r="BH173" i="9"/>
  <c r="BG173" i="9"/>
  <c r="BF173" i="9"/>
  <c r="T173" i="9"/>
  <c r="R173" i="9"/>
  <c r="P173" i="9"/>
  <c r="BI169" i="9"/>
  <c r="BH169" i="9"/>
  <c r="BG169" i="9"/>
  <c r="BF169" i="9"/>
  <c r="T169" i="9"/>
  <c r="R169" i="9"/>
  <c r="P169" i="9"/>
  <c r="BI166" i="9"/>
  <c r="BH166" i="9"/>
  <c r="BG166" i="9"/>
  <c r="BF166" i="9"/>
  <c r="T166" i="9"/>
  <c r="R166" i="9"/>
  <c r="P166" i="9"/>
  <c r="BI163" i="9"/>
  <c r="BH163" i="9"/>
  <c r="BG163" i="9"/>
  <c r="BF163" i="9"/>
  <c r="T163" i="9"/>
  <c r="R163" i="9"/>
  <c r="P163" i="9"/>
  <c r="BI161" i="9"/>
  <c r="BH161" i="9"/>
  <c r="BG161" i="9"/>
  <c r="BF161" i="9"/>
  <c r="T161" i="9"/>
  <c r="R161" i="9"/>
  <c r="P161" i="9"/>
  <c r="BI158" i="9"/>
  <c r="BH158" i="9"/>
  <c r="BG158" i="9"/>
  <c r="BF158" i="9"/>
  <c r="T158" i="9"/>
  <c r="R158" i="9"/>
  <c r="P158" i="9"/>
  <c r="BI156" i="9"/>
  <c r="BH156" i="9"/>
  <c r="BG156" i="9"/>
  <c r="BF156" i="9"/>
  <c r="T156" i="9"/>
  <c r="R156" i="9"/>
  <c r="P156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7" i="9"/>
  <c r="BH147" i="9"/>
  <c r="BG147" i="9"/>
  <c r="BF147" i="9"/>
  <c r="T147" i="9"/>
  <c r="R147" i="9"/>
  <c r="P147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3" i="9"/>
  <c r="BH133" i="9"/>
  <c r="BG133" i="9"/>
  <c r="BF133" i="9"/>
  <c r="T133" i="9"/>
  <c r="R133" i="9"/>
  <c r="P133" i="9"/>
  <c r="BI132" i="9"/>
  <c r="BH132" i="9"/>
  <c r="BG132" i="9"/>
  <c r="BF132" i="9"/>
  <c r="T132" i="9"/>
  <c r="R132" i="9"/>
  <c r="P132" i="9"/>
  <c r="BI130" i="9"/>
  <c r="BH130" i="9"/>
  <c r="BG130" i="9"/>
  <c r="BF130" i="9"/>
  <c r="T130" i="9"/>
  <c r="R130" i="9"/>
  <c r="P130" i="9"/>
  <c r="BI129" i="9"/>
  <c r="BH129" i="9"/>
  <c r="BG129" i="9"/>
  <c r="BF129" i="9"/>
  <c r="T129" i="9"/>
  <c r="R129" i="9"/>
  <c r="P129" i="9"/>
  <c r="BI127" i="9"/>
  <c r="BH127" i="9"/>
  <c r="BG127" i="9"/>
  <c r="BF127" i="9"/>
  <c r="T127" i="9"/>
  <c r="R127" i="9"/>
  <c r="P127" i="9"/>
  <c r="BI125" i="9"/>
  <c r="BH125" i="9"/>
  <c r="BG125" i="9"/>
  <c r="BF125" i="9"/>
  <c r="T125" i="9"/>
  <c r="R125" i="9"/>
  <c r="P125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19" i="9"/>
  <c r="BH119" i="9"/>
  <c r="BG119" i="9"/>
  <c r="BF119" i="9"/>
  <c r="T119" i="9"/>
  <c r="R119" i="9"/>
  <c r="P119" i="9"/>
  <c r="BI118" i="9"/>
  <c r="BH118" i="9"/>
  <c r="BG118" i="9"/>
  <c r="BF118" i="9"/>
  <c r="T118" i="9"/>
  <c r="R118" i="9"/>
  <c r="P118" i="9"/>
  <c r="BI113" i="9"/>
  <c r="BH113" i="9"/>
  <c r="BG113" i="9"/>
  <c r="BF113" i="9"/>
  <c r="T113" i="9"/>
  <c r="R113" i="9"/>
  <c r="P113" i="9"/>
  <c r="BI108" i="9"/>
  <c r="BH108" i="9"/>
  <c r="BG108" i="9"/>
  <c r="BF108" i="9"/>
  <c r="T108" i="9"/>
  <c r="R108" i="9"/>
  <c r="P108" i="9"/>
  <c r="BI103" i="9"/>
  <c r="BH103" i="9"/>
  <c r="BG103" i="9"/>
  <c r="BF103" i="9"/>
  <c r="T103" i="9"/>
  <c r="R103" i="9"/>
  <c r="P103" i="9"/>
  <c r="BI99" i="9"/>
  <c r="BH99" i="9"/>
  <c r="BG99" i="9"/>
  <c r="BF99" i="9"/>
  <c r="T99" i="9"/>
  <c r="R99" i="9"/>
  <c r="P99" i="9"/>
  <c r="BI96" i="9"/>
  <c r="BH96" i="9"/>
  <c r="BG96" i="9"/>
  <c r="BF96" i="9"/>
  <c r="T96" i="9"/>
  <c r="R96" i="9"/>
  <c r="P96" i="9"/>
  <c r="J90" i="9"/>
  <c r="J89" i="9"/>
  <c r="F89" i="9"/>
  <c r="F87" i="9"/>
  <c r="E85" i="9"/>
  <c r="J59" i="9"/>
  <c r="J58" i="9"/>
  <c r="F58" i="9"/>
  <c r="F56" i="9"/>
  <c r="E54" i="9"/>
  <c r="J20" i="9"/>
  <c r="E20" i="9"/>
  <c r="F90" i="9" s="1"/>
  <c r="J19" i="9"/>
  <c r="J14" i="9"/>
  <c r="J56" i="9" s="1"/>
  <c r="E7" i="9"/>
  <c r="E81" i="9" s="1"/>
  <c r="J41" i="8"/>
  <c r="J40" i="8"/>
  <c r="AY65" i="1" s="1"/>
  <c r="J39" i="8"/>
  <c r="AX65" i="1" s="1"/>
  <c r="BI287" i="8"/>
  <c r="BH287" i="8"/>
  <c r="BG287" i="8"/>
  <c r="BF287" i="8"/>
  <c r="T287" i="8"/>
  <c r="R287" i="8"/>
  <c r="P287" i="8"/>
  <c r="BI285" i="8"/>
  <c r="BH285" i="8"/>
  <c r="BG285" i="8"/>
  <c r="BF285" i="8"/>
  <c r="T285" i="8"/>
  <c r="R285" i="8"/>
  <c r="P285" i="8"/>
  <c r="BI282" i="8"/>
  <c r="BH282" i="8"/>
  <c r="BG282" i="8"/>
  <c r="BF282" i="8"/>
  <c r="T282" i="8"/>
  <c r="T281" i="8" s="1"/>
  <c r="R282" i="8"/>
  <c r="R281" i="8"/>
  <c r="P282" i="8"/>
  <c r="P281" i="8" s="1"/>
  <c r="BI277" i="8"/>
  <c r="BH277" i="8"/>
  <c r="BG277" i="8"/>
  <c r="BF277" i="8"/>
  <c r="T277" i="8"/>
  <c r="R277" i="8"/>
  <c r="P277" i="8"/>
  <c r="BI273" i="8"/>
  <c r="BH273" i="8"/>
  <c r="BG273" i="8"/>
  <c r="BF273" i="8"/>
  <c r="T273" i="8"/>
  <c r="R273" i="8"/>
  <c r="P273" i="8"/>
  <c r="BI270" i="8"/>
  <c r="BH270" i="8"/>
  <c r="BG270" i="8"/>
  <c r="BF270" i="8"/>
  <c r="T270" i="8"/>
  <c r="R270" i="8"/>
  <c r="P270" i="8"/>
  <c r="BI267" i="8"/>
  <c r="BH267" i="8"/>
  <c r="BG267" i="8"/>
  <c r="BF267" i="8"/>
  <c r="T267" i="8"/>
  <c r="R267" i="8"/>
  <c r="P267" i="8"/>
  <c r="BI263" i="8"/>
  <c r="BH263" i="8"/>
  <c r="BG263" i="8"/>
  <c r="BF263" i="8"/>
  <c r="T263" i="8"/>
  <c r="R263" i="8"/>
  <c r="P263" i="8"/>
  <c r="BI259" i="8"/>
  <c r="BH259" i="8"/>
  <c r="BG259" i="8"/>
  <c r="BF259" i="8"/>
  <c r="T259" i="8"/>
  <c r="R259" i="8"/>
  <c r="P259" i="8"/>
  <c r="BI255" i="8"/>
  <c r="BH255" i="8"/>
  <c r="BG255" i="8"/>
  <c r="BF255" i="8"/>
  <c r="T255" i="8"/>
  <c r="R255" i="8"/>
  <c r="P255" i="8"/>
  <c r="BI253" i="8"/>
  <c r="BH253" i="8"/>
  <c r="BG253" i="8"/>
  <c r="BF253" i="8"/>
  <c r="T253" i="8"/>
  <c r="R253" i="8"/>
  <c r="P253" i="8"/>
  <c r="BI250" i="8"/>
  <c r="BH250" i="8"/>
  <c r="BG250" i="8"/>
  <c r="BF250" i="8"/>
  <c r="T250" i="8"/>
  <c r="R250" i="8"/>
  <c r="P250" i="8"/>
  <c r="BI246" i="8"/>
  <c r="BH246" i="8"/>
  <c r="BG246" i="8"/>
  <c r="BF246" i="8"/>
  <c r="T246" i="8"/>
  <c r="R246" i="8"/>
  <c r="P246" i="8"/>
  <c r="BI242" i="8"/>
  <c r="BH242" i="8"/>
  <c r="BG242" i="8"/>
  <c r="BF242" i="8"/>
  <c r="T242" i="8"/>
  <c r="R242" i="8"/>
  <c r="P242" i="8"/>
  <c r="BI238" i="8"/>
  <c r="BH238" i="8"/>
  <c r="BG238" i="8"/>
  <c r="BF238" i="8"/>
  <c r="T238" i="8"/>
  <c r="R238" i="8"/>
  <c r="P238" i="8"/>
  <c r="BI235" i="8"/>
  <c r="BH235" i="8"/>
  <c r="BG235" i="8"/>
  <c r="BF235" i="8"/>
  <c r="T235" i="8"/>
  <c r="R235" i="8"/>
  <c r="P235" i="8"/>
  <c r="BI232" i="8"/>
  <c r="BH232" i="8"/>
  <c r="BG232" i="8"/>
  <c r="BF232" i="8"/>
  <c r="T232" i="8"/>
  <c r="R232" i="8"/>
  <c r="P232" i="8"/>
  <c r="BI228" i="8"/>
  <c r="BH228" i="8"/>
  <c r="BG228" i="8"/>
  <c r="BF228" i="8"/>
  <c r="T228" i="8"/>
  <c r="R228" i="8"/>
  <c r="P228" i="8"/>
  <c r="BI224" i="8"/>
  <c r="BH224" i="8"/>
  <c r="BG224" i="8"/>
  <c r="BF224" i="8"/>
  <c r="T224" i="8"/>
  <c r="R224" i="8"/>
  <c r="P224" i="8"/>
  <c r="BI220" i="8"/>
  <c r="BH220" i="8"/>
  <c r="BG220" i="8"/>
  <c r="BF220" i="8"/>
  <c r="T220" i="8"/>
  <c r="R220" i="8"/>
  <c r="P220" i="8"/>
  <c r="BI216" i="8"/>
  <c r="BH216" i="8"/>
  <c r="BG216" i="8"/>
  <c r="BF216" i="8"/>
  <c r="T216" i="8"/>
  <c r="R216" i="8"/>
  <c r="P216" i="8"/>
  <c r="BI212" i="8"/>
  <c r="BH212" i="8"/>
  <c r="BG212" i="8"/>
  <c r="BF212" i="8"/>
  <c r="T212" i="8"/>
  <c r="R212" i="8"/>
  <c r="P212" i="8"/>
  <c r="BI207" i="8"/>
  <c r="BH207" i="8"/>
  <c r="BG207" i="8"/>
  <c r="BF207" i="8"/>
  <c r="T207" i="8"/>
  <c r="R207" i="8"/>
  <c r="P207" i="8"/>
  <c r="BI203" i="8"/>
  <c r="BH203" i="8"/>
  <c r="BG203" i="8"/>
  <c r="BF203" i="8"/>
  <c r="T203" i="8"/>
  <c r="R203" i="8"/>
  <c r="P203" i="8"/>
  <c r="BI198" i="8"/>
  <c r="BH198" i="8"/>
  <c r="BG198" i="8"/>
  <c r="BF198" i="8"/>
  <c r="T198" i="8"/>
  <c r="R198" i="8"/>
  <c r="P198" i="8"/>
  <c r="BI194" i="8"/>
  <c r="BH194" i="8"/>
  <c r="BG194" i="8"/>
  <c r="BF194" i="8"/>
  <c r="T194" i="8"/>
  <c r="R194" i="8"/>
  <c r="P194" i="8"/>
  <c r="BI191" i="8"/>
  <c r="BH191" i="8"/>
  <c r="BG191" i="8"/>
  <c r="BF191" i="8"/>
  <c r="T191" i="8"/>
  <c r="R191" i="8"/>
  <c r="P191" i="8"/>
  <c r="BI186" i="8"/>
  <c r="BH186" i="8"/>
  <c r="BG186" i="8"/>
  <c r="BF186" i="8"/>
  <c r="T186" i="8"/>
  <c r="R186" i="8"/>
  <c r="P186" i="8"/>
  <c r="BI176" i="8"/>
  <c r="BH176" i="8"/>
  <c r="BG176" i="8"/>
  <c r="BF176" i="8"/>
  <c r="T176" i="8"/>
  <c r="R176" i="8"/>
  <c r="P176" i="8"/>
  <c r="BI173" i="8"/>
  <c r="BH173" i="8"/>
  <c r="BG173" i="8"/>
  <c r="BF173" i="8"/>
  <c r="T173" i="8"/>
  <c r="R173" i="8"/>
  <c r="P173" i="8"/>
  <c r="BI169" i="8"/>
  <c r="BH169" i="8"/>
  <c r="BG169" i="8"/>
  <c r="BF169" i="8"/>
  <c r="T169" i="8"/>
  <c r="R169" i="8"/>
  <c r="P169" i="8"/>
  <c r="BI135" i="8"/>
  <c r="BH135" i="8"/>
  <c r="BG135" i="8"/>
  <c r="BF135" i="8"/>
  <c r="T135" i="8"/>
  <c r="R135" i="8"/>
  <c r="P135" i="8"/>
  <c r="BI101" i="8"/>
  <c r="BH101" i="8"/>
  <c r="BG101" i="8"/>
  <c r="BF101" i="8"/>
  <c r="T101" i="8"/>
  <c r="R101" i="8"/>
  <c r="P101" i="8"/>
  <c r="J95" i="8"/>
  <c r="J94" i="8"/>
  <c r="F94" i="8"/>
  <c r="F92" i="8"/>
  <c r="E90" i="8"/>
  <c r="J63" i="8"/>
  <c r="J62" i="8"/>
  <c r="F62" i="8"/>
  <c r="F60" i="8"/>
  <c r="E58" i="8"/>
  <c r="J22" i="8"/>
  <c r="E22" i="8"/>
  <c r="F95" i="8" s="1"/>
  <c r="J21" i="8"/>
  <c r="J16" i="8"/>
  <c r="J92" i="8"/>
  <c r="E7" i="8"/>
  <c r="E52" i="8"/>
  <c r="J39" i="7"/>
  <c r="J38" i="7"/>
  <c r="AY64" i="1" s="1"/>
  <c r="J37" i="7"/>
  <c r="AX64" i="1" s="1"/>
  <c r="BI535" i="7"/>
  <c r="BH535" i="7"/>
  <c r="BG535" i="7"/>
  <c r="BF535" i="7"/>
  <c r="T535" i="7"/>
  <c r="R535" i="7"/>
  <c r="P535" i="7"/>
  <c r="BI533" i="7"/>
  <c r="BH533" i="7"/>
  <c r="BG533" i="7"/>
  <c r="BF533" i="7"/>
  <c r="T533" i="7"/>
  <c r="R533" i="7"/>
  <c r="P533" i="7"/>
  <c r="BI529" i="7"/>
  <c r="BH529" i="7"/>
  <c r="BG529" i="7"/>
  <c r="BF529" i="7"/>
  <c r="T529" i="7"/>
  <c r="R529" i="7"/>
  <c r="P529" i="7"/>
  <c r="BI527" i="7"/>
  <c r="BH527" i="7"/>
  <c r="BG527" i="7"/>
  <c r="BF527" i="7"/>
  <c r="T527" i="7"/>
  <c r="R527" i="7"/>
  <c r="P527" i="7"/>
  <c r="BI521" i="7"/>
  <c r="BH521" i="7"/>
  <c r="BG521" i="7"/>
  <c r="BF521" i="7"/>
  <c r="T521" i="7"/>
  <c r="R521" i="7"/>
  <c r="P521" i="7"/>
  <c r="BI516" i="7"/>
  <c r="BH516" i="7"/>
  <c r="BG516" i="7"/>
  <c r="BF516" i="7"/>
  <c r="T516" i="7"/>
  <c r="R516" i="7"/>
  <c r="P516" i="7"/>
  <c r="BI511" i="7"/>
  <c r="BH511" i="7"/>
  <c r="BG511" i="7"/>
  <c r="BF511" i="7"/>
  <c r="T511" i="7"/>
  <c r="R511" i="7"/>
  <c r="P511" i="7"/>
  <c r="BI507" i="7"/>
  <c r="BH507" i="7"/>
  <c r="BG507" i="7"/>
  <c r="BF507" i="7"/>
  <c r="T507" i="7"/>
  <c r="R507" i="7"/>
  <c r="P507" i="7"/>
  <c r="BI505" i="7"/>
  <c r="BH505" i="7"/>
  <c r="BG505" i="7"/>
  <c r="BF505" i="7"/>
  <c r="T505" i="7"/>
  <c r="R505" i="7"/>
  <c r="P505" i="7"/>
  <c r="BI501" i="7"/>
  <c r="BH501" i="7"/>
  <c r="BG501" i="7"/>
  <c r="BF501" i="7"/>
  <c r="T501" i="7"/>
  <c r="R501" i="7"/>
  <c r="P501" i="7"/>
  <c r="BI498" i="7"/>
  <c r="BH498" i="7"/>
  <c r="BG498" i="7"/>
  <c r="BF498" i="7"/>
  <c r="T498" i="7"/>
  <c r="R498" i="7"/>
  <c r="P498" i="7"/>
  <c r="BI495" i="7"/>
  <c r="BH495" i="7"/>
  <c r="BG495" i="7"/>
  <c r="BF495" i="7"/>
  <c r="T495" i="7"/>
  <c r="R495" i="7"/>
  <c r="P495" i="7"/>
  <c r="BI491" i="7"/>
  <c r="BH491" i="7"/>
  <c r="BG491" i="7"/>
  <c r="BF491" i="7"/>
  <c r="T491" i="7"/>
  <c r="R491" i="7"/>
  <c r="P491" i="7"/>
  <c r="BI488" i="7"/>
  <c r="BH488" i="7"/>
  <c r="BG488" i="7"/>
  <c r="BF488" i="7"/>
  <c r="T488" i="7"/>
  <c r="R488" i="7"/>
  <c r="P488" i="7"/>
  <c r="BI485" i="7"/>
  <c r="BH485" i="7"/>
  <c r="BG485" i="7"/>
  <c r="BF485" i="7"/>
  <c r="T485" i="7"/>
  <c r="R485" i="7"/>
  <c r="P485" i="7"/>
  <c r="BI480" i="7"/>
  <c r="BH480" i="7"/>
  <c r="BG480" i="7"/>
  <c r="BF480" i="7"/>
  <c r="T480" i="7"/>
  <c r="R480" i="7"/>
  <c r="P480" i="7"/>
  <c r="BI477" i="7"/>
  <c r="BH477" i="7"/>
  <c r="BG477" i="7"/>
  <c r="BF477" i="7"/>
  <c r="T477" i="7"/>
  <c r="R477" i="7"/>
  <c r="P477" i="7"/>
  <c r="BI474" i="7"/>
  <c r="BH474" i="7"/>
  <c r="BG474" i="7"/>
  <c r="BF474" i="7"/>
  <c r="T474" i="7"/>
  <c r="R474" i="7"/>
  <c r="P474" i="7"/>
  <c r="BI470" i="7"/>
  <c r="BH470" i="7"/>
  <c r="BG470" i="7"/>
  <c r="BF470" i="7"/>
  <c r="T470" i="7"/>
  <c r="R470" i="7"/>
  <c r="P470" i="7"/>
  <c r="BI467" i="7"/>
  <c r="BH467" i="7"/>
  <c r="BG467" i="7"/>
  <c r="BF467" i="7"/>
  <c r="T467" i="7"/>
  <c r="R467" i="7"/>
  <c r="P467" i="7"/>
  <c r="BI464" i="7"/>
  <c r="BH464" i="7"/>
  <c r="BG464" i="7"/>
  <c r="BF464" i="7"/>
  <c r="T464" i="7"/>
  <c r="R464" i="7"/>
  <c r="P464" i="7"/>
  <c r="BI459" i="7"/>
  <c r="BH459" i="7"/>
  <c r="BG459" i="7"/>
  <c r="BF459" i="7"/>
  <c r="T459" i="7"/>
  <c r="R459" i="7"/>
  <c r="P459" i="7"/>
  <c r="BI454" i="7"/>
  <c r="BH454" i="7"/>
  <c r="BG454" i="7"/>
  <c r="BF454" i="7"/>
  <c r="T454" i="7"/>
  <c r="R454" i="7"/>
  <c r="P454" i="7"/>
  <c r="BI450" i="7"/>
  <c r="BH450" i="7"/>
  <c r="BG450" i="7"/>
  <c r="BF450" i="7"/>
  <c r="T450" i="7"/>
  <c r="R450" i="7"/>
  <c r="P450" i="7"/>
  <c r="BI446" i="7"/>
  <c r="BH446" i="7"/>
  <c r="BG446" i="7"/>
  <c r="BF446" i="7"/>
  <c r="T446" i="7"/>
  <c r="R446" i="7"/>
  <c r="P446" i="7"/>
  <c r="BI442" i="7"/>
  <c r="BH442" i="7"/>
  <c r="BG442" i="7"/>
  <c r="BF442" i="7"/>
  <c r="T442" i="7"/>
  <c r="R442" i="7"/>
  <c r="P442" i="7"/>
  <c r="BI438" i="7"/>
  <c r="BH438" i="7"/>
  <c r="BG438" i="7"/>
  <c r="BF438" i="7"/>
  <c r="T438" i="7"/>
  <c r="R438" i="7"/>
  <c r="P438" i="7"/>
  <c r="BI434" i="7"/>
  <c r="BH434" i="7"/>
  <c r="BG434" i="7"/>
  <c r="BF434" i="7"/>
  <c r="T434" i="7"/>
  <c r="R434" i="7"/>
  <c r="P434" i="7"/>
  <c r="BI430" i="7"/>
  <c r="BH430" i="7"/>
  <c r="BG430" i="7"/>
  <c r="BF430" i="7"/>
  <c r="T430" i="7"/>
  <c r="R430" i="7"/>
  <c r="P430" i="7"/>
  <c r="BI412" i="7"/>
  <c r="BH412" i="7"/>
  <c r="BG412" i="7"/>
  <c r="BF412" i="7"/>
  <c r="T412" i="7"/>
  <c r="R412" i="7"/>
  <c r="P412" i="7"/>
  <c r="BI408" i="7"/>
  <c r="BH408" i="7"/>
  <c r="BG408" i="7"/>
  <c r="BF408" i="7"/>
  <c r="T408" i="7"/>
  <c r="R408" i="7"/>
  <c r="P408" i="7"/>
  <c r="BI403" i="7"/>
  <c r="BH403" i="7"/>
  <c r="BG403" i="7"/>
  <c r="BF403" i="7"/>
  <c r="T403" i="7"/>
  <c r="R403" i="7"/>
  <c r="P403" i="7"/>
  <c r="BI399" i="7"/>
  <c r="BH399" i="7"/>
  <c r="BG399" i="7"/>
  <c r="BF399" i="7"/>
  <c r="T399" i="7"/>
  <c r="R399" i="7"/>
  <c r="P399" i="7"/>
  <c r="BI394" i="7"/>
  <c r="BH394" i="7"/>
  <c r="BG394" i="7"/>
  <c r="BF394" i="7"/>
  <c r="T394" i="7"/>
  <c r="R394" i="7"/>
  <c r="P394" i="7"/>
  <c r="BI391" i="7"/>
  <c r="BH391" i="7"/>
  <c r="BG391" i="7"/>
  <c r="BF391" i="7"/>
  <c r="T391" i="7"/>
  <c r="R391" i="7"/>
  <c r="P391" i="7"/>
  <c r="BI386" i="7"/>
  <c r="BH386" i="7"/>
  <c r="BG386" i="7"/>
  <c r="BF386" i="7"/>
  <c r="T386" i="7"/>
  <c r="R386" i="7"/>
  <c r="P386" i="7"/>
  <c r="BI382" i="7"/>
  <c r="BH382" i="7"/>
  <c r="BG382" i="7"/>
  <c r="BF382" i="7"/>
  <c r="T382" i="7"/>
  <c r="R382" i="7"/>
  <c r="P382" i="7"/>
  <c r="BI377" i="7"/>
  <c r="BH377" i="7"/>
  <c r="BG377" i="7"/>
  <c r="BF377" i="7"/>
  <c r="T377" i="7"/>
  <c r="R377" i="7"/>
  <c r="P377" i="7"/>
  <c r="BI373" i="7"/>
  <c r="BH373" i="7"/>
  <c r="BG373" i="7"/>
  <c r="BF373" i="7"/>
  <c r="T373" i="7"/>
  <c r="R373" i="7"/>
  <c r="P373" i="7"/>
  <c r="BI369" i="7"/>
  <c r="BH369" i="7"/>
  <c r="BG369" i="7"/>
  <c r="BF369" i="7"/>
  <c r="T369" i="7"/>
  <c r="R369" i="7"/>
  <c r="P369" i="7"/>
  <c r="BI361" i="7"/>
  <c r="BH361" i="7"/>
  <c r="BG361" i="7"/>
  <c r="BF361" i="7"/>
  <c r="T361" i="7"/>
  <c r="R361" i="7"/>
  <c r="P361" i="7"/>
  <c r="BI358" i="7"/>
  <c r="BH358" i="7"/>
  <c r="BG358" i="7"/>
  <c r="BF358" i="7"/>
  <c r="T358" i="7"/>
  <c r="R358" i="7"/>
  <c r="P358" i="7"/>
  <c r="BI352" i="7"/>
  <c r="BH352" i="7"/>
  <c r="BG352" i="7"/>
  <c r="BF352" i="7"/>
  <c r="T352" i="7"/>
  <c r="R352" i="7"/>
  <c r="P352" i="7"/>
  <c r="BI347" i="7"/>
  <c r="BH347" i="7"/>
  <c r="BG347" i="7"/>
  <c r="BF347" i="7"/>
  <c r="T347" i="7"/>
  <c r="R347" i="7"/>
  <c r="P347" i="7"/>
  <c r="BI342" i="7"/>
  <c r="BH342" i="7"/>
  <c r="BG342" i="7"/>
  <c r="BF342" i="7"/>
  <c r="T342" i="7"/>
  <c r="R342" i="7"/>
  <c r="P342" i="7"/>
  <c r="BI337" i="7"/>
  <c r="BH337" i="7"/>
  <c r="BG337" i="7"/>
  <c r="BF337" i="7"/>
  <c r="T337" i="7"/>
  <c r="R337" i="7"/>
  <c r="P337" i="7"/>
  <c r="BI332" i="7"/>
  <c r="BH332" i="7"/>
  <c r="BG332" i="7"/>
  <c r="BF332" i="7"/>
  <c r="T332" i="7"/>
  <c r="R332" i="7"/>
  <c r="P332" i="7"/>
  <c r="BI328" i="7"/>
  <c r="BH328" i="7"/>
  <c r="BG328" i="7"/>
  <c r="BF328" i="7"/>
  <c r="T328" i="7"/>
  <c r="R328" i="7"/>
  <c r="P328" i="7"/>
  <c r="BI324" i="7"/>
  <c r="BH324" i="7"/>
  <c r="BG324" i="7"/>
  <c r="BF324" i="7"/>
  <c r="T324" i="7"/>
  <c r="R324" i="7"/>
  <c r="P324" i="7"/>
  <c r="BI320" i="7"/>
  <c r="BH320" i="7"/>
  <c r="BG320" i="7"/>
  <c r="BF320" i="7"/>
  <c r="T320" i="7"/>
  <c r="R320" i="7"/>
  <c r="P320" i="7"/>
  <c r="BI316" i="7"/>
  <c r="BH316" i="7"/>
  <c r="BG316" i="7"/>
  <c r="BF316" i="7"/>
  <c r="T316" i="7"/>
  <c r="R316" i="7"/>
  <c r="P316" i="7"/>
  <c r="BI312" i="7"/>
  <c r="BH312" i="7"/>
  <c r="BG312" i="7"/>
  <c r="BF312" i="7"/>
  <c r="T312" i="7"/>
  <c r="R312" i="7"/>
  <c r="P312" i="7"/>
  <c r="BI308" i="7"/>
  <c r="BH308" i="7"/>
  <c r="BG308" i="7"/>
  <c r="BF308" i="7"/>
  <c r="T308" i="7"/>
  <c r="R308" i="7"/>
  <c r="P308" i="7"/>
  <c r="BI305" i="7"/>
  <c r="BH305" i="7"/>
  <c r="BG305" i="7"/>
  <c r="BF305" i="7"/>
  <c r="T305" i="7"/>
  <c r="R305" i="7"/>
  <c r="P305" i="7"/>
  <c r="BI301" i="7"/>
  <c r="BH301" i="7"/>
  <c r="BG301" i="7"/>
  <c r="BF301" i="7"/>
  <c r="T301" i="7"/>
  <c r="R301" i="7"/>
  <c r="P301" i="7"/>
  <c r="BI296" i="7"/>
  <c r="BH296" i="7"/>
  <c r="BG296" i="7"/>
  <c r="BF296" i="7"/>
  <c r="T296" i="7"/>
  <c r="R296" i="7"/>
  <c r="P296" i="7"/>
  <c r="BI291" i="7"/>
  <c r="BH291" i="7"/>
  <c r="BG291" i="7"/>
  <c r="BF291" i="7"/>
  <c r="T291" i="7"/>
  <c r="R291" i="7"/>
  <c r="P291" i="7"/>
  <c r="BI284" i="7"/>
  <c r="BH284" i="7"/>
  <c r="BG284" i="7"/>
  <c r="BF284" i="7"/>
  <c r="T284" i="7"/>
  <c r="R284" i="7"/>
  <c r="P284" i="7"/>
  <c r="BI277" i="7"/>
  <c r="BH277" i="7"/>
  <c r="BG277" i="7"/>
  <c r="BF277" i="7"/>
  <c r="T277" i="7"/>
  <c r="R277" i="7"/>
  <c r="P277" i="7"/>
  <c r="BI268" i="7"/>
  <c r="BH268" i="7"/>
  <c r="BG268" i="7"/>
  <c r="BF268" i="7"/>
  <c r="T268" i="7"/>
  <c r="R268" i="7"/>
  <c r="P268" i="7"/>
  <c r="BI265" i="7"/>
  <c r="BH265" i="7"/>
  <c r="BG265" i="7"/>
  <c r="BF265" i="7"/>
  <c r="T265" i="7"/>
  <c r="R265" i="7"/>
  <c r="P265" i="7"/>
  <c r="BI260" i="7"/>
  <c r="BH260" i="7"/>
  <c r="BG260" i="7"/>
  <c r="BF260" i="7"/>
  <c r="T260" i="7"/>
  <c r="R260" i="7"/>
  <c r="P260" i="7"/>
  <c r="BI254" i="7"/>
  <c r="BH254" i="7"/>
  <c r="BG254" i="7"/>
  <c r="BF254" i="7"/>
  <c r="T254" i="7"/>
  <c r="R254" i="7"/>
  <c r="P254" i="7"/>
  <c r="BI246" i="7"/>
  <c r="BH246" i="7"/>
  <c r="BG246" i="7"/>
  <c r="BF246" i="7"/>
  <c r="T246" i="7"/>
  <c r="R246" i="7"/>
  <c r="P246" i="7"/>
  <c r="BI242" i="7"/>
  <c r="BH242" i="7"/>
  <c r="BG242" i="7"/>
  <c r="BF242" i="7"/>
  <c r="T242" i="7"/>
  <c r="R242" i="7"/>
  <c r="P242" i="7"/>
  <c r="BI183" i="7"/>
  <c r="BH183" i="7"/>
  <c r="BG183" i="7"/>
  <c r="BF183" i="7"/>
  <c r="T183" i="7"/>
  <c r="R183" i="7"/>
  <c r="P183" i="7"/>
  <c r="BI120" i="7"/>
  <c r="BH120" i="7"/>
  <c r="BG120" i="7"/>
  <c r="BF120" i="7"/>
  <c r="T120" i="7"/>
  <c r="R120" i="7"/>
  <c r="P120" i="7"/>
  <c r="BI113" i="7"/>
  <c r="BH113" i="7"/>
  <c r="BG113" i="7"/>
  <c r="BF113" i="7"/>
  <c r="T113" i="7"/>
  <c r="R113" i="7"/>
  <c r="P113" i="7"/>
  <c r="BI109" i="7"/>
  <c r="BH109" i="7"/>
  <c r="BG109" i="7"/>
  <c r="BF109" i="7"/>
  <c r="T109" i="7"/>
  <c r="R109" i="7"/>
  <c r="P109" i="7"/>
  <c r="BI105" i="7"/>
  <c r="BH105" i="7"/>
  <c r="BG105" i="7"/>
  <c r="BF105" i="7"/>
  <c r="T105" i="7"/>
  <c r="R105" i="7"/>
  <c r="P105" i="7"/>
  <c r="BI101" i="7"/>
  <c r="BH101" i="7"/>
  <c r="BG101" i="7"/>
  <c r="BF101" i="7"/>
  <c r="T101" i="7"/>
  <c r="R101" i="7"/>
  <c r="P101" i="7"/>
  <c r="BI96" i="7"/>
  <c r="BH96" i="7"/>
  <c r="BG96" i="7"/>
  <c r="BF96" i="7"/>
  <c r="T96" i="7"/>
  <c r="R96" i="7"/>
  <c r="P96" i="7"/>
  <c r="J90" i="7"/>
  <c r="J89" i="7"/>
  <c r="F89" i="7"/>
  <c r="F87" i="7"/>
  <c r="E85" i="7"/>
  <c r="J59" i="7"/>
  <c r="J58" i="7"/>
  <c r="F58" i="7"/>
  <c r="F56" i="7"/>
  <c r="E54" i="7"/>
  <c r="J20" i="7"/>
  <c r="E20" i="7"/>
  <c r="F90" i="7"/>
  <c r="J19" i="7"/>
  <c r="J14" i="7"/>
  <c r="J87" i="7" s="1"/>
  <c r="E7" i="7"/>
  <c r="E50" i="7" s="1"/>
  <c r="J41" i="6"/>
  <c r="J40" i="6"/>
  <c r="AY62" i="1"/>
  <c r="J39" i="6"/>
  <c r="AX62" i="1"/>
  <c r="BI282" i="6"/>
  <c r="BH282" i="6"/>
  <c r="BG282" i="6"/>
  <c r="BF282" i="6"/>
  <c r="T282" i="6"/>
  <c r="T281" i="6"/>
  <c r="R282" i="6"/>
  <c r="R281" i="6"/>
  <c r="P282" i="6"/>
  <c r="P281" i="6"/>
  <c r="BI277" i="6"/>
  <c r="BH277" i="6"/>
  <c r="BG277" i="6"/>
  <c r="BF277" i="6"/>
  <c r="T277" i="6"/>
  <c r="R277" i="6"/>
  <c r="P277" i="6"/>
  <c r="BI273" i="6"/>
  <c r="BH273" i="6"/>
  <c r="BG273" i="6"/>
  <c r="BF273" i="6"/>
  <c r="T273" i="6"/>
  <c r="R273" i="6"/>
  <c r="P273" i="6"/>
  <c r="BI269" i="6"/>
  <c r="BH269" i="6"/>
  <c r="BG269" i="6"/>
  <c r="BF269" i="6"/>
  <c r="T269" i="6"/>
  <c r="R269" i="6"/>
  <c r="P269" i="6"/>
  <c r="BI265" i="6"/>
  <c r="BH265" i="6"/>
  <c r="BG265" i="6"/>
  <c r="BF265" i="6"/>
  <c r="T265" i="6"/>
  <c r="R265" i="6"/>
  <c r="P265" i="6"/>
  <c r="BI261" i="6"/>
  <c r="BH261" i="6"/>
  <c r="BG261" i="6"/>
  <c r="BF261" i="6"/>
  <c r="T261" i="6"/>
  <c r="R261" i="6"/>
  <c r="P261" i="6"/>
  <c r="BI257" i="6"/>
  <c r="BH257" i="6"/>
  <c r="BG257" i="6"/>
  <c r="BF257" i="6"/>
  <c r="T257" i="6"/>
  <c r="R257" i="6"/>
  <c r="P257" i="6"/>
  <c r="BI253" i="6"/>
  <c r="BH253" i="6"/>
  <c r="BG253" i="6"/>
  <c r="BF253" i="6"/>
  <c r="T253" i="6"/>
  <c r="R253" i="6"/>
  <c r="P253" i="6"/>
  <c r="BI249" i="6"/>
  <c r="BH249" i="6"/>
  <c r="BG249" i="6"/>
  <c r="BF249" i="6"/>
  <c r="T249" i="6"/>
  <c r="R249" i="6"/>
  <c r="P249" i="6"/>
  <c r="BI245" i="6"/>
  <c r="BH245" i="6"/>
  <c r="BG245" i="6"/>
  <c r="BF245" i="6"/>
  <c r="T245" i="6"/>
  <c r="R245" i="6"/>
  <c r="P245" i="6"/>
  <c r="BI237" i="6"/>
  <c r="BH237" i="6"/>
  <c r="BG237" i="6"/>
  <c r="BF237" i="6"/>
  <c r="T237" i="6"/>
  <c r="T236" i="6" s="1"/>
  <c r="R237" i="6"/>
  <c r="R236" i="6" s="1"/>
  <c r="P237" i="6"/>
  <c r="P236" i="6" s="1"/>
  <c r="BI233" i="6"/>
  <c r="BH233" i="6"/>
  <c r="BG233" i="6"/>
  <c r="BF233" i="6"/>
  <c r="T233" i="6"/>
  <c r="R233" i="6"/>
  <c r="P233" i="6"/>
  <c r="BI229" i="6"/>
  <c r="BH229" i="6"/>
  <c r="BG229" i="6"/>
  <c r="BF229" i="6"/>
  <c r="T229" i="6"/>
  <c r="R229" i="6"/>
  <c r="P229" i="6"/>
  <c r="BI225" i="6"/>
  <c r="BH225" i="6"/>
  <c r="BG225" i="6"/>
  <c r="BF225" i="6"/>
  <c r="T225" i="6"/>
  <c r="R225" i="6"/>
  <c r="P225" i="6"/>
  <c r="BI221" i="6"/>
  <c r="BH221" i="6"/>
  <c r="BG221" i="6"/>
  <c r="BF221" i="6"/>
  <c r="T221" i="6"/>
  <c r="R221" i="6"/>
  <c r="P221" i="6"/>
  <c r="BI218" i="6"/>
  <c r="BH218" i="6"/>
  <c r="BG218" i="6"/>
  <c r="BF218" i="6"/>
  <c r="T218" i="6"/>
  <c r="R218" i="6"/>
  <c r="P218" i="6"/>
  <c r="BI212" i="6"/>
  <c r="BH212" i="6"/>
  <c r="BG212" i="6"/>
  <c r="BF212" i="6"/>
  <c r="T212" i="6"/>
  <c r="R212" i="6"/>
  <c r="P212" i="6"/>
  <c r="BI209" i="6"/>
  <c r="BH209" i="6"/>
  <c r="BG209" i="6"/>
  <c r="BF209" i="6"/>
  <c r="T209" i="6"/>
  <c r="R209" i="6"/>
  <c r="P209" i="6"/>
  <c r="BI199" i="6"/>
  <c r="BH199" i="6"/>
  <c r="BG199" i="6"/>
  <c r="BF199" i="6"/>
  <c r="T199" i="6"/>
  <c r="R199" i="6"/>
  <c r="P199" i="6"/>
  <c r="BI195" i="6"/>
  <c r="BH195" i="6"/>
  <c r="BG195" i="6"/>
  <c r="BF195" i="6"/>
  <c r="T195" i="6"/>
  <c r="R195" i="6"/>
  <c r="P195" i="6"/>
  <c r="BI172" i="6"/>
  <c r="BH172" i="6"/>
  <c r="BG172" i="6"/>
  <c r="BF172" i="6"/>
  <c r="T172" i="6"/>
  <c r="R172" i="6"/>
  <c r="P172" i="6"/>
  <c r="BI168" i="6"/>
  <c r="BH168" i="6"/>
  <c r="BG168" i="6"/>
  <c r="BF168" i="6"/>
  <c r="T168" i="6"/>
  <c r="R168" i="6"/>
  <c r="P168" i="6"/>
  <c r="BI133" i="6"/>
  <c r="BH133" i="6"/>
  <c r="BG133" i="6"/>
  <c r="BF133" i="6"/>
  <c r="T133" i="6"/>
  <c r="R133" i="6"/>
  <c r="P133" i="6"/>
  <c r="BI100" i="6"/>
  <c r="BH100" i="6"/>
  <c r="BG100" i="6"/>
  <c r="BF100" i="6"/>
  <c r="T100" i="6"/>
  <c r="R100" i="6"/>
  <c r="P100" i="6"/>
  <c r="J94" i="6"/>
  <c r="J93" i="6"/>
  <c r="F93" i="6"/>
  <c r="F91" i="6"/>
  <c r="E89" i="6"/>
  <c r="J63" i="6"/>
  <c r="J62" i="6"/>
  <c r="F62" i="6"/>
  <c r="F60" i="6"/>
  <c r="E58" i="6"/>
  <c r="J22" i="6"/>
  <c r="E22" i="6"/>
  <c r="F94" i="6"/>
  <c r="J21" i="6"/>
  <c r="J16" i="6"/>
  <c r="J60" i="6" s="1"/>
  <c r="E7" i="6"/>
  <c r="E83" i="6" s="1"/>
  <c r="J39" i="5"/>
  <c r="J38" i="5"/>
  <c r="AY61" i="1" s="1"/>
  <c r="J37" i="5"/>
  <c r="AX61" i="1" s="1"/>
  <c r="BI1148" i="5"/>
  <c r="BH1148" i="5"/>
  <c r="BG1148" i="5"/>
  <c r="BF1148" i="5"/>
  <c r="T1148" i="5"/>
  <c r="R1148" i="5"/>
  <c r="P1148" i="5"/>
  <c r="BI1146" i="5"/>
  <c r="BH1146" i="5"/>
  <c r="BG1146" i="5"/>
  <c r="BF1146" i="5"/>
  <c r="T1146" i="5"/>
  <c r="R1146" i="5"/>
  <c r="P1146" i="5"/>
  <c r="BI1141" i="5"/>
  <c r="BH1141" i="5"/>
  <c r="BG1141" i="5"/>
  <c r="BF1141" i="5"/>
  <c r="T1141" i="5"/>
  <c r="R1141" i="5"/>
  <c r="P1141" i="5"/>
  <c r="BI1137" i="5"/>
  <c r="BH1137" i="5"/>
  <c r="BG1137" i="5"/>
  <c r="BF1137" i="5"/>
  <c r="T1137" i="5"/>
  <c r="R1137" i="5"/>
  <c r="P1137" i="5"/>
  <c r="BI1134" i="5"/>
  <c r="BH1134" i="5"/>
  <c r="BG1134" i="5"/>
  <c r="BF1134" i="5"/>
  <c r="T1134" i="5"/>
  <c r="R1134" i="5"/>
  <c r="P1134" i="5"/>
  <c r="BI1131" i="5"/>
  <c r="BH1131" i="5"/>
  <c r="BG1131" i="5"/>
  <c r="BF1131" i="5"/>
  <c r="T1131" i="5"/>
  <c r="R1131" i="5"/>
  <c r="P1131" i="5"/>
  <c r="BI1128" i="5"/>
  <c r="BH1128" i="5"/>
  <c r="BG1128" i="5"/>
  <c r="BF1128" i="5"/>
  <c r="T1128" i="5"/>
  <c r="R1128" i="5"/>
  <c r="P1128" i="5"/>
  <c r="BI1126" i="5"/>
  <c r="BH1126" i="5"/>
  <c r="BG1126" i="5"/>
  <c r="BF1126" i="5"/>
  <c r="T1126" i="5"/>
  <c r="R1126" i="5"/>
  <c r="P1126" i="5"/>
  <c r="BI1119" i="5"/>
  <c r="BH1119" i="5"/>
  <c r="BG1119" i="5"/>
  <c r="BF1119" i="5"/>
  <c r="T1119" i="5"/>
  <c r="R1119" i="5"/>
  <c r="P1119" i="5"/>
  <c r="BI1115" i="5"/>
  <c r="BH1115" i="5"/>
  <c r="BG1115" i="5"/>
  <c r="BF1115" i="5"/>
  <c r="T1115" i="5"/>
  <c r="R1115" i="5"/>
  <c r="P1115" i="5"/>
  <c r="BI1112" i="5"/>
  <c r="BH1112" i="5"/>
  <c r="BG1112" i="5"/>
  <c r="BF1112" i="5"/>
  <c r="T1112" i="5"/>
  <c r="R1112" i="5"/>
  <c r="P1112" i="5"/>
  <c r="BI1108" i="5"/>
  <c r="BH1108" i="5"/>
  <c r="BG1108" i="5"/>
  <c r="BF1108" i="5"/>
  <c r="T1108" i="5"/>
  <c r="R1108" i="5"/>
  <c r="P1108" i="5"/>
  <c r="BI1105" i="5"/>
  <c r="BH1105" i="5"/>
  <c r="BG1105" i="5"/>
  <c r="BF1105" i="5"/>
  <c r="T1105" i="5"/>
  <c r="R1105" i="5"/>
  <c r="P1105" i="5"/>
  <c r="BI1099" i="5"/>
  <c r="BH1099" i="5"/>
  <c r="BG1099" i="5"/>
  <c r="BF1099" i="5"/>
  <c r="T1099" i="5"/>
  <c r="R1099" i="5"/>
  <c r="P1099" i="5"/>
  <c r="BI1095" i="5"/>
  <c r="BH1095" i="5"/>
  <c r="BG1095" i="5"/>
  <c r="BF1095" i="5"/>
  <c r="T1095" i="5"/>
  <c r="R1095" i="5"/>
  <c r="P1095" i="5"/>
  <c r="BI1091" i="5"/>
  <c r="BH1091" i="5"/>
  <c r="BG1091" i="5"/>
  <c r="BF1091" i="5"/>
  <c r="T1091" i="5"/>
  <c r="R1091" i="5"/>
  <c r="P1091" i="5"/>
  <c r="BI1088" i="5"/>
  <c r="BH1088" i="5"/>
  <c r="BG1088" i="5"/>
  <c r="BF1088" i="5"/>
  <c r="T1088" i="5"/>
  <c r="R1088" i="5"/>
  <c r="P1088" i="5"/>
  <c r="BI1085" i="5"/>
  <c r="BH1085" i="5"/>
  <c r="BG1085" i="5"/>
  <c r="BF1085" i="5"/>
  <c r="T1085" i="5"/>
  <c r="R1085" i="5"/>
  <c r="P1085" i="5"/>
  <c r="BI1082" i="5"/>
  <c r="BH1082" i="5"/>
  <c r="BG1082" i="5"/>
  <c r="BF1082" i="5"/>
  <c r="T1082" i="5"/>
  <c r="R1082" i="5"/>
  <c r="P1082" i="5"/>
  <c r="BI1072" i="5"/>
  <c r="BH1072" i="5"/>
  <c r="BG1072" i="5"/>
  <c r="BF1072" i="5"/>
  <c r="T1072" i="5"/>
  <c r="R1072" i="5"/>
  <c r="P1072" i="5"/>
  <c r="BI1069" i="5"/>
  <c r="BH1069" i="5"/>
  <c r="BG1069" i="5"/>
  <c r="BF1069" i="5"/>
  <c r="T1069" i="5"/>
  <c r="R1069" i="5"/>
  <c r="P1069" i="5"/>
  <c r="BI1065" i="5"/>
  <c r="BH1065" i="5"/>
  <c r="BG1065" i="5"/>
  <c r="BF1065" i="5"/>
  <c r="T1065" i="5"/>
  <c r="R1065" i="5"/>
  <c r="P1065" i="5"/>
  <c r="BI1062" i="5"/>
  <c r="BH1062" i="5"/>
  <c r="BG1062" i="5"/>
  <c r="BF1062" i="5"/>
  <c r="T1062" i="5"/>
  <c r="R1062" i="5"/>
  <c r="P1062" i="5"/>
  <c r="BI1058" i="5"/>
  <c r="BH1058" i="5"/>
  <c r="BG1058" i="5"/>
  <c r="BF1058" i="5"/>
  <c r="T1058" i="5"/>
  <c r="R1058" i="5"/>
  <c r="P1058" i="5"/>
  <c r="BI1055" i="5"/>
  <c r="BH1055" i="5"/>
  <c r="BG1055" i="5"/>
  <c r="BF1055" i="5"/>
  <c r="T1055" i="5"/>
  <c r="R1055" i="5"/>
  <c r="P1055" i="5"/>
  <c r="BI1052" i="5"/>
  <c r="BH1052" i="5"/>
  <c r="BG1052" i="5"/>
  <c r="BF1052" i="5"/>
  <c r="T1052" i="5"/>
  <c r="R1052" i="5"/>
  <c r="P1052" i="5"/>
  <c r="BI1047" i="5"/>
  <c r="BH1047" i="5"/>
  <c r="BG1047" i="5"/>
  <c r="BF1047" i="5"/>
  <c r="T1047" i="5"/>
  <c r="R1047" i="5"/>
  <c r="P1047" i="5"/>
  <c r="BI1041" i="5"/>
  <c r="BH1041" i="5"/>
  <c r="BG1041" i="5"/>
  <c r="BF1041" i="5"/>
  <c r="T1041" i="5"/>
  <c r="R1041" i="5"/>
  <c r="P1041" i="5"/>
  <c r="BI1037" i="5"/>
  <c r="BH1037" i="5"/>
  <c r="BG1037" i="5"/>
  <c r="BF1037" i="5"/>
  <c r="T1037" i="5"/>
  <c r="R1037" i="5"/>
  <c r="P1037" i="5"/>
  <c r="BI1033" i="5"/>
  <c r="BH1033" i="5"/>
  <c r="BG1033" i="5"/>
  <c r="BF1033" i="5"/>
  <c r="T1033" i="5"/>
  <c r="R1033" i="5"/>
  <c r="P1033" i="5"/>
  <c r="BI1029" i="5"/>
  <c r="BH1029" i="5"/>
  <c r="BG1029" i="5"/>
  <c r="BF1029" i="5"/>
  <c r="T1029" i="5"/>
  <c r="R1029" i="5"/>
  <c r="P1029" i="5"/>
  <c r="BI1026" i="5"/>
  <c r="BH1026" i="5"/>
  <c r="BG1026" i="5"/>
  <c r="BF1026" i="5"/>
  <c r="T1026" i="5"/>
  <c r="R1026" i="5"/>
  <c r="P1026" i="5"/>
  <c r="BI1022" i="5"/>
  <c r="BH1022" i="5"/>
  <c r="BG1022" i="5"/>
  <c r="BF1022" i="5"/>
  <c r="T1022" i="5"/>
  <c r="R1022" i="5"/>
  <c r="P1022" i="5"/>
  <c r="BI1019" i="5"/>
  <c r="BH1019" i="5"/>
  <c r="BG1019" i="5"/>
  <c r="BF1019" i="5"/>
  <c r="T1019" i="5"/>
  <c r="R1019" i="5"/>
  <c r="P1019" i="5"/>
  <c r="BI1015" i="5"/>
  <c r="BH1015" i="5"/>
  <c r="BG1015" i="5"/>
  <c r="BF1015" i="5"/>
  <c r="T1015" i="5"/>
  <c r="R1015" i="5"/>
  <c r="P1015" i="5"/>
  <c r="BI1012" i="5"/>
  <c r="BH1012" i="5"/>
  <c r="BG1012" i="5"/>
  <c r="BF1012" i="5"/>
  <c r="T1012" i="5"/>
  <c r="R1012" i="5"/>
  <c r="P1012" i="5"/>
  <c r="BI1008" i="5"/>
  <c r="BH1008" i="5"/>
  <c r="BG1008" i="5"/>
  <c r="BF1008" i="5"/>
  <c r="T1008" i="5"/>
  <c r="R1008" i="5"/>
  <c r="P1008" i="5"/>
  <c r="BI1005" i="5"/>
  <c r="BH1005" i="5"/>
  <c r="BG1005" i="5"/>
  <c r="BF1005" i="5"/>
  <c r="T1005" i="5"/>
  <c r="R1005" i="5"/>
  <c r="P1005" i="5"/>
  <c r="BI1001" i="5"/>
  <c r="BH1001" i="5"/>
  <c r="BG1001" i="5"/>
  <c r="BF1001" i="5"/>
  <c r="T1001" i="5"/>
  <c r="R1001" i="5"/>
  <c r="P1001" i="5"/>
  <c r="BI997" i="5"/>
  <c r="BH997" i="5"/>
  <c r="BG997" i="5"/>
  <c r="BF997" i="5"/>
  <c r="T997" i="5"/>
  <c r="R997" i="5"/>
  <c r="P997" i="5"/>
  <c r="BI993" i="5"/>
  <c r="BH993" i="5"/>
  <c r="BG993" i="5"/>
  <c r="BF993" i="5"/>
  <c r="T993" i="5"/>
  <c r="R993" i="5"/>
  <c r="P993" i="5"/>
  <c r="BI990" i="5"/>
  <c r="BH990" i="5"/>
  <c r="BG990" i="5"/>
  <c r="BF990" i="5"/>
  <c r="T990" i="5"/>
  <c r="R990" i="5"/>
  <c r="P990" i="5"/>
  <c r="BI986" i="5"/>
  <c r="BH986" i="5"/>
  <c r="BG986" i="5"/>
  <c r="BF986" i="5"/>
  <c r="T986" i="5"/>
  <c r="R986" i="5"/>
  <c r="P986" i="5"/>
  <c r="BI981" i="5"/>
  <c r="BH981" i="5"/>
  <c r="BG981" i="5"/>
  <c r="BF981" i="5"/>
  <c r="T981" i="5"/>
  <c r="R981" i="5"/>
  <c r="P981" i="5"/>
  <c r="BI977" i="5"/>
  <c r="BH977" i="5"/>
  <c r="BG977" i="5"/>
  <c r="BF977" i="5"/>
  <c r="T977" i="5"/>
  <c r="R977" i="5"/>
  <c r="P977" i="5"/>
  <c r="BI972" i="5"/>
  <c r="BH972" i="5"/>
  <c r="BG972" i="5"/>
  <c r="BF972" i="5"/>
  <c r="T972" i="5"/>
  <c r="R972" i="5"/>
  <c r="P972" i="5"/>
  <c r="BI968" i="5"/>
  <c r="BH968" i="5"/>
  <c r="BG968" i="5"/>
  <c r="BF968" i="5"/>
  <c r="T968" i="5"/>
  <c r="R968" i="5"/>
  <c r="P968" i="5"/>
  <c r="BI964" i="5"/>
  <c r="BH964" i="5"/>
  <c r="BG964" i="5"/>
  <c r="BF964" i="5"/>
  <c r="T964" i="5"/>
  <c r="R964" i="5"/>
  <c r="P964" i="5"/>
  <c r="BI960" i="5"/>
  <c r="BH960" i="5"/>
  <c r="BG960" i="5"/>
  <c r="BF960" i="5"/>
  <c r="T960" i="5"/>
  <c r="R960" i="5"/>
  <c r="P960" i="5"/>
  <c r="BI950" i="5"/>
  <c r="BH950" i="5"/>
  <c r="BG950" i="5"/>
  <c r="BF950" i="5"/>
  <c r="T950" i="5"/>
  <c r="R950" i="5"/>
  <c r="P950" i="5"/>
  <c r="BI946" i="5"/>
  <c r="BH946" i="5"/>
  <c r="BG946" i="5"/>
  <c r="BF946" i="5"/>
  <c r="T946" i="5"/>
  <c r="R946" i="5"/>
  <c r="P946" i="5"/>
  <c r="BI942" i="5"/>
  <c r="BH942" i="5"/>
  <c r="BG942" i="5"/>
  <c r="BF942" i="5"/>
  <c r="T942" i="5"/>
  <c r="R942" i="5"/>
  <c r="P942" i="5"/>
  <c r="BI938" i="5"/>
  <c r="BH938" i="5"/>
  <c r="BG938" i="5"/>
  <c r="BF938" i="5"/>
  <c r="T938" i="5"/>
  <c r="R938" i="5"/>
  <c r="P938" i="5"/>
  <c r="BI934" i="5"/>
  <c r="BH934" i="5"/>
  <c r="BG934" i="5"/>
  <c r="BF934" i="5"/>
  <c r="T934" i="5"/>
  <c r="R934" i="5"/>
  <c r="P934" i="5"/>
  <c r="BI930" i="5"/>
  <c r="BH930" i="5"/>
  <c r="BG930" i="5"/>
  <c r="BF930" i="5"/>
  <c r="T930" i="5"/>
  <c r="R930" i="5"/>
  <c r="P930" i="5"/>
  <c r="BI926" i="5"/>
  <c r="BH926" i="5"/>
  <c r="BG926" i="5"/>
  <c r="BF926" i="5"/>
  <c r="T926" i="5"/>
  <c r="R926" i="5"/>
  <c r="P926" i="5"/>
  <c r="BI922" i="5"/>
  <c r="BH922" i="5"/>
  <c r="BG922" i="5"/>
  <c r="BF922" i="5"/>
  <c r="T922" i="5"/>
  <c r="R922" i="5"/>
  <c r="P922" i="5"/>
  <c r="BI914" i="5"/>
  <c r="BH914" i="5"/>
  <c r="BG914" i="5"/>
  <c r="BF914" i="5"/>
  <c r="T914" i="5"/>
  <c r="R914" i="5"/>
  <c r="P914" i="5"/>
  <c r="BI910" i="5"/>
  <c r="BH910" i="5"/>
  <c r="BG910" i="5"/>
  <c r="BF910" i="5"/>
  <c r="T910" i="5"/>
  <c r="R910" i="5"/>
  <c r="P910" i="5"/>
  <c r="BI906" i="5"/>
  <c r="BH906" i="5"/>
  <c r="BG906" i="5"/>
  <c r="BF906" i="5"/>
  <c r="T906" i="5"/>
  <c r="R906" i="5"/>
  <c r="P906" i="5"/>
  <c r="BI902" i="5"/>
  <c r="BH902" i="5"/>
  <c r="BG902" i="5"/>
  <c r="BF902" i="5"/>
  <c r="T902" i="5"/>
  <c r="R902" i="5"/>
  <c r="P902" i="5"/>
  <c r="BI895" i="5"/>
  <c r="BH895" i="5"/>
  <c r="BG895" i="5"/>
  <c r="BF895" i="5"/>
  <c r="T895" i="5"/>
  <c r="R895" i="5"/>
  <c r="P895" i="5"/>
  <c r="BI890" i="5"/>
  <c r="BH890" i="5"/>
  <c r="BG890" i="5"/>
  <c r="BF890" i="5"/>
  <c r="T890" i="5"/>
  <c r="R890" i="5"/>
  <c r="P890" i="5"/>
  <c r="BI886" i="5"/>
  <c r="BH886" i="5"/>
  <c r="BG886" i="5"/>
  <c r="BF886" i="5"/>
  <c r="T886" i="5"/>
  <c r="R886" i="5"/>
  <c r="P886" i="5"/>
  <c r="BI881" i="5"/>
  <c r="BH881" i="5"/>
  <c r="BG881" i="5"/>
  <c r="BF881" i="5"/>
  <c r="T881" i="5"/>
  <c r="R881" i="5"/>
  <c r="P881" i="5"/>
  <c r="BI877" i="5"/>
  <c r="BH877" i="5"/>
  <c r="BG877" i="5"/>
  <c r="BF877" i="5"/>
  <c r="T877" i="5"/>
  <c r="R877" i="5"/>
  <c r="P877" i="5"/>
  <c r="BI872" i="5"/>
  <c r="BH872" i="5"/>
  <c r="BG872" i="5"/>
  <c r="BF872" i="5"/>
  <c r="T872" i="5"/>
  <c r="R872" i="5"/>
  <c r="P872" i="5"/>
  <c r="BI867" i="5"/>
  <c r="BH867" i="5"/>
  <c r="BG867" i="5"/>
  <c r="BF867" i="5"/>
  <c r="T867" i="5"/>
  <c r="R867" i="5"/>
  <c r="P867" i="5"/>
  <c r="BI862" i="5"/>
  <c r="BH862" i="5"/>
  <c r="BG862" i="5"/>
  <c r="BF862" i="5"/>
  <c r="T862" i="5"/>
  <c r="R862" i="5"/>
  <c r="P862" i="5"/>
  <c r="BI857" i="5"/>
  <c r="BH857" i="5"/>
  <c r="BG857" i="5"/>
  <c r="BF857" i="5"/>
  <c r="T857" i="5"/>
  <c r="R857" i="5"/>
  <c r="P857" i="5"/>
  <c r="BI852" i="5"/>
  <c r="BH852" i="5"/>
  <c r="BG852" i="5"/>
  <c r="BF852" i="5"/>
  <c r="T852" i="5"/>
  <c r="R852" i="5"/>
  <c r="P852" i="5"/>
  <c r="BI847" i="5"/>
  <c r="BH847" i="5"/>
  <c r="BG847" i="5"/>
  <c r="BF847" i="5"/>
  <c r="T847" i="5"/>
  <c r="R847" i="5"/>
  <c r="P847" i="5"/>
  <c r="BI842" i="5"/>
  <c r="BH842" i="5"/>
  <c r="BG842" i="5"/>
  <c r="BF842" i="5"/>
  <c r="T842" i="5"/>
  <c r="R842" i="5"/>
  <c r="P842" i="5"/>
  <c r="BI834" i="5"/>
  <c r="BH834" i="5"/>
  <c r="BG834" i="5"/>
  <c r="BF834" i="5"/>
  <c r="T834" i="5"/>
  <c r="R834" i="5"/>
  <c r="P834" i="5"/>
  <c r="BI830" i="5"/>
  <c r="BH830" i="5"/>
  <c r="BG830" i="5"/>
  <c r="BF830" i="5"/>
  <c r="T830" i="5"/>
  <c r="R830" i="5"/>
  <c r="P830" i="5"/>
  <c r="BI826" i="5"/>
  <c r="BH826" i="5"/>
  <c r="BG826" i="5"/>
  <c r="BF826" i="5"/>
  <c r="T826" i="5"/>
  <c r="R826" i="5"/>
  <c r="P826" i="5"/>
  <c r="BI823" i="5"/>
  <c r="BH823" i="5"/>
  <c r="BG823" i="5"/>
  <c r="BF823" i="5"/>
  <c r="T823" i="5"/>
  <c r="R823" i="5"/>
  <c r="P823" i="5"/>
  <c r="BI818" i="5"/>
  <c r="BH818" i="5"/>
  <c r="BG818" i="5"/>
  <c r="BF818" i="5"/>
  <c r="T818" i="5"/>
  <c r="R818" i="5"/>
  <c r="P818" i="5"/>
  <c r="BI815" i="5"/>
  <c r="BH815" i="5"/>
  <c r="BG815" i="5"/>
  <c r="BF815" i="5"/>
  <c r="T815" i="5"/>
  <c r="R815" i="5"/>
  <c r="P815" i="5"/>
  <c r="BI812" i="5"/>
  <c r="BH812" i="5"/>
  <c r="BG812" i="5"/>
  <c r="BF812" i="5"/>
  <c r="T812" i="5"/>
  <c r="R812" i="5"/>
  <c r="P812" i="5"/>
  <c r="BI809" i="5"/>
  <c r="BH809" i="5"/>
  <c r="BG809" i="5"/>
  <c r="BF809" i="5"/>
  <c r="T809" i="5"/>
  <c r="R809" i="5"/>
  <c r="P809" i="5"/>
  <c r="BI806" i="5"/>
  <c r="BH806" i="5"/>
  <c r="BG806" i="5"/>
  <c r="BF806" i="5"/>
  <c r="T806" i="5"/>
  <c r="R806" i="5"/>
  <c r="P806" i="5"/>
  <c r="BI794" i="5"/>
  <c r="BH794" i="5"/>
  <c r="BG794" i="5"/>
  <c r="BF794" i="5"/>
  <c r="T794" i="5"/>
  <c r="R794" i="5"/>
  <c r="P794" i="5"/>
  <c r="BI785" i="5"/>
  <c r="BH785" i="5"/>
  <c r="BG785" i="5"/>
  <c r="BF785" i="5"/>
  <c r="T785" i="5"/>
  <c r="R785" i="5"/>
  <c r="P785" i="5"/>
  <c r="BI776" i="5"/>
  <c r="BH776" i="5"/>
  <c r="BG776" i="5"/>
  <c r="BF776" i="5"/>
  <c r="T776" i="5"/>
  <c r="R776" i="5"/>
  <c r="P776" i="5"/>
  <c r="BI757" i="5"/>
  <c r="BH757" i="5"/>
  <c r="BG757" i="5"/>
  <c r="BF757" i="5"/>
  <c r="T757" i="5"/>
  <c r="R757" i="5"/>
  <c r="P757" i="5"/>
  <c r="BI749" i="5"/>
  <c r="BH749" i="5"/>
  <c r="BG749" i="5"/>
  <c r="BF749" i="5"/>
  <c r="T749" i="5"/>
  <c r="T742" i="5" s="1"/>
  <c r="R749" i="5"/>
  <c r="P749" i="5"/>
  <c r="BI743" i="5"/>
  <c r="BH743" i="5"/>
  <c r="BG743" i="5"/>
  <c r="BF743" i="5"/>
  <c r="T743" i="5"/>
  <c r="R743" i="5"/>
  <c r="R742" i="5" s="1"/>
  <c r="P743" i="5"/>
  <c r="P742" i="5" s="1"/>
  <c r="BI736" i="5"/>
  <c r="BH736" i="5"/>
  <c r="BG736" i="5"/>
  <c r="BF736" i="5"/>
  <c r="T736" i="5"/>
  <c r="R736" i="5"/>
  <c r="P736" i="5"/>
  <c r="BI729" i="5"/>
  <c r="BH729" i="5"/>
  <c r="BG729" i="5"/>
  <c r="BF729" i="5"/>
  <c r="T729" i="5"/>
  <c r="R729" i="5"/>
  <c r="P729" i="5"/>
  <c r="BI724" i="5"/>
  <c r="BH724" i="5"/>
  <c r="BG724" i="5"/>
  <c r="BF724" i="5"/>
  <c r="T724" i="5"/>
  <c r="R724" i="5"/>
  <c r="P724" i="5"/>
  <c r="BI719" i="5"/>
  <c r="BH719" i="5"/>
  <c r="BG719" i="5"/>
  <c r="BF719" i="5"/>
  <c r="T719" i="5"/>
  <c r="R719" i="5"/>
  <c r="P719" i="5"/>
  <c r="BI714" i="5"/>
  <c r="BH714" i="5"/>
  <c r="BG714" i="5"/>
  <c r="BF714" i="5"/>
  <c r="T714" i="5"/>
  <c r="R714" i="5"/>
  <c r="P714" i="5"/>
  <c r="BI706" i="5"/>
  <c r="BH706" i="5"/>
  <c r="BG706" i="5"/>
  <c r="BF706" i="5"/>
  <c r="T706" i="5"/>
  <c r="R706" i="5"/>
  <c r="P706" i="5"/>
  <c r="BI701" i="5"/>
  <c r="BH701" i="5"/>
  <c r="BG701" i="5"/>
  <c r="BF701" i="5"/>
  <c r="T701" i="5"/>
  <c r="R701" i="5"/>
  <c r="P701" i="5"/>
  <c r="BI697" i="5"/>
  <c r="BH697" i="5"/>
  <c r="BG697" i="5"/>
  <c r="BF697" i="5"/>
  <c r="T697" i="5"/>
  <c r="R697" i="5"/>
  <c r="P697" i="5"/>
  <c r="BI693" i="5"/>
  <c r="BH693" i="5"/>
  <c r="BG693" i="5"/>
  <c r="BF693" i="5"/>
  <c r="T693" i="5"/>
  <c r="R693" i="5"/>
  <c r="P693" i="5"/>
  <c r="BI689" i="5"/>
  <c r="BH689" i="5"/>
  <c r="BG689" i="5"/>
  <c r="BF689" i="5"/>
  <c r="T689" i="5"/>
  <c r="R689" i="5"/>
  <c r="P689" i="5"/>
  <c r="BI685" i="5"/>
  <c r="BH685" i="5"/>
  <c r="BG685" i="5"/>
  <c r="BF685" i="5"/>
  <c r="T685" i="5"/>
  <c r="R685" i="5"/>
  <c r="P685" i="5"/>
  <c r="BI681" i="5"/>
  <c r="BH681" i="5"/>
  <c r="BG681" i="5"/>
  <c r="BF681" i="5"/>
  <c r="T681" i="5"/>
  <c r="R681" i="5"/>
  <c r="P681" i="5"/>
  <c r="BI677" i="5"/>
  <c r="BH677" i="5"/>
  <c r="BG677" i="5"/>
  <c r="BF677" i="5"/>
  <c r="T677" i="5"/>
  <c r="R677" i="5"/>
  <c r="P677" i="5"/>
  <c r="BI674" i="5"/>
  <c r="BH674" i="5"/>
  <c r="BG674" i="5"/>
  <c r="BF674" i="5"/>
  <c r="T674" i="5"/>
  <c r="R674" i="5"/>
  <c r="P674" i="5"/>
  <c r="BI670" i="5"/>
  <c r="BH670" i="5"/>
  <c r="BG670" i="5"/>
  <c r="BF670" i="5"/>
  <c r="T670" i="5"/>
  <c r="R670" i="5"/>
  <c r="P670" i="5"/>
  <c r="BI663" i="5"/>
  <c r="BH663" i="5"/>
  <c r="BG663" i="5"/>
  <c r="BF663" i="5"/>
  <c r="T663" i="5"/>
  <c r="R663" i="5"/>
  <c r="P663" i="5"/>
  <c r="BI647" i="5"/>
  <c r="BH647" i="5"/>
  <c r="BG647" i="5"/>
  <c r="BF647" i="5"/>
  <c r="T647" i="5"/>
  <c r="R647" i="5"/>
  <c r="P647" i="5"/>
  <c r="BI631" i="5"/>
  <c r="BH631" i="5"/>
  <c r="BG631" i="5"/>
  <c r="BF631" i="5"/>
  <c r="T631" i="5"/>
  <c r="R631" i="5"/>
  <c r="P631" i="5"/>
  <c r="BI627" i="5"/>
  <c r="BH627" i="5"/>
  <c r="BG627" i="5"/>
  <c r="BF627" i="5"/>
  <c r="T627" i="5"/>
  <c r="R627" i="5"/>
  <c r="P627" i="5"/>
  <c r="BI620" i="5"/>
  <c r="BH620" i="5"/>
  <c r="BG620" i="5"/>
  <c r="BF620" i="5"/>
  <c r="T620" i="5"/>
  <c r="R620" i="5"/>
  <c r="P620" i="5"/>
  <c r="BI613" i="5"/>
  <c r="BH613" i="5"/>
  <c r="BG613" i="5"/>
  <c r="BF613" i="5"/>
  <c r="T613" i="5"/>
  <c r="R613" i="5"/>
  <c r="P613" i="5"/>
  <c r="BI604" i="5"/>
  <c r="BH604" i="5"/>
  <c r="BG604" i="5"/>
  <c r="BF604" i="5"/>
  <c r="T604" i="5"/>
  <c r="R604" i="5"/>
  <c r="P604" i="5"/>
  <c r="BI601" i="5"/>
  <c r="BH601" i="5"/>
  <c r="BG601" i="5"/>
  <c r="BF601" i="5"/>
  <c r="T601" i="5"/>
  <c r="R601" i="5"/>
  <c r="P601" i="5"/>
  <c r="BI582" i="5"/>
  <c r="BH582" i="5"/>
  <c r="BG582" i="5"/>
  <c r="BF582" i="5"/>
  <c r="T582" i="5"/>
  <c r="R582" i="5"/>
  <c r="P582" i="5"/>
  <c r="BI571" i="5"/>
  <c r="BH571" i="5"/>
  <c r="BG571" i="5"/>
  <c r="BF571" i="5"/>
  <c r="T571" i="5"/>
  <c r="R571" i="5"/>
  <c r="P571" i="5"/>
  <c r="BI525" i="5"/>
  <c r="BH525" i="5"/>
  <c r="BG525" i="5"/>
  <c r="BF525" i="5"/>
  <c r="T525" i="5"/>
  <c r="R525" i="5"/>
  <c r="P525" i="5"/>
  <c r="BI521" i="5"/>
  <c r="BH521" i="5"/>
  <c r="BG521" i="5"/>
  <c r="BF521" i="5"/>
  <c r="T521" i="5"/>
  <c r="R521" i="5"/>
  <c r="P521" i="5"/>
  <c r="BI512" i="5"/>
  <c r="BH512" i="5"/>
  <c r="BG512" i="5"/>
  <c r="BF512" i="5"/>
  <c r="T512" i="5"/>
  <c r="R512" i="5"/>
  <c r="P512" i="5"/>
  <c r="BI508" i="5"/>
  <c r="BH508" i="5"/>
  <c r="BG508" i="5"/>
  <c r="BF508" i="5"/>
  <c r="T508" i="5"/>
  <c r="R508" i="5"/>
  <c r="P508" i="5"/>
  <c r="BI499" i="5"/>
  <c r="BH499" i="5"/>
  <c r="BG499" i="5"/>
  <c r="BF499" i="5"/>
  <c r="T499" i="5"/>
  <c r="R499" i="5"/>
  <c r="P499" i="5"/>
  <c r="BI490" i="5"/>
  <c r="BH490" i="5"/>
  <c r="BG490" i="5"/>
  <c r="BF490" i="5"/>
  <c r="T490" i="5"/>
  <c r="R490" i="5"/>
  <c r="P490" i="5"/>
  <c r="BI483" i="5"/>
  <c r="BH483" i="5"/>
  <c r="BG483" i="5"/>
  <c r="BF483" i="5"/>
  <c r="T483" i="5"/>
  <c r="R483" i="5"/>
  <c r="P483" i="5"/>
  <c r="BI479" i="5"/>
  <c r="BH479" i="5"/>
  <c r="BG479" i="5"/>
  <c r="BF479" i="5"/>
  <c r="T479" i="5"/>
  <c r="R479" i="5"/>
  <c r="P479" i="5"/>
  <c r="BI341" i="5"/>
  <c r="BH341" i="5"/>
  <c r="BG341" i="5"/>
  <c r="BF341" i="5"/>
  <c r="T341" i="5"/>
  <c r="R341" i="5"/>
  <c r="P341" i="5"/>
  <c r="BI337" i="5"/>
  <c r="BH337" i="5"/>
  <c r="BG337" i="5"/>
  <c r="BF337" i="5"/>
  <c r="T337" i="5"/>
  <c r="R337" i="5"/>
  <c r="P337" i="5"/>
  <c r="BI306" i="5"/>
  <c r="BH306" i="5"/>
  <c r="BG306" i="5"/>
  <c r="BF306" i="5"/>
  <c r="T306" i="5"/>
  <c r="R306" i="5"/>
  <c r="P306" i="5"/>
  <c r="BI302" i="5"/>
  <c r="BH302" i="5"/>
  <c r="BG302" i="5"/>
  <c r="BF302" i="5"/>
  <c r="T302" i="5"/>
  <c r="R302" i="5"/>
  <c r="P302" i="5"/>
  <c r="BI297" i="5"/>
  <c r="BH297" i="5"/>
  <c r="BG297" i="5"/>
  <c r="BF297" i="5"/>
  <c r="T297" i="5"/>
  <c r="R297" i="5"/>
  <c r="P297" i="5"/>
  <c r="BI146" i="5"/>
  <c r="BH146" i="5"/>
  <c r="BG146" i="5"/>
  <c r="BF146" i="5"/>
  <c r="T146" i="5"/>
  <c r="R146" i="5"/>
  <c r="P146" i="5"/>
  <c r="BI130" i="5"/>
  <c r="BH130" i="5"/>
  <c r="BG130" i="5"/>
  <c r="BF130" i="5"/>
  <c r="T130" i="5"/>
  <c r="R130" i="5"/>
  <c r="P130" i="5"/>
  <c r="BI119" i="5"/>
  <c r="BH119" i="5"/>
  <c r="BG119" i="5"/>
  <c r="BF119" i="5"/>
  <c r="T119" i="5"/>
  <c r="R119" i="5"/>
  <c r="P119" i="5"/>
  <c r="BI114" i="5"/>
  <c r="BH114" i="5"/>
  <c r="BG114" i="5"/>
  <c r="BF114" i="5"/>
  <c r="T114" i="5"/>
  <c r="R114" i="5"/>
  <c r="P114" i="5"/>
  <c r="BI106" i="5"/>
  <c r="BH106" i="5"/>
  <c r="BG106" i="5"/>
  <c r="BF106" i="5"/>
  <c r="T106" i="5"/>
  <c r="R106" i="5"/>
  <c r="P106" i="5"/>
  <c r="BI102" i="5"/>
  <c r="BH102" i="5"/>
  <c r="BG102" i="5"/>
  <c r="BF102" i="5"/>
  <c r="T102" i="5"/>
  <c r="R102" i="5"/>
  <c r="P102" i="5"/>
  <c r="BI98" i="5"/>
  <c r="BH98" i="5"/>
  <c r="BG98" i="5"/>
  <c r="BF98" i="5"/>
  <c r="T98" i="5"/>
  <c r="R98" i="5"/>
  <c r="P98" i="5"/>
  <c r="J92" i="5"/>
  <c r="J91" i="5"/>
  <c r="F91" i="5"/>
  <c r="F89" i="5"/>
  <c r="E87" i="5"/>
  <c r="J59" i="5"/>
  <c r="J58" i="5"/>
  <c r="F58" i="5"/>
  <c r="F56" i="5"/>
  <c r="E54" i="5"/>
  <c r="J20" i="5"/>
  <c r="E20" i="5"/>
  <c r="F92" i="5"/>
  <c r="J19" i="5"/>
  <c r="J14" i="5"/>
  <c r="J56" i="5"/>
  <c r="E7" i="5"/>
  <c r="E50" i="5"/>
  <c r="J41" i="4"/>
  <c r="J40" i="4"/>
  <c r="AY59" i="1" s="1"/>
  <c r="J39" i="4"/>
  <c r="AX59" i="1" s="1"/>
  <c r="BI294" i="4"/>
  <c r="BH294" i="4"/>
  <c r="BG294" i="4"/>
  <c r="BF294" i="4"/>
  <c r="T294" i="4"/>
  <c r="T293" i="4"/>
  <c r="R294" i="4"/>
  <c r="R293" i="4" s="1"/>
  <c r="P294" i="4"/>
  <c r="P293" i="4" s="1"/>
  <c r="BI289" i="4"/>
  <c r="BH289" i="4"/>
  <c r="BG289" i="4"/>
  <c r="BF289" i="4"/>
  <c r="T289" i="4"/>
  <c r="R289" i="4"/>
  <c r="P289" i="4"/>
  <c r="BI285" i="4"/>
  <c r="BH285" i="4"/>
  <c r="BG285" i="4"/>
  <c r="BF285" i="4"/>
  <c r="T285" i="4"/>
  <c r="R285" i="4"/>
  <c r="P285" i="4"/>
  <c r="BI281" i="4"/>
  <c r="BH281" i="4"/>
  <c r="BG281" i="4"/>
  <c r="BF281" i="4"/>
  <c r="T281" i="4"/>
  <c r="R281" i="4"/>
  <c r="P281" i="4"/>
  <c r="BI277" i="4"/>
  <c r="BH277" i="4"/>
  <c r="BG277" i="4"/>
  <c r="BF277" i="4"/>
  <c r="T277" i="4"/>
  <c r="R277" i="4"/>
  <c r="P277" i="4"/>
  <c r="BI273" i="4"/>
  <c r="BH273" i="4"/>
  <c r="BG273" i="4"/>
  <c r="BF273" i="4"/>
  <c r="T273" i="4"/>
  <c r="R273" i="4"/>
  <c r="P273" i="4"/>
  <c r="BI269" i="4"/>
  <c r="BH269" i="4"/>
  <c r="BG269" i="4"/>
  <c r="BF269" i="4"/>
  <c r="T269" i="4"/>
  <c r="R269" i="4"/>
  <c r="P269" i="4"/>
  <c r="BI265" i="4"/>
  <c r="BH265" i="4"/>
  <c r="BG265" i="4"/>
  <c r="BF265" i="4"/>
  <c r="T265" i="4"/>
  <c r="R265" i="4"/>
  <c r="P265" i="4"/>
  <c r="BI261" i="4"/>
  <c r="BH261" i="4"/>
  <c r="BG261" i="4"/>
  <c r="BF261" i="4"/>
  <c r="T261" i="4"/>
  <c r="R261" i="4"/>
  <c r="P261" i="4"/>
  <c r="BI257" i="4"/>
  <c r="BH257" i="4"/>
  <c r="BG257" i="4"/>
  <c r="BF257" i="4"/>
  <c r="T257" i="4"/>
  <c r="R257" i="4"/>
  <c r="P257" i="4"/>
  <c r="BI253" i="4"/>
  <c r="BH253" i="4"/>
  <c r="BG253" i="4"/>
  <c r="BF253" i="4"/>
  <c r="T253" i="4"/>
  <c r="R253" i="4"/>
  <c r="P253" i="4"/>
  <c r="BI249" i="4"/>
  <c r="BH249" i="4"/>
  <c r="BG249" i="4"/>
  <c r="BF249" i="4"/>
  <c r="T249" i="4"/>
  <c r="R249" i="4"/>
  <c r="P249" i="4"/>
  <c r="BI245" i="4"/>
  <c r="BH245" i="4"/>
  <c r="BG245" i="4"/>
  <c r="BF245" i="4"/>
  <c r="T245" i="4"/>
  <c r="R245" i="4"/>
  <c r="P245" i="4"/>
  <c r="BI241" i="4"/>
  <c r="BH241" i="4"/>
  <c r="BG241" i="4"/>
  <c r="BF241" i="4"/>
  <c r="T241" i="4"/>
  <c r="R241" i="4"/>
  <c r="P241" i="4"/>
  <c r="BI237" i="4"/>
  <c r="BH237" i="4"/>
  <c r="BG237" i="4"/>
  <c r="BF237" i="4"/>
  <c r="T237" i="4"/>
  <c r="R237" i="4"/>
  <c r="P237" i="4"/>
  <c r="BI233" i="4"/>
  <c r="BH233" i="4"/>
  <c r="BG233" i="4"/>
  <c r="BF233" i="4"/>
  <c r="T233" i="4"/>
  <c r="R233" i="4"/>
  <c r="P233" i="4"/>
  <c r="BI229" i="4"/>
  <c r="BH229" i="4"/>
  <c r="BG229" i="4"/>
  <c r="BF229" i="4"/>
  <c r="T229" i="4"/>
  <c r="R229" i="4"/>
  <c r="P229" i="4"/>
  <c r="BI219" i="4"/>
  <c r="BH219" i="4"/>
  <c r="BG219" i="4"/>
  <c r="BF219" i="4"/>
  <c r="T219" i="4"/>
  <c r="T218" i="4" s="1"/>
  <c r="R219" i="4"/>
  <c r="R218" i="4"/>
  <c r="P219" i="4"/>
  <c r="P218" i="4" s="1"/>
  <c r="BI211" i="4"/>
  <c r="BH211" i="4"/>
  <c r="BG211" i="4"/>
  <c r="BF211" i="4"/>
  <c r="T211" i="4"/>
  <c r="T206" i="4"/>
  <c r="R211" i="4"/>
  <c r="R206" i="4" s="1"/>
  <c r="P211" i="4"/>
  <c r="P206" i="4"/>
  <c r="BI207" i="4"/>
  <c r="BH207" i="4"/>
  <c r="BG207" i="4"/>
  <c r="BF207" i="4"/>
  <c r="T207" i="4"/>
  <c r="R207" i="4"/>
  <c r="P207" i="4"/>
  <c r="BI203" i="4"/>
  <c r="BH203" i="4"/>
  <c r="BG203" i="4"/>
  <c r="BF203" i="4"/>
  <c r="T203" i="4"/>
  <c r="R203" i="4"/>
  <c r="P203" i="4"/>
  <c r="BI199" i="4"/>
  <c r="BH199" i="4"/>
  <c r="BG199" i="4"/>
  <c r="BF199" i="4"/>
  <c r="T199" i="4"/>
  <c r="R199" i="4"/>
  <c r="P199" i="4"/>
  <c r="BI196" i="4"/>
  <c r="BH196" i="4"/>
  <c r="BG196" i="4"/>
  <c r="BF196" i="4"/>
  <c r="T196" i="4"/>
  <c r="R196" i="4"/>
  <c r="P196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73" i="4"/>
  <c r="BH173" i="4"/>
  <c r="BG173" i="4"/>
  <c r="BF173" i="4"/>
  <c r="T173" i="4"/>
  <c r="R173" i="4"/>
  <c r="P173" i="4"/>
  <c r="BI169" i="4"/>
  <c r="BH169" i="4"/>
  <c r="BG169" i="4"/>
  <c r="BF169" i="4"/>
  <c r="T169" i="4"/>
  <c r="R169" i="4"/>
  <c r="P169" i="4"/>
  <c r="BI135" i="4"/>
  <c r="BH135" i="4"/>
  <c r="BG135" i="4"/>
  <c r="BF135" i="4"/>
  <c r="T135" i="4"/>
  <c r="R135" i="4"/>
  <c r="P135" i="4"/>
  <c r="BI100" i="4"/>
  <c r="BH100" i="4"/>
  <c r="BG100" i="4"/>
  <c r="BF100" i="4"/>
  <c r="T100" i="4"/>
  <c r="R100" i="4"/>
  <c r="P100" i="4"/>
  <c r="J94" i="4"/>
  <c r="J93" i="4"/>
  <c r="F93" i="4"/>
  <c r="F91" i="4"/>
  <c r="E89" i="4"/>
  <c r="J63" i="4"/>
  <c r="J62" i="4"/>
  <c r="F62" i="4"/>
  <c r="F60" i="4"/>
  <c r="E58" i="4"/>
  <c r="J22" i="4"/>
  <c r="E22" i="4"/>
  <c r="F94" i="4" s="1"/>
  <c r="J21" i="4"/>
  <c r="J16" i="4"/>
  <c r="J91" i="4" s="1"/>
  <c r="E7" i="4"/>
  <c r="E52" i="4"/>
  <c r="J39" i="3"/>
  <c r="J38" i="3"/>
  <c r="AY58" i="1"/>
  <c r="J37" i="3"/>
  <c r="AX58" i="1"/>
  <c r="BI791" i="3"/>
  <c r="BH791" i="3"/>
  <c r="BG791" i="3"/>
  <c r="BF791" i="3"/>
  <c r="T791" i="3"/>
  <c r="R791" i="3"/>
  <c r="P791" i="3"/>
  <c r="BI789" i="3"/>
  <c r="BH789" i="3"/>
  <c r="BG789" i="3"/>
  <c r="BF789" i="3"/>
  <c r="T789" i="3"/>
  <c r="R789" i="3"/>
  <c r="P789" i="3"/>
  <c r="BI786" i="3"/>
  <c r="BH786" i="3"/>
  <c r="BG786" i="3"/>
  <c r="BF786" i="3"/>
  <c r="T786" i="3"/>
  <c r="R786" i="3"/>
  <c r="P786" i="3"/>
  <c r="BI783" i="3"/>
  <c r="BH783" i="3"/>
  <c r="BG783" i="3"/>
  <c r="BF783" i="3"/>
  <c r="T783" i="3"/>
  <c r="R783" i="3"/>
  <c r="P783" i="3"/>
  <c r="BI781" i="3"/>
  <c r="BH781" i="3"/>
  <c r="BG781" i="3"/>
  <c r="BF781" i="3"/>
  <c r="T781" i="3"/>
  <c r="R781" i="3"/>
  <c r="P781" i="3"/>
  <c r="BI777" i="3"/>
  <c r="BH777" i="3"/>
  <c r="BG777" i="3"/>
  <c r="BF777" i="3"/>
  <c r="T777" i="3"/>
  <c r="T776" i="3" s="1"/>
  <c r="R777" i="3"/>
  <c r="R776" i="3"/>
  <c r="P777" i="3"/>
  <c r="P776" i="3" s="1"/>
  <c r="BI772" i="3"/>
  <c r="BH772" i="3"/>
  <c r="BG772" i="3"/>
  <c r="BF772" i="3"/>
  <c r="T772" i="3"/>
  <c r="R772" i="3"/>
  <c r="P772" i="3"/>
  <c r="BI762" i="3"/>
  <c r="BH762" i="3"/>
  <c r="BG762" i="3"/>
  <c r="BF762" i="3"/>
  <c r="T762" i="3"/>
  <c r="R762" i="3"/>
  <c r="P762" i="3"/>
  <c r="BI759" i="3"/>
  <c r="BH759" i="3"/>
  <c r="BG759" i="3"/>
  <c r="BF759" i="3"/>
  <c r="T759" i="3"/>
  <c r="R759" i="3"/>
  <c r="P759" i="3"/>
  <c r="BI755" i="3"/>
  <c r="BH755" i="3"/>
  <c r="BG755" i="3"/>
  <c r="BF755" i="3"/>
  <c r="T755" i="3"/>
  <c r="R755" i="3"/>
  <c r="P755" i="3"/>
  <c r="BI752" i="3"/>
  <c r="BH752" i="3"/>
  <c r="BG752" i="3"/>
  <c r="BF752" i="3"/>
  <c r="T752" i="3"/>
  <c r="R752" i="3"/>
  <c r="P752" i="3"/>
  <c r="BI748" i="3"/>
  <c r="BH748" i="3"/>
  <c r="BG748" i="3"/>
  <c r="BF748" i="3"/>
  <c r="T748" i="3"/>
  <c r="R748" i="3"/>
  <c r="P748" i="3"/>
  <c r="BI745" i="3"/>
  <c r="BH745" i="3"/>
  <c r="BG745" i="3"/>
  <c r="BF745" i="3"/>
  <c r="T745" i="3"/>
  <c r="R745" i="3"/>
  <c r="P745" i="3"/>
  <c r="BI742" i="3"/>
  <c r="BH742" i="3"/>
  <c r="BG742" i="3"/>
  <c r="BF742" i="3"/>
  <c r="T742" i="3"/>
  <c r="R742" i="3"/>
  <c r="P742" i="3"/>
  <c r="BI739" i="3"/>
  <c r="BH739" i="3"/>
  <c r="BG739" i="3"/>
  <c r="BF739" i="3"/>
  <c r="T739" i="3"/>
  <c r="R739" i="3"/>
  <c r="P739" i="3"/>
  <c r="BI734" i="3"/>
  <c r="BH734" i="3"/>
  <c r="BG734" i="3"/>
  <c r="BF734" i="3"/>
  <c r="T734" i="3"/>
  <c r="R734" i="3"/>
  <c r="P734" i="3"/>
  <c r="BI731" i="3"/>
  <c r="BH731" i="3"/>
  <c r="BG731" i="3"/>
  <c r="BF731" i="3"/>
  <c r="T731" i="3"/>
  <c r="R731" i="3"/>
  <c r="P731" i="3"/>
  <c r="BI727" i="3"/>
  <c r="BH727" i="3"/>
  <c r="BG727" i="3"/>
  <c r="BF727" i="3"/>
  <c r="T727" i="3"/>
  <c r="R727" i="3"/>
  <c r="P727" i="3"/>
  <c r="BI724" i="3"/>
  <c r="BH724" i="3"/>
  <c r="BG724" i="3"/>
  <c r="BF724" i="3"/>
  <c r="T724" i="3"/>
  <c r="R724" i="3"/>
  <c r="P724" i="3"/>
  <c r="BI721" i="3"/>
  <c r="BH721" i="3"/>
  <c r="BG721" i="3"/>
  <c r="BF721" i="3"/>
  <c r="T721" i="3"/>
  <c r="R721" i="3"/>
  <c r="P721" i="3"/>
  <c r="BI718" i="3"/>
  <c r="BH718" i="3"/>
  <c r="BG718" i="3"/>
  <c r="BF718" i="3"/>
  <c r="T718" i="3"/>
  <c r="R718" i="3"/>
  <c r="P718" i="3"/>
  <c r="BI708" i="3"/>
  <c r="BH708" i="3"/>
  <c r="BG708" i="3"/>
  <c r="BF708" i="3"/>
  <c r="T708" i="3"/>
  <c r="R708" i="3"/>
  <c r="P708" i="3"/>
  <c r="BI698" i="3"/>
  <c r="BH698" i="3"/>
  <c r="BG698" i="3"/>
  <c r="BF698" i="3"/>
  <c r="T698" i="3"/>
  <c r="R698" i="3"/>
  <c r="P698" i="3"/>
  <c r="BI694" i="3"/>
  <c r="BH694" i="3"/>
  <c r="BG694" i="3"/>
  <c r="BF694" i="3"/>
  <c r="T694" i="3"/>
  <c r="R694" i="3"/>
  <c r="P694" i="3"/>
  <c r="BI691" i="3"/>
  <c r="BH691" i="3"/>
  <c r="BG691" i="3"/>
  <c r="BF691" i="3"/>
  <c r="T691" i="3"/>
  <c r="R691" i="3"/>
  <c r="P691" i="3"/>
  <c r="BI687" i="3"/>
  <c r="BH687" i="3"/>
  <c r="BG687" i="3"/>
  <c r="BF687" i="3"/>
  <c r="T687" i="3"/>
  <c r="R687" i="3"/>
  <c r="P687" i="3"/>
  <c r="BI683" i="3"/>
  <c r="BH683" i="3"/>
  <c r="BG683" i="3"/>
  <c r="BF683" i="3"/>
  <c r="T683" i="3"/>
  <c r="R683" i="3"/>
  <c r="P683" i="3"/>
  <c r="BI679" i="3"/>
  <c r="BH679" i="3"/>
  <c r="BG679" i="3"/>
  <c r="BF679" i="3"/>
  <c r="T679" i="3"/>
  <c r="R679" i="3"/>
  <c r="P679" i="3"/>
  <c r="BI675" i="3"/>
  <c r="BH675" i="3"/>
  <c r="BG675" i="3"/>
  <c r="BF675" i="3"/>
  <c r="T675" i="3"/>
  <c r="R675" i="3"/>
  <c r="P675" i="3"/>
  <c r="BI671" i="3"/>
  <c r="BH671" i="3"/>
  <c r="BG671" i="3"/>
  <c r="BF671" i="3"/>
  <c r="T671" i="3"/>
  <c r="R671" i="3"/>
  <c r="P671" i="3"/>
  <c r="BI667" i="3"/>
  <c r="BH667" i="3"/>
  <c r="BG667" i="3"/>
  <c r="BF667" i="3"/>
  <c r="T667" i="3"/>
  <c r="R667" i="3"/>
  <c r="P667" i="3"/>
  <c r="BI659" i="3"/>
  <c r="BH659" i="3"/>
  <c r="BG659" i="3"/>
  <c r="BF659" i="3"/>
  <c r="T659" i="3"/>
  <c r="R659" i="3"/>
  <c r="P659" i="3"/>
  <c r="BI655" i="3"/>
  <c r="BH655" i="3"/>
  <c r="BG655" i="3"/>
  <c r="BF655" i="3"/>
  <c r="T655" i="3"/>
  <c r="R655" i="3"/>
  <c r="P655" i="3"/>
  <c r="BI645" i="3"/>
  <c r="BH645" i="3"/>
  <c r="BG645" i="3"/>
  <c r="BF645" i="3"/>
  <c r="T645" i="3"/>
  <c r="R645" i="3"/>
  <c r="P645" i="3"/>
  <c r="BI640" i="3"/>
  <c r="BH640" i="3"/>
  <c r="BG640" i="3"/>
  <c r="BF640" i="3"/>
  <c r="T640" i="3"/>
  <c r="R640" i="3"/>
  <c r="P640" i="3"/>
  <c r="BI636" i="3"/>
  <c r="BH636" i="3"/>
  <c r="BG636" i="3"/>
  <c r="BF636" i="3"/>
  <c r="T636" i="3"/>
  <c r="R636" i="3"/>
  <c r="P636" i="3"/>
  <c r="BI633" i="3"/>
  <c r="BH633" i="3"/>
  <c r="BG633" i="3"/>
  <c r="BF633" i="3"/>
  <c r="T633" i="3"/>
  <c r="R633" i="3"/>
  <c r="P633" i="3"/>
  <c r="BI628" i="3"/>
  <c r="BH628" i="3"/>
  <c r="BG628" i="3"/>
  <c r="BF628" i="3"/>
  <c r="T628" i="3"/>
  <c r="R628" i="3"/>
  <c r="P628" i="3"/>
  <c r="BI625" i="3"/>
  <c r="BH625" i="3"/>
  <c r="BG625" i="3"/>
  <c r="BF625" i="3"/>
  <c r="T625" i="3"/>
  <c r="R625" i="3"/>
  <c r="P625" i="3"/>
  <c r="BI622" i="3"/>
  <c r="BH622" i="3"/>
  <c r="BG622" i="3"/>
  <c r="BF622" i="3"/>
  <c r="T622" i="3"/>
  <c r="R622" i="3"/>
  <c r="P622" i="3"/>
  <c r="BI619" i="3"/>
  <c r="BH619" i="3"/>
  <c r="BG619" i="3"/>
  <c r="BF619" i="3"/>
  <c r="T619" i="3"/>
  <c r="R619" i="3"/>
  <c r="P619" i="3"/>
  <c r="BI616" i="3"/>
  <c r="BH616" i="3"/>
  <c r="BG616" i="3"/>
  <c r="BF616" i="3"/>
  <c r="T616" i="3"/>
  <c r="R616" i="3"/>
  <c r="P616" i="3"/>
  <c r="BI604" i="3"/>
  <c r="BH604" i="3"/>
  <c r="BG604" i="3"/>
  <c r="BF604" i="3"/>
  <c r="T604" i="3"/>
  <c r="R604" i="3"/>
  <c r="P604" i="3"/>
  <c r="BI594" i="3"/>
  <c r="BH594" i="3"/>
  <c r="BG594" i="3"/>
  <c r="BF594" i="3"/>
  <c r="T594" i="3"/>
  <c r="R594" i="3"/>
  <c r="P594" i="3"/>
  <c r="BI583" i="3"/>
  <c r="BH583" i="3"/>
  <c r="BG583" i="3"/>
  <c r="BF583" i="3"/>
  <c r="T583" i="3"/>
  <c r="T572" i="3" s="1"/>
  <c r="R583" i="3"/>
  <c r="R572" i="3"/>
  <c r="P583" i="3"/>
  <c r="BI573" i="3"/>
  <c r="BH573" i="3"/>
  <c r="BG573" i="3"/>
  <c r="BF573" i="3"/>
  <c r="T573" i="3"/>
  <c r="R573" i="3"/>
  <c r="P573" i="3"/>
  <c r="P572" i="3" s="1"/>
  <c r="BI568" i="3"/>
  <c r="BH568" i="3"/>
  <c r="BG568" i="3"/>
  <c r="BF568" i="3"/>
  <c r="T568" i="3"/>
  <c r="R568" i="3"/>
  <c r="P568" i="3"/>
  <c r="BI564" i="3"/>
  <c r="BH564" i="3"/>
  <c r="BG564" i="3"/>
  <c r="BF564" i="3"/>
  <c r="T564" i="3"/>
  <c r="R564" i="3"/>
  <c r="P564" i="3"/>
  <c r="BI560" i="3"/>
  <c r="BH560" i="3"/>
  <c r="BG560" i="3"/>
  <c r="BF560" i="3"/>
  <c r="T560" i="3"/>
  <c r="R560" i="3"/>
  <c r="P560" i="3"/>
  <c r="BI556" i="3"/>
  <c r="BH556" i="3"/>
  <c r="BG556" i="3"/>
  <c r="BF556" i="3"/>
  <c r="T556" i="3"/>
  <c r="R556" i="3"/>
  <c r="P556" i="3"/>
  <c r="BI552" i="3"/>
  <c r="BH552" i="3"/>
  <c r="BG552" i="3"/>
  <c r="BF552" i="3"/>
  <c r="T552" i="3"/>
  <c r="R552" i="3"/>
  <c r="P552" i="3"/>
  <c r="BI548" i="3"/>
  <c r="BH548" i="3"/>
  <c r="BG548" i="3"/>
  <c r="BF548" i="3"/>
  <c r="T548" i="3"/>
  <c r="R548" i="3"/>
  <c r="P548" i="3"/>
  <c r="BI544" i="3"/>
  <c r="BH544" i="3"/>
  <c r="BG544" i="3"/>
  <c r="BF544" i="3"/>
  <c r="T544" i="3"/>
  <c r="R544" i="3"/>
  <c r="P544" i="3"/>
  <c r="BI541" i="3"/>
  <c r="BH541" i="3"/>
  <c r="BG541" i="3"/>
  <c r="BF541" i="3"/>
  <c r="T541" i="3"/>
  <c r="R541" i="3"/>
  <c r="P541" i="3"/>
  <c r="BI537" i="3"/>
  <c r="BH537" i="3"/>
  <c r="BG537" i="3"/>
  <c r="BF537" i="3"/>
  <c r="T537" i="3"/>
  <c r="R537" i="3"/>
  <c r="P537" i="3"/>
  <c r="BI531" i="3"/>
  <c r="BH531" i="3"/>
  <c r="BG531" i="3"/>
  <c r="BF531" i="3"/>
  <c r="T531" i="3"/>
  <c r="R531" i="3"/>
  <c r="P531" i="3"/>
  <c r="BI525" i="3"/>
  <c r="BH525" i="3"/>
  <c r="BG525" i="3"/>
  <c r="BF525" i="3"/>
  <c r="T525" i="3"/>
  <c r="R525" i="3"/>
  <c r="P525" i="3"/>
  <c r="BI518" i="3"/>
  <c r="BH518" i="3"/>
  <c r="BG518" i="3"/>
  <c r="BF518" i="3"/>
  <c r="T518" i="3"/>
  <c r="R518" i="3"/>
  <c r="P518" i="3"/>
  <c r="BI511" i="3"/>
  <c r="BH511" i="3"/>
  <c r="BG511" i="3"/>
  <c r="BF511" i="3"/>
  <c r="T511" i="3"/>
  <c r="R511" i="3"/>
  <c r="P511" i="3"/>
  <c r="BI502" i="3"/>
  <c r="BH502" i="3"/>
  <c r="BG502" i="3"/>
  <c r="BF502" i="3"/>
  <c r="T502" i="3"/>
  <c r="R502" i="3"/>
  <c r="P502" i="3"/>
  <c r="BI498" i="3"/>
  <c r="BH498" i="3"/>
  <c r="BG498" i="3"/>
  <c r="BF498" i="3"/>
  <c r="T498" i="3"/>
  <c r="R498" i="3"/>
  <c r="P498" i="3"/>
  <c r="BI488" i="3"/>
  <c r="BH488" i="3"/>
  <c r="BG488" i="3"/>
  <c r="BF488" i="3"/>
  <c r="T488" i="3"/>
  <c r="R488" i="3"/>
  <c r="P488" i="3"/>
  <c r="BI484" i="3"/>
  <c r="BH484" i="3"/>
  <c r="BG484" i="3"/>
  <c r="BF484" i="3"/>
  <c r="T484" i="3"/>
  <c r="R484" i="3"/>
  <c r="P484" i="3"/>
  <c r="BI475" i="3"/>
  <c r="BH475" i="3"/>
  <c r="BG475" i="3"/>
  <c r="BF475" i="3"/>
  <c r="T475" i="3"/>
  <c r="R475" i="3"/>
  <c r="P475" i="3"/>
  <c r="BI457" i="3"/>
  <c r="BH457" i="3"/>
  <c r="BG457" i="3"/>
  <c r="BF457" i="3"/>
  <c r="T457" i="3"/>
  <c r="R457" i="3"/>
  <c r="P457" i="3"/>
  <c r="BI453" i="3"/>
  <c r="BH453" i="3"/>
  <c r="BG453" i="3"/>
  <c r="BF453" i="3"/>
  <c r="T453" i="3"/>
  <c r="R453" i="3"/>
  <c r="P453" i="3"/>
  <c r="BI449" i="3"/>
  <c r="BH449" i="3"/>
  <c r="BG449" i="3"/>
  <c r="BF449" i="3"/>
  <c r="T449" i="3"/>
  <c r="R449" i="3"/>
  <c r="P449" i="3"/>
  <c r="BI343" i="3"/>
  <c r="BH343" i="3"/>
  <c r="BG343" i="3"/>
  <c r="BF343" i="3"/>
  <c r="T343" i="3"/>
  <c r="R343" i="3"/>
  <c r="P343" i="3"/>
  <c r="BI229" i="3"/>
  <c r="BH229" i="3"/>
  <c r="BG229" i="3"/>
  <c r="BF229" i="3"/>
  <c r="T229" i="3"/>
  <c r="R229" i="3"/>
  <c r="P229" i="3"/>
  <c r="BI113" i="3"/>
  <c r="BH113" i="3"/>
  <c r="BG113" i="3"/>
  <c r="BF113" i="3"/>
  <c r="T113" i="3"/>
  <c r="R113" i="3"/>
  <c r="P113" i="3"/>
  <c r="BI104" i="3"/>
  <c r="BH104" i="3"/>
  <c r="BG104" i="3"/>
  <c r="BF104" i="3"/>
  <c r="T104" i="3"/>
  <c r="R104" i="3"/>
  <c r="P104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J90" i="3"/>
  <c r="J89" i="3"/>
  <c r="F89" i="3"/>
  <c r="F87" i="3"/>
  <c r="E85" i="3"/>
  <c r="J59" i="3"/>
  <c r="J58" i="3"/>
  <c r="F58" i="3"/>
  <c r="F56" i="3"/>
  <c r="E54" i="3"/>
  <c r="J20" i="3"/>
  <c r="E20" i="3"/>
  <c r="F90" i="3" s="1"/>
  <c r="J19" i="3"/>
  <c r="J14" i="3"/>
  <c r="J56" i="3" s="1"/>
  <c r="E7" i="3"/>
  <c r="E81" i="3"/>
  <c r="J39" i="2"/>
  <c r="J38" i="2"/>
  <c r="AY56" i="1"/>
  <c r="J37" i="2"/>
  <c r="AX56" i="1"/>
  <c r="BI252" i="2"/>
  <c r="BH252" i="2"/>
  <c r="BG252" i="2"/>
  <c r="BF252" i="2"/>
  <c r="T252" i="2"/>
  <c r="T251" i="2"/>
  <c r="R252" i="2"/>
  <c r="R251" i="2" s="1"/>
  <c r="P252" i="2"/>
  <c r="P251" i="2"/>
  <c r="BI249" i="2"/>
  <c r="BH249" i="2"/>
  <c r="BG249" i="2"/>
  <c r="BF249" i="2"/>
  <c r="T249" i="2"/>
  <c r="R249" i="2"/>
  <c r="P249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T154" i="2" s="1"/>
  <c r="R155" i="2"/>
  <c r="R154" i="2"/>
  <c r="P155" i="2"/>
  <c r="P154" i="2" s="1"/>
  <c r="BI152" i="2"/>
  <c r="BH152" i="2"/>
  <c r="BG152" i="2"/>
  <c r="BF152" i="2"/>
  <c r="T152" i="2"/>
  <c r="T151" i="2"/>
  <c r="R152" i="2"/>
  <c r="R151" i="2" s="1"/>
  <c r="P152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J90" i="2"/>
  <c r="J89" i="2"/>
  <c r="F89" i="2"/>
  <c r="F87" i="2"/>
  <c r="E85" i="2"/>
  <c r="J59" i="2"/>
  <c r="J58" i="2"/>
  <c r="F58" i="2"/>
  <c r="F56" i="2"/>
  <c r="E54" i="2"/>
  <c r="J20" i="2"/>
  <c r="E20" i="2"/>
  <c r="F90" i="2"/>
  <c r="J19" i="2"/>
  <c r="J14" i="2"/>
  <c r="J87" i="2"/>
  <c r="E7" i="2"/>
  <c r="E81" i="2"/>
  <c r="L50" i="1"/>
  <c r="AM50" i="1"/>
  <c r="AM49" i="1"/>
  <c r="L49" i="1"/>
  <c r="AM47" i="1"/>
  <c r="L47" i="1"/>
  <c r="L45" i="1"/>
  <c r="L44" i="1"/>
  <c r="BK201" i="2"/>
  <c r="BK155" i="2"/>
  <c r="J100" i="2"/>
  <c r="J583" i="3"/>
  <c r="BK721" i="3"/>
  <c r="BK233" i="4"/>
  <c r="BK173" i="4"/>
  <c r="BK146" i="5"/>
  <c r="J582" i="5"/>
  <c r="J1062" i="5"/>
  <c r="BK1134" i="5"/>
  <c r="BK249" i="6"/>
  <c r="J168" i="6"/>
  <c r="BK474" i="7"/>
  <c r="BK101" i="7"/>
  <c r="J235" i="8"/>
  <c r="J205" i="9"/>
  <c r="J169" i="9"/>
  <c r="J243" i="2"/>
  <c r="J227" i="2"/>
  <c r="J210" i="2"/>
  <c r="J155" i="2"/>
  <c r="BK104" i="2"/>
  <c r="J556" i="3"/>
  <c r="J752" i="3"/>
  <c r="BK135" i="4"/>
  <c r="J620" i="5"/>
  <c r="BK946" i="5"/>
  <c r="J218" i="6"/>
  <c r="BK394" i="7"/>
  <c r="BK450" i="7"/>
  <c r="J238" i="8"/>
  <c r="J183" i="9"/>
  <c r="BK224" i="9"/>
  <c r="BK163" i="2"/>
  <c r="J112" i="2"/>
  <c r="J475" i="3"/>
  <c r="BK694" i="3"/>
  <c r="J219" i="4"/>
  <c r="J881" i="5"/>
  <c r="J724" i="5"/>
  <c r="BK647" i="5"/>
  <c r="J1099" i="5"/>
  <c r="BK1148" i="5"/>
  <c r="J237" i="6"/>
  <c r="BK403" i="7"/>
  <c r="BK459" i="7"/>
  <c r="BK255" i="8"/>
  <c r="J187" i="9"/>
  <c r="J140" i="9"/>
  <c r="BK106" i="11"/>
  <c r="J193" i="2"/>
  <c r="J160" i="2"/>
  <c r="BK106" i="2"/>
  <c r="J484" i="3"/>
  <c r="BK786" i="3"/>
  <c r="BK196" i="4"/>
  <c r="J257" i="4"/>
  <c r="BK1105" i="5"/>
  <c r="BK794" i="5"/>
  <c r="J1015" i="5"/>
  <c r="J812" i="5"/>
  <c r="J225" i="6"/>
  <c r="J358" i="7"/>
  <c r="BK391" i="7"/>
  <c r="J285" i="8"/>
  <c r="BK99" i="9"/>
  <c r="J224" i="9"/>
  <c r="J212" i="2"/>
  <c r="BK150" i="2"/>
  <c r="BK100" i="2"/>
  <c r="BK548" i="3"/>
  <c r="BK759" i="3"/>
  <c r="J285" i="4"/>
  <c r="J685" i="5"/>
  <c r="BK930" i="5"/>
  <c r="BK1108" i="5"/>
  <c r="J341" i="5"/>
  <c r="BK881" i="5"/>
  <c r="BK218" i="6"/>
  <c r="BK527" i="7"/>
  <c r="J516" i="7"/>
  <c r="J194" i="8"/>
  <c r="BK127" i="9"/>
  <c r="BK129" i="9"/>
  <c r="J245" i="2"/>
  <c r="BK230" i="2"/>
  <c r="J221" i="2"/>
  <c r="J207" i="2"/>
  <c r="J161" i="2"/>
  <c r="BK691" i="3"/>
  <c r="J645" i="3"/>
  <c r="BK104" i="3"/>
  <c r="J604" i="5"/>
  <c r="J862" i="5"/>
  <c r="J922" i="5"/>
  <c r="J857" i="5"/>
  <c r="J265" i="6"/>
  <c r="BK113" i="7"/>
  <c r="BK369" i="7"/>
  <c r="J228" i="8"/>
  <c r="BK287" i="8"/>
  <c r="J191" i="9"/>
  <c r="F38" i="2"/>
  <c r="J179" i="9"/>
  <c r="BK88" i="10"/>
  <c r="J177" i="2"/>
  <c r="BK122" i="2"/>
  <c r="BK708" i="3"/>
  <c r="J791" i="3"/>
  <c r="J229" i="4"/>
  <c r="J977" i="5"/>
  <c r="BK663" i="5"/>
  <c r="J926" i="5"/>
  <c r="J663" i="5"/>
  <c r="BK867" i="5"/>
  <c r="BK253" i="6"/>
  <c r="J268" i="7"/>
  <c r="J501" i="7"/>
  <c r="J470" i="7"/>
  <c r="J263" i="8"/>
  <c r="BK144" i="9"/>
  <c r="J119" i="9"/>
  <c r="BK103" i="11"/>
  <c r="BK183" i="2"/>
  <c r="J131" i="2"/>
  <c r="BK573" i="3"/>
  <c r="BK488" i="3"/>
  <c r="BK745" i="3"/>
  <c r="J199" i="4"/>
  <c r="BK724" i="5"/>
  <c r="J119" i="5"/>
  <c r="BK736" i="5"/>
  <c r="J1126" i="5"/>
  <c r="BK221" i="6"/>
  <c r="J277" i="7"/>
  <c r="BK277" i="7"/>
  <c r="BK412" i="7"/>
  <c r="BK173" i="8"/>
  <c r="J233" i="9"/>
  <c r="J194" i="9"/>
  <c r="J240" i="2"/>
  <c r="J230" i="2"/>
  <c r="BK218" i="2"/>
  <c r="BK199" i="2"/>
  <c r="BK127" i="2"/>
  <c r="J755" i="3"/>
  <c r="BK777" i="3"/>
  <c r="BK269" i="4"/>
  <c r="J1019" i="5"/>
  <c r="J693" i="5"/>
  <c r="BK895" i="5"/>
  <c r="J505" i="7"/>
  <c r="BK454" i="7"/>
  <c r="J377" i="7"/>
  <c r="BK273" i="8"/>
  <c r="J161" i="9"/>
  <c r="J158" i="9"/>
  <c r="J88" i="11"/>
  <c r="BK126" i="2"/>
  <c r="J659" i="3"/>
  <c r="J762" i="3"/>
  <c r="J241" i="4"/>
  <c r="BK627" i="5"/>
  <c r="J1105" i="5"/>
  <c r="BK1115" i="5"/>
  <c r="J1091" i="5"/>
  <c r="J521" i="5"/>
  <c r="J257" i="6"/>
  <c r="BK464" i="7"/>
  <c r="BK194" i="8"/>
  <c r="BK166" i="9"/>
  <c r="BK100" i="10"/>
  <c r="J198" i="2"/>
  <c r="J173" i="2"/>
  <c r="BK114" i="2"/>
  <c r="BK789" i="3"/>
  <c r="J560" i="3"/>
  <c r="J502" i="3"/>
  <c r="J249" i="4"/>
  <c r="J706" i="5"/>
  <c r="BK877" i="5"/>
  <c r="BK1065" i="5"/>
  <c r="J852" i="5"/>
  <c r="BK1041" i="5"/>
  <c r="BK277" i="6"/>
  <c r="J284" i="7"/>
  <c r="BK284" i="7"/>
  <c r="BK212" i="8"/>
  <c r="BK132" i="9"/>
  <c r="BK123" i="9"/>
  <c r="J181" i="2"/>
  <c r="J122" i="2"/>
  <c r="BK752" i="3"/>
  <c r="J568" i="3"/>
  <c r="BK241" i="4"/>
  <c r="BK914" i="5"/>
  <c r="J302" i="5"/>
  <c r="BK809" i="5"/>
  <c r="BK1128" i="5"/>
  <c r="J269" i="6"/>
  <c r="BK324" i="7"/>
  <c r="J434" i="7"/>
  <c r="BK285" i="8"/>
  <c r="J166" i="9"/>
  <c r="J97" i="10"/>
  <c r="BK243" i="2"/>
  <c r="BK231" i="2"/>
  <c r="J218" i="2"/>
  <c r="J199" i="2"/>
  <c r="BK148" i="2"/>
  <c r="J108" i="2"/>
  <c r="J739" i="3"/>
  <c r="BK762" i="3"/>
  <c r="BK169" i="4"/>
  <c r="J986" i="5"/>
  <c r="J1022" i="5"/>
  <c r="J677" i="5"/>
  <c r="BK693" i="5"/>
  <c r="J320" i="7"/>
  <c r="J337" i="7"/>
  <c r="BK220" i="8"/>
  <c r="BK220" i="9"/>
  <c r="BK163" i="9"/>
  <c r="BK196" i="2"/>
  <c r="BK158" i="2"/>
  <c r="AS67" i="1"/>
  <c r="J655" i="3"/>
  <c r="J294" i="4"/>
  <c r="J886" i="5"/>
  <c r="BK1047" i="5"/>
  <c r="BK114" i="5"/>
  <c r="BK499" i="5"/>
  <c r="BK830" i="5"/>
  <c r="BK96" i="7"/>
  <c r="BK242" i="7"/>
  <c r="J498" i="7"/>
  <c r="J203" i="8"/>
  <c r="BK195" i="9"/>
  <c r="J145" i="9"/>
  <c r="BK97" i="11"/>
  <c r="J182" i="2"/>
  <c r="BK131" i="2"/>
  <c r="J667" i="3"/>
  <c r="BK731" i="3"/>
  <c r="BK498" i="3"/>
  <c r="J273" i="4"/>
  <c r="J830" i="5"/>
  <c r="BK1085" i="5"/>
  <c r="J890" i="5"/>
  <c r="J508" i="5"/>
  <c r="J627" i="5"/>
  <c r="J221" i="6"/>
  <c r="BK358" i="7"/>
  <c r="BK438" i="7"/>
  <c r="BK361" i="7"/>
  <c r="J224" i="8"/>
  <c r="BK227" i="9"/>
  <c r="BK158" i="9"/>
  <c r="J97" i="11"/>
  <c r="J195" i="2"/>
  <c r="J148" i="2"/>
  <c r="J786" i="3"/>
  <c r="BK727" i="3"/>
  <c r="BK556" i="3"/>
  <c r="BK229" i="4"/>
  <c r="BK862" i="5"/>
  <c r="J1055" i="5"/>
  <c r="BK1001" i="5"/>
  <c r="BK968" i="5"/>
  <c r="J337" i="5"/>
  <c r="J342" i="7"/>
  <c r="J105" i="7"/>
  <c r="J259" i="8"/>
  <c r="BK139" i="9"/>
  <c r="BK122" i="9"/>
  <c r="J109" i="10"/>
  <c r="BK245" i="2"/>
  <c r="J228" i="2"/>
  <c r="BK217" i="2"/>
  <c r="BK173" i="2"/>
  <c r="J116" i="2"/>
  <c r="J525" i="3"/>
  <c r="BK675" i="3"/>
  <c r="J544" i="3"/>
  <c r="BK285" i="4"/>
  <c r="J1001" i="5"/>
  <c r="BK582" i="5"/>
  <c r="BK291" i="7"/>
  <c r="J450" i="7"/>
  <c r="BK332" i="7"/>
  <c r="J133" i="9"/>
  <c r="BK140" i="9"/>
  <c r="BK109" i="10"/>
  <c r="J144" i="2"/>
  <c r="J783" i="3"/>
  <c r="BK502" i="3"/>
  <c r="J498" i="3"/>
  <c r="J265" i="4"/>
  <c r="J483" i="5"/>
  <c r="J719" i="5"/>
  <c r="BK847" i="5"/>
  <c r="J1069" i="5"/>
  <c r="J601" i="5"/>
  <c r="BK516" i="7"/>
  <c r="J109" i="7"/>
  <c r="BK191" i="8"/>
  <c r="BK113" i="9"/>
  <c r="BK136" i="9"/>
  <c r="J103" i="11"/>
  <c r="J183" i="2"/>
  <c r="J135" i="2"/>
  <c r="J675" i="3"/>
  <c r="BK583" i="3"/>
  <c r="J564" i="3"/>
  <c r="BK219" i="4"/>
  <c r="J1108" i="5"/>
  <c r="J794" i="5"/>
  <c r="J942" i="5"/>
  <c r="J499" i="5"/>
  <c r="J946" i="5"/>
  <c r="BK225" i="6"/>
  <c r="BK442" i="7"/>
  <c r="BK120" i="7"/>
  <c r="J403" i="7"/>
  <c r="J255" i="8"/>
  <c r="J173" i="9"/>
  <c r="J136" i="9"/>
  <c r="J192" i="2"/>
  <c r="BK144" i="2"/>
  <c r="AS60" i="1"/>
  <c r="J281" i="4"/>
  <c r="BK237" i="4"/>
  <c r="J938" i="5"/>
  <c r="BK674" i="5"/>
  <c r="BK1026" i="5"/>
  <c r="J277" i="6"/>
  <c r="J301" i="7"/>
  <c r="BK521" i="7"/>
  <c r="BK320" i="7"/>
  <c r="BK238" i="8"/>
  <c r="J220" i="9"/>
  <c r="J94" i="10"/>
  <c r="BK228" i="2"/>
  <c r="J220" i="2"/>
  <c r="BK193" i="2"/>
  <c r="J142" i="2"/>
  <c r="J102" i="2"/>
  <c r="J449" i="3"/>
  <c r="BK687" i="3"/>
  <c r="J233" i="4"/>
  <c r="BK98" i="5"/>
  <c r="BK620" i="5"/>
  <c r="J806" i="5"/>
  <c r="J1065" i="5"/>
  <c r="J212" i="6"/>
  <c r="J254" i="7"/>
  <c r="J527" i="7"/>
  <c r="J408" i="7"/>
  <c r="J250" i="8"/>
  <c r="J231" i="9"/>
  <c r="J213" i="2"/>
  <c r="BK171" i="2"/>
  <c r="BK138" i="2"/>
  <c r="J772" i="3"/>
  <c r="J745" i="3"/>
  <c r="J731" i="3"/>
  <c r="BK203" i="4"/>
  <c r="J196" i="4"/>
  <c r="BK1019" i="5"/>
  <c r="BK1095" i="5"/>
  <c r="BK857" i="5"/>
  <c r="J1119" i="5"/>
  <c r="J964" i="5"/>
  <c r="BK282" i="6"/>
  <c r="J391" i="7"/>
  <c r="BK337" i="7"/>
  <c r="BK109" i="7"/>
  <c r="BK228" i="8"/>
  <c r="J143" i="9"/>
  <c r="BK151" i="9"/>
  <c r="J108" i="9"/>
  <c r="F39" i="2"/>
  <c r="BK224" i="8"/>
  <c r="J118" i="9"/>
  <c r="BK169" i="9"/>
  <c r="BK210" i="2"/>
  <c r="BK135" i="2"/>
  <c r="AS57" i="1"/>
  <c r="J619" i="3"/>
  <c r="BK207" i="4"/>
  <c r="BK1062" i="5"/>
  <c r="J1115" i="5"/>
  <c r="J910" i="5"/>
  <c r="J1146" i="5"/>
  <c r="BK273" i="6"/>
  <c r="J446" i="7"/>
  <c r="J260" i="7"/>
  <c r="J277" i="8"/>
  <c r="J151" i="9"/>
  <c r="J106" i="11"/>
  <c r="J238" i="2"/>
  <c r="J226" i="2"/>
  <c r="BK215" i="2"/>
  <c r="BK161" i="2"/>
  <c r="J98" i="2"/>
  <c r="BK724" i="3"/>
  <c r="BK544" i="3"/>
  <c r="J203" i="4"/>
  <c r="J490" i="5"/>
  <c r="J877" i="5"/>
  <c r="BK685" i="5"/>
  <c r="BK183" i="7"/>
  <c r="J507" i="7"/>
  <c r="J253" i="8"/>
  <c r="BK96" i="9"/>
  <c r="BK91" i="11"/>
  <c r="J104" i="2"/>
  <c r="BK679" i="3"/>
  <c r="BK748" i="3"/>
  <c r="J169" i="4"/>
  <c r="J990" i="5"/>
  <c r="J950" i="5"/>
  <c r="J130" i="5"/>
  <c r="BK1112" i="5"/>
  <c r="J1008" i="5"/>
  <c r="J749" i="5"/>
  <c r="J485" i="7"/>
  <c r="J369" i="7"/>
  <c r="BK186" i="8"/>
  <c r="BK209" i="9"/>
  <c r="J156" i="9"/>
  <c r="J209" i="2"/>
  <c r="J152" i="2"/>
  <c r="J594" i="3"/>
  <c r="J104" i="3"/>
  <c r="BK261" i="4"/>
  <c r="BK1008" i="5"/>
  <c r="J902" i="5"/>
  <c r="BK757" i="5"/>
  <c r="BK1069" i="5"/>
  <c r="BK749" i="5"/>
  <c r="J106" i="5"/>
  <c r="BK233" i="6"/>
  <c r="BK352" i="7"/>
  <c r="J399" i="7"/>
  <c r="BK305" i="7"/>
  <c r="BK181" i="9"/>
  <c r="BK147" i="9"/>
  <c r="F36" i="2"/>
  <c r="BK683" i="3"/>
  <c r="J100" i="3"/>
  <c r="BK277" i="4"/>
  <c r="J809" i="5"/>
  <c r="BK934" i="5"/>
  <c r="J997" i="5"/>
  <c r="BK706" i="5"/>
  <c r="BK296" i="7"/>
  <c r="BK301" i="7"/>
  <c r="J173" i="8"/>
  <c r="J204" i="9"/>
  <c r="BK198" i="9"/>
  <c r="J249" i="2"/>
  <c r="BK233" i="2"/>
  <c r="J217" i="2"/>
  <c r="J171" i="2"/>
  <c r="J640" i="3"/>
  <c r="J759" i="3"/>
  <c r="BK594" i="3"/>
  <c r="BK185" i="4"/>
  <c r="BK1012" i="5"/>
  <c r="J297" i="5"/>
  <c r="J1037" i="5"/>
  <c r="BK613" i="5"/>
  <c r="BK261" i="6"/>
  <c r="J491" i="7"/>
  <c r="J113" i="7"/>
  <c r="BK216" i="8"/>
  <c r="BK130" i="9"/>
  <c r="BK100" i="11"/>
  <c r="BK187" i="2"/>
  <c r="BK129" i="2"/>
  <c r="BK560" i="3"/>
  <c r="J518" i="3"/>
  <c r="BK616" i="3"/>
  <c r="J245" i="4"/>
  <c r="BK677" i="5"/>
  <c r="J525" i="5"/>
  <c r="BK483" i="5"/>
  <c r="BK890" i="5"/>
  <c r="J1137" i="5"/>
  <c r="BK229" i="6"/>
  <c r="BK511" i="7"/>
  <c r="BK434" i="7"/>
  <c r="BK312" i="7"/>
  <c r="BK267" i="8"/>
  <c r="J122" i="9"/>
  <c r="J99" i="9"/>
  <c r="J205" i="2"/>
  <c r="J138" i="2"/>
  <c r="J789" i="3"/>
  <c r="BK453" i="3"/>
  <c r="BK667" i="3"/>
  <c r="J708" i="3"/>
  <c r="J253" i="4"/>
  <c r="J714" i="5"/>
  <c r="BK906" i="5"/>
  <c r="J993" i="5"/>
  <c r="J114" i="5"/>
  <c r="BK302" i="5"/>
  <c r="J467" i="7"/>
  <c r="J312" i="7"/>
  <c r="J495" i="7"/>
  <c r="BK282" i="8"/>
  <c r="BK246" i="8"/>
  <c r="J201" i="9"/>
  <c r="BK175" i="2"/>
  <c r="BK112" i="2"/>
  <c r="BK645" i="3"/>
  <c r="BK343" i="3"/>
  <c r="J488" i="3"/>
  <c r="J1026" i="5"/>
  <c r="J968" i="5"/>
  <c r="BK993" i="5"/>
  <c r="J867" i="5"/>
  <c r="BK1015" i="5"/>
  <c r="J195" i="6"/>
  <c r="J529" i="7"/>
  <c r="J265" i="7"/>
  <c r="BK430" i="7"/>
  <c r="J198" i="8"/>
  <c r="J144" i="9"/>
  <c r="BK119" i="9"/>
  <c r="J252" i="2"/>
  <c r="J231" i="2"/>
  <c r="BK223" i="2"/>
  <c r="J190" i="2"/>
  <c r="BK133" i="2"/>
  <c r="J511" i="3"/>
  <c r="BK484" i="3"/>
  <c r="BK96" i="3"/>
  <c r="J188" i="4"/>
  <c r="J1033" i="5"/>
  <c r="J1085" i="5"/>
  <c r="BK1088" i="5"/>
  <c r="J454" i="7"/>
  <c r="BK316" i="7"/>
  <c r="J220" i="8"/>
  <c r="BK198" i="8"/>
  <c r="J96" i="9"/>
  <c r="BK103" i="10"/>
  <c r="J136" i="2"/>
  <c r="J777" i="3"/>
  <c r="J698" i="3"/>
  <c r="J113" i="3"/>
  <c r="J743" i="5"/>
  <c r="J847" i="5"/>
  <c r="BK1029" i="5"/>
  <c r="BK1072" i="5"/>
  <c r="BK950" i="5"/>
  <c r="BK328" i="7"/>
  <c r="BK268" i="7"/>
  <c r="BK246" i="7"/>
  <c r="BK242" i="8"/>
  <c r="J132" i="9"/>
  <c r="J106" i="10"/>
  <c r="BK202" i="2"/>
  <c r="J167" i="2"/>
  <c r="BK734" i="3"/>
  <c r="BK659" i="3"/>
  <c r="J531" i="3"/>
  <c r="BK257" i="4"/>
  <c r="BK571" i="5"/>
  <c r="J1082" i="5"/>
  <c r="J697" i="5"/>
  <c r="J1134" i="5"/>
  <c r="BK257" i="6"/>
  <c r="BK212" i="6"/>
  <c r="BK342" i="7"/>
  <c r="BK480" i="7"/>
  <c r="J212" i="8"/>
  <c r="BK156" i="9"/>
  <c r="BK183" i="9"/>
  <c r="J91" i="11"/>
  <c r="J185" i="2"/>
  <c r="BK136" i="2"/>
  <c r="BK636" i="3"/>
  <c r="J548" i="3"/>
  <c r="BK655" i="3"/>
  <c r="J289" i="4"/>
  <c r="BK818" i="5"/>
  <c r="BK1058" i="5"/>
  <c r="J960" i="5"/>
  <c r="J818" i="5"/>
  <c r="J571" i="5"/>
  <c r="BK195" i="6"/>
  <c r="BK408" i="7"/>
  <c r="J316" i="7"/>
  <c r="BK250" i="8"/>
  <c r="J209" i="9"/>
  <c r="BK231" i="9"/>
  <c r="BK252" i="2"/>
  <c r="BK235" i="2"/>
  <c r="J223" i="2"/>
  <c r="BK209" i="2"/>
  <c r="J133" i="2"/>
  <c r="AS63" i="1"/>
  <c r="BK273" i="4"/>
  <c r="BK981" i="5"/>
  <c r="BK714" i="5"/>
  <c r="J914" i="5"/>
  <c r="BK1099" i="5"/>
  <c r="J1141" i="5"/>
  <c r="J133" i="6"/>
  <c r="J430" i="7"/>
  <c r="J246" i="7"/>
  <c r="BK263" i="8"/>
  <c r="BK187" i="9"/>
  <c r="BK173" i="9"/>
  <c r="BK192" i="2"/>
  <c r="BK110" i="2"/>
  <c r="J781" i="3"/>
  <c r="J229" i="3"/>
  <c r="J453" i="3"/>
  <c r="BK100" i="4"/>
  <c r="BK872" i="5"/>
  <c r="BK834" i="5"/>
  <c r="J776" i="5"/>
  <c r="J1088" i="5"/>
  <c r="J209" i="6"/>
  <c r="J474" i="7"/>
  <c r="J347" i="7"/>
  <c r="BK207" i="8"/>
  <c r="BK169" i="8"/>
  <c r="BK179" i="9"/>
  <c r="BK212" i="2"/>
  <c r="BK167" i="2"/>
  <c r="J118" i="2"/>
  <c r="J748" i="3"/>
  <c r="BK718" i="3"/>
  <c r="BK289" i="4"/>
  <c r="J211" i="4"/>
  <c r="J1095" i="5"/>
  <c r="J670" i="5"/>
  <c r="J1052" i="5"/>
  <c r="J729" i="5"/>
  <c r="BK1137" i="5"/>
  <c r="BK209" i="6"/>
  <c r="BK269" i="6"/>
  <c r="BK377" i="7"/>
  <c r="BK373" i="7"/>
  <c r="BK176" i="8"/>
  <c r="J125" i="9"/>
  <c r="J91" i="10"/>
  <c r="BK88" i="11"/>
  <c r="BK189" i="2"/>
  <c r="J163" i="2"/>
  <c r="J106" i="2"/>
  <c r="BK475" i="3"/>
  <c r="J616" i="3"/>
  <c r="J343" i="3"/>
  <c r="BK199" i="4"/>
  <c r="J681" i="5"/>
  <c r="J842" i="5"/>
  <c r="BK631" i="5"/>
  <c r="J785" i="5"/>
  <c r="J689" i="5"/>
  <c r="BK245" i="6"/>
  <c r="J459" i="7"/>
  <c r="J308" i="7"/>
  <c r="J270" i="8"/>
  <c r="J181" i="9"/>
  <c r="J88" i="10"/>
  <c r="J236" i="2"/>
  <c r="BK225" i="2"/>
  <c r="BK216" i="2"/>
  <c r="BK181" i="2"/>
  <c r="BK120" i="2"/>
  <c r="J625" i="3"/>
  <c r="BK671" i="3"/>
  <c r="BK281" i="4"/>
  <c r="J826" i="5"/>
  <c r="J834" i="5"/>
  <c r="BK1055" i="5"/>
  <c r="BK938" i="5"/>
  <c r="BK382" i="7"/>
  <c r="BK529" i="7"/>
  <c r="J267" i="8"/>
  <c r="J216" i="8"/>
  <c r="BK233" i="9"/>
  <c r="J147" i="9"/>
  <c r="BK179" i="2"/>
  <c r="BK96" i="2"/>
  <c r="BK552" i="3"/>
  <c r="BK564" i="3"/>
  <c r="BK253" i="4"/>
  <c r="J972" i="5"/>
  <c r="BK926" i="5"/>
  <c r="J934" i="5"/>
  <c r="BK942" i="5"/>
  <c r="BK501" i="7"/>
  <c r="BK347" i="7"/>
  <c r="BK254" i="7"/>
  <c r="J135" i="8"/>
  <c r="BK135" i="9"/>
  <c r="J103" i="9"/>
  <c r="J215" i="2"/>
  <c r="J179" i="2"/>
  <c r="J126" i="2"/>
  <c r="J721" i="3"/>
  <c r="BK742" i="3"/>
  <c r="J742" i="3"/>
  <c r="BK1082" i="5"/>
  <c r="BK997" i="5"/>
  <c r="BK601" i="5"/>
  <c r="BK337" i="5"/>
  <c r="BK986" i="5"/>
  <c r="J631" i="5"/>
  <c r="BK498" i="7"/>
  <c r="BK477" i="7"/>
  <c r="BK505" i="7"/>
  <c r="J246" i="8"/>
  <c r="J287" i="8"/>
  <c r="BK143" i="9"/>
  <c r="J100" i="11"/>
  <c r="BK169" i="2"/>
  <c r="J110" i="2"/>
  <c r="BK739" i="3"/>
  <c r="BK229" i="3"/>
  <c r="J185" i="4"/>
  <c r="BK106" i="5"/>
  <c r="BK902" i="5"/>
  <c r="BK719" i="5"/>
  <c r="BK990" i="5"/>
  <c r="J172" i="6"/>
  <c r="J477" i="7"/>
  <c r="J328" i="7"/>
  <c r="J120" i="7"/>
  <c r="J282" i="8"/>
  <c r="BK176" i="9"/>
  <c r="J127" i="9"/>
  <c r="BK94" i="11"/>
  <c r="BK236" i="2"/>
  <c r="J225" i="2"/>
  <c r="BK213" i="2"/>
  <c r="J120" i="2"/>
  <c r="BK113" i="3"/>
  <c r="J573" i="3"/>
  <c r="BK781" i="3"/>
  <c r="J173" i="4"/>
  <c r="J823" i="5"/>
  <c r="BK1091" i="5"/>
  <c r="BK922" i="5"/>
  <c r="J479" i="5"/>
  <c r="BK199" i="6"/>
  <c r="BK386" i="7"/>
  <c r="J438" i="7"/>
  <c r="J186" i="8"/>
  <c r="J198" i="9"/>
  <c r="BK145" i="9"/>
  <c r="J202" i="2"/>
  <c r="BK165" i="2"/>
  <c r="BK102" i="2"/>
  <c r="J671" i="3"/>
  <c r="J552" i="3"/>
  <c r="J277" i="4"/>
  <c r="J815" i="5"/>
  <c r="BK815" i="5"/>
  <c r="BK1119" i="5"/>
  <c r="BK910" i="5"/>
  <c r="BK297" i="5"/>
  <c r="J261" i="6"/>
  <c r="J533" i="7"/>
  <c r="BK470" i="7"/>
  <c r="BK253" i="8"/>
  <c r="BK259" i="8"/>
  <c r="BK161" i="9"/>
  <c r="BK94" i="10"/>
  <c r="J196" i="2"/>
  <c r="BK142" i="2"/>
  <c r="BK108" i="2"/>
  <c r="BK537" i="3"/>
  <c r="BK449" i="3"/>
  <c r="J604" i="3"/>
  <c r="BK211" i="4"/>
  <c r="J872" i="5"/>
  <c r="BK1037" i="5"/>
  <c r="J98" i="5"/>
  <c r="J736" i="5"/>
  <c r="BK670" i="5"/>
  <c r="BK604" i="5"/>
  <c r="J273" i="6"/>
  <c r="BK260" i="7"/>
  <c r="J324" i="7"/>
  <c r="J232" i="8"/>
  <c r="J189" i="9"/>
  <c r="J163" i="9"/>
  <c r="J36" i="2"/>
  <c r="J235" i="2"/>
  <c r="BK221" i="2"/>
  <c r="BK204" i="2"/>
  <c r="BK146" i="2"/>
  <c r="J718" i="3"/>
  <c r="BK783" i="3"/>
  <c r="BK625" i="3"/>
  <c r="BK972" i="5"/>
  <c r="BK960" i="5"/>
  <c r="BK306" i="5"/>
  <c r="J306" i="5"/>
  <c r="J96" i="7"/>
  <c r="J361" i="7"/>
  <c r="BK277" i="8"/>
  <c r="J208" i="9"/>
  <c r="J129" i="9"/>
  <c r="J175" i="2"/>
  <c r="BK118" i="2"/>
  <c r="J622" i="3"/>
  <c r="BK511" i="3"/>
  <c r="J100" i="4"/>
  <c r="J1072" i="5"/>
  <c r="J930" i="5"/>
  <c r="J647" i="5"/>
  <c r="BK1033" i="5"/>
  <c r="J100" i="6"/>
  <c r="BK308" i="7"/>
  <c r="BK491" i="7"/>
  <c r="BK135" i="8"/>
  <c r="BK189" i="9"/>
  <c r="BK97" i="10"/>
  <c r="J189" i="2"/>
  <c r="BK140" i="2"/>
  <c r="J96" i="2"/>
  <c r="J541" i="3"/>
  <c r="J687" i="3"/>
  <c r="BK249" i="4"/>
  <c r="BK852" i="5"/>
  <c r="BK806" i="5"/>
  <c r="BK341" i="5"/>
  <c r="BK1005" i="5"/>
  <c r="BK1146" i="5"/>
  <c r="J249" i="6"/>
  <c r="BK488" i="7"/>
  <c r="J488" i="7"/>
  <c r="J394" i="7"/>
  <c r="J176" i="8"/>
  <c r="BK118" i="9"/>
  <c r="BK106" i="10"/>
  <c r="J204" i="2"/>
  <c r="J165" i="2"/>
  <c r="J129" i="2"/>
  <c r="BK100" i="3"/>
  <c r="BK772" i="3"/>
  <c r="BK628" i="3"/>
  <c r="J207" i="4"/>
  <c r="J1041" i="5"/>
  <c r="J512" i="5"/>
  <c r="BK521" i="5"/>
  <c r="BK1141" i="5"/>
  <c r="J282" i="6"/>
  <c r="J511" i="7"/>
  <c r="J382" i="7"/>
  <c r="J352" i="7"/>
  <c r="J101" i="8"/>
  <c r="J176" i="9"/>
  <c r="BK240" i="2"/>
  <c r="BK227" i="2"/>
  <c r="J216" i="2"/>
  <c r="J187" i="2"/>
  <c r="J127" i="2"/>
  <c r="BK518" i="3"/>
  <c r="J457" i="3"/>
  <c r="BK265" i="4"/>
  <c r="BK689" i="5"/>
  <c r="BK785" i="5"/>
  <c r="J757" i="5"/>
  <c r="J1005" i="5"/>
  <c r="BK172" i="6"/>
  <c r="J442" i="7"/>
  <c r="J535" i="7"/>
  <c r="BK101" i="8"/>
  <c r="BK133" i="9"/>
  <c r="BK207" i="2"/>
  <c r="J146" i="2"/>
  <c r="BK541" i="3"/>
  <c r="J628" i="3"/>
  <c r="BK640" i="3"/>
  <c r="BK188" i="4"/>
  <c r="J1012" i="5"/>
  <c r="J895" i="5"/>
  <c r="BK964" i="5"/>
  <c r="BK977" i="5"/>
  <c r="J1148" i="5"/>
  <c r="J674" i="5"/>
  <c r="BK100" i="6"/>
  <c r="J101" i="7"/>
  <c r="J332" i="7"/>
  <c r="J169" i="8"/>
  <c r="J242" i="8"/>
  <c r="BK125" i="9"/>
  <c r="BK149" i="9"/>
  <c r="J201" i="2"/>
  <c r="BK160" i="2"/>
  <c r="BK457" i="3"/>
  <c r="BK531" i="3"/>
  <c r="BK791" i="3"/>
  <c r="BK294" i="4"/>
  <c r="BK1052" i="5"/>
  <c r="BK826" i="5"/>
  <c r="BK102" i="5"/>
  <c r="BK743" i="5"/>
  <c r="BK681" i="5"/>
  <c r="BK1022" i="5"/>
  <c r="J229" i="6"/>
  <c r="BK467" i="7"/>
  <c r="J183" i="7"/>
  <c r="BK535" i="7"/>
  <c r="BK235" i="8"/>
  <c r="BK108" i="9"/>
  <c r="J100" i="10"/>
  <c r="BK205" i="2"/>
  <c r="J169" i="2"/>
  <c r="BK124" i="2"/>
  <c r="BK633" i="3"/>
  <c r="J724" i="3"/>
  <c r="BK245" i="4"/>
  <c r="BK812" i="5"/>
  <c r="BK697" i="5"/>
  <c r="BK130" i="5"/>
  <c r="BK842" i="5"/>
  <c r="J233" i="6"/>
  <c r="J521" i="7"/>
  <c r="J464" i="7"/>
  <c r="BK232" i="8"/>
  <c r="BK203" i="8"/>
  <c r="J130" i="9"/>
  <c r="J139" i="9"/>
  <c r="BK249" i="2"/>
  <c r="J233" i="2"/>
  <c r="BK220" i="2"/>
  <c r="BK195" i="2"/>
  <c r="J140" i="2"/>
  <c r="J679" i="3"/>
  <c r="J96" i="3"/>
  <c r="J727" i="3"/>
  <c r="J135" i="4"/>
  <c r="BK701" i="5"/>
  <c r="J102" i="5"/>
  <c r="BK823" i="5"/>
  <c r="J480" i="7"/>
  <c r="J296" i="7"/>
  <c r="BK495" i="7"/>
  <c r="BK270" i="8"/>
  <c r="J123" i="9"/>
  <c r="BK194" i="9"/>
  <c r="BK190" i="2"/>
  <c r="BK152" i="2"/>
  <c r="J683" i="3"/>
  <c r="J633" i="3"/>
  <c r="BK622" i="3"/>
  <c r="J1112" i="5"/>
  <c r="BK886" i="5"/>
  <c r="BK508" i="5"/>
  <c r="J1047" i="5"/>
  <c r="BK1131" i="5"/>
  <c r="BK237" i="6"/>
  <c r="BK265" i="7"/>
  <c r="J373" i="7"/>
  <c r="J386" i="7"/>
  <c r="J227" i="9"/>
  <c r="J195" i="9"/>
  <c r="F37" i="2"/>
  <c r="J207" i="8"/>
  <c r="BK208" i="9"/>
  <c r="J103" i="10"/>
  <c r="BK198" i="2"/>
  <c r="J158" i="2"/>
  <c r="BK116" i="2"/>
  <c r="BK619" i="3"/>
  <c r="J694" i="3"/>
  <c r="BK525" i="3"/>
  <c r="J1029" i="5"/>
  <c r="BK729" i="5"/>
  <c r="J1058" i="5"/>
  <c r="BK490" i="5"/>
  <c r="J245" i="6"/>
  <c r="J199" i="6"/>
  <c r="BK446" i="7"/>
  <c r="BK485" i="7"/>
  <c r="J273" i="8"/>
  <c r="J135" i="9"/>
  <c r="J149" i="9"/>
  <c r="BK91" i="10"/>
  <c r="BK238" i="2"/>
  <c r="BK226" i="2"/>
  <c r="BK177" i="2"/>
  <c r="J114" i="2"/>
  <c r="J636" i="3"/>
  <c r="J734" i="3"/>
  <c r="BK568" i="3"/>
  <c r="J269" i="4"/>
  <c r="J906" i="5"/>
  <c r="J1128" i="5"/>
  <c r="J146" i="5"/>
  <c r="BK479" i="5"/>
  <c r="BK168" i="6"/>
  <c r="J291" i="7"/>
  <c r="BK105" i="7"/>
  <c r="BK201" i="9"/>
  <c r="BK204" i="9"/>
  <c r="BK182" i="2"/>
  <c r="J124" i="2"/>
  <c r="BK698" i="3"/>
  <c r="J537" i="3"/>
  <c r="BK755" i="3"/>
  <c r="J261" i="4"/>
  <c r="BK119" i="5"/>
  <c r="J613" i="5"/>
  <c r="J981" i="5"/>
  <c r="BK525" i="5"/>
  <c r="BK133" i="6"/>
  <c r="BK265" i="6"/>
  <c r="BK399" i="7"/>
  <c r="BK507" i="7"/>
  <c r="J305" i="7"/>
  <c r="BK191" i="9"/>
  <c r="J113" i="9"/>
  <c r="J94" i="11"/>
  <c r="BK185" i="2"/>
  <c r="J150" i="2"/>
  <c r="BK98" i="2"/>
  <c r="J691" i="3"/>
  <c r="BK604" i="3"/>
  <c r="J237" i="4"/>
  <c r="BK512" i="5"/>
  <c r="BK1126" i="5"/>
  <c r="BK776" i="5"/>
  <c r="J701" i="5"/>
  <c r="J1131" i="5"/>
  <c r="J253" i="6"/>
  <c r="BK533" i="7"/>
  <c r="J412" i="7"/>
  <c r="J242" i="7"/>
  <c r="J191" i="8"/>
  <c r="BK205" i="9"/>
  <c r="BK103" i="9"/>
  <c r="BK95" i="2" l="1"/>
  <c r="J95" i="2"/>
  <c r="J65" i="2" s="1"/>
  <c r="BK157" i="2"/>
  <c r="J157" i="2"/>
  <c r="J68" i="2"/>
  <c r="T186" i="2"/>
  <c r="BK95" i="3"/>
  <c r="R593" i="3"/>
  <c r="BK780" i="3"/>
  <c r="J780" i="3"/>
  <c r="J70" i="3"/>
  <c r="P99" i="4"/>
  <c r="P97" i="5"/>
  <c r="R894" i="5"/>
  <c r="R1125" i="5"/>
  <c r="BK244" i="6"/>
  <c r="J244" i="6"/>
  <c r="J72" i="6"/>
  <c r="BK357" i="7"/>
  <c r="J357" i="7"/>
  <c r="J67" i="7" s="1"/>
  <c r="T458" i="7"/>
  <c r="R532" i="7"/>
  <c r="P100" i="8"/>
  <c r="BK211" i="8"/>
  <c r="J211" i="8" s="1"/>
  <c r="J71" i="8" s="1"/>
  <c r="R206" i="2"/>
  <c r="R95" i="3"/>
  <c r="BK593" i="3"/>
  <c r="J593" i="3" s="1"/>
  <c r="J67" i="3" s="1"/>
  <c r="P788" i="3"/>
  <c r="T228" i="4"/>
  <c r="R705" i="5"/>
  <c r="P756" i="5"/>
  <c r="T841" i="5"/>
  <c r="P1098" i="5"/>
  <c r="R1145" i="5"/>
  <c r="R99" i="6"/>
  <c r="P228" i="6"/>
  <c r="BK95" i="7"/>
  <c r="J95" i="7" s="1"/>
  <c r="J65" i="7" s="1"/>
  <c r="T336" i="7"/>
  <c r="BK402" i="7"/>
  <c r="BK94" i="7" s="1"/>
  <c r="J94" i="7" s="1"/>
  <c r="J64" i="7" s="1"/>
  <c r="J402" i="7"/>
  <c r="J68" i="7" s="1"/>
  <c r="BK526" i="7"/>
  <c r="J526" i="7" s="1"/>
  <c r="J70" i="7" s="1"/>
  <c r="BK202" i="8"/>
  <c r="J202" i="8"/>
  <c r="J70" i="8" s="1"/>
  <c r="P211" i="8"/>
  <c r="BK95" i="9"/>
  <c r="BK94" i="9" s="1"/>
  <c r="J94" i="9" s="1"/>
  <c r="J64" i="9" s="1"/>
  <c r="T102" i="9"/>
  <c r="BK230" i="9"/>
  <c r="J230" i="9" s="1"/>
  <c r="J71" i="9" s="1"/>
  <c r="T157" i="2"/>
  <c r="P186" i="2"/>
  <c r="P644" i="3"/>
  <c r="P780" i="3"/>
  <c r="BK99" i="4"/>
  <c r="J99" i="4" s="1"/>
  <c r="J69" i="4" s="1"/>
  <c r="P228" i="4"/>
  <c r="BK97" i="5"/>
  <c r="J97" i="5"/>
  <c r="J65" i="5" s="1"/>
  <c r="T894" i="5"/>
  <c r="T1125" i="5"/>
  <c r="P99" i="6"/>
  <c r="R228" i="6"/>
  <c r="P95" i="7"/>
  <c r="P336" i="7"/>
  <c r="R458" i="7"/>
  <c r="P532" i="7"/>
  <c r="BK100" i="8"/>
  <c r="J100" i="8" s="1"/>
  <c r="J69" i="8" s="1"/>
  <c r="BK245" i="8"/>
  <c r="J245" i="8" s="1"/>
  <c r="J72" i="8" s="1"/>
  <c r="T284" i="8"/>
  <c r="T165" i="9"/>
  <c r="T230" i="9"/>
  <c r="T229" i="9"/>
  <c r="T87" i="10"/>
  <c r="T86" i="10"/>
  <c r="BK206" i="2"/>
  <c r="J206" i="2" s="1"/>
  <c r="J70" i="2" s="1"/>
  <c r="BK644" i="3"/>
  <c r="J644" i="3" s="1"/>
  <c r="J68" i="3" s="1"/>
  <c r="T788" i="3"/>
  <c r="P705" i="5"/>
  <c r="T756" i="5"/>
  <c r="BK841" i="5"/>
  <c r="J841" i="5" s="1"/>
  <c r="J69" i="5" s="1"/>
  <c r="BK1098" i="5"/>
  <c r="J1098" i="5" s="1"/>
  <c r="J71" i="5" s="1"/>
  <c r="BK1145" i="5"/>
  <c r="J1145" i="5" s="1"/>
  <c r="J73" i="5" s="1"/>
  <c r="R244" i="6"/>
  <c r="T357" i="7"/>
  <c r="BK458" i="7"/>
  <c r="J458" i="7"/>
  <c r="J69" i="7" s="1"/>
  <c r="T526" i="7"/>
  <c r="R202" i="8"/>
  <c r="T245" i="8"/>
  <c r="R284" i="8"/>
  <c r="R95" i="9"/>
  <c r="R94" i="9" s="1"/>
  <c r="P102" i="9"/>
  <c r="R230" i="9"/>
  <c r="R229" i="9" s="1"/>
  <c r="P87" i="10"/>
  <c r="P86" i="10"/>
  <c r="AU68" i="1" s="1"/>
  <c r="T206" i="2"/>
  <c r="T95" i="3"/>
  <c r="T593" i="3"/>
  <c r="R788" i="3"/>
  <c r="R228" i="4"/>
  <c r="T97" i="5"/>
  <c r="BK894" i="5"/>
  <c r="J894" i="5"/>
  <c r="J70" i="5" s="1"/>
  <c r="BK1125" i="5"/>
  <c r="J1125" i="5"/>
  <c r="J72" i="5" s="1"/>
  <c r="BK99" i="6"/>
  <c r="J99" i="6" s="1"/>
  <c r="J69" i="6" s="1"/>
  <c r="BK228" i="6"/>
  <c r="J228" i="6" s="1"/>
  <c r="J70" i="6" s="1"/>
  <c r="T95" i="7"/>
  <c r="R336" i="7"/>
  <c r="P402" i="7"/>
  <c r="P526" i="7"/>
  <c r="T202" i="8"/>
  <c r="T99" i="8" s="1"/>
  <c r="T98" i="8" s="1"/>
  <c r="P245" i="8"/>
  <c r="P284" i="8"/>
  <c r="P95" i="9"/>
  <c r="P94" i="9"/>
  <c r="P165" i="9"/>
  <c r="R87" i="10"/>
  <c r="R86" i="10"/>
  <c r="R95" i="2"/>
  <c r="P206" i="2"/>
  <c r="R644" i="3"/>
  <c r="T780" i="3"/>
  <c r="R99" i="4"/>
  <c r="R98" i="4" s="1"/>
  <c r="R97" i="4" s="1"/>
  <c r="T705" i="5"/>
  <c r="BK756" i="5"/>
  <c r="BK96" i="5" s="1"/>
  <c r="J96" i="5" s="1"/>
  <c r="J64" i="5" s="1"/>
  <c r="J756" i="5"/>
  <c r="J68" i="5" s="1"/>
  <c r="R841" i="5"/>
  <c r="R1098" i="5"/>
  <c r="P1145" i="5"/>
  <c r="T99" i="6"/>
  <c r="T228" i="6"/>
  <c r="R95" i="7"/>
  <c r="BK336" i="7"/>
  <c r="J336" i="7"/>
  <c r="J66" i="7" s="1"/>
  <c r="P458" i="7"/>
  <c r="BK532" i="7"/>
  <c r="J532" i="7" s="1"/>
  <c r="J71" i="7" s="1"/>
  <c r="T100" i="8"/>
  <c r="T211" i="8"/>
  <c r="T95" i="9"/>
  <c r="T94" i="9" s="1"/>
  <c r="R165" i="9"/>
  <c r="P230" i="9"/>
  <c r="P229" i="9"/>
  <c r="BK87" i="10"/>
  <c r="J87" i="10" s="1"/>
  <c r="J64" i="10" s="1"/>
  <c r="BK87" i="11"/>
  <c r="BK86" i="11" s="1"/>
  <c r="J86" i="11" s="1"/>
  <c r="J63" i="11" s="1"/>
  <c r="P95" i="2"/>
  <c r="P94" i="2" s="1"/>
  <c r="P93" i="2" s="1"/>
  <c r="AU56" i="1" s="1"/>
  <c r="P157" i="2"/>
  <c r="R186" i="2"/>
  <c r="T644" i="3"/>
  <c r="R780" i="3"/>
  <c r="T99" i="4"/>
  <c r="T98" i="4" s="1"/>
  <c r="T97" i="4" s="1"/>
  <c r="BK705" i="5"/>
  <c r="J705" i="5" s="1"/>
  <c r="J66" i="5" s="1"/>
  <c r="R756" i="5"/>
  <c r="P841" i="5"/>
  <c r="T1098" i="5"/>
  <c r="T1145" i="5"/>
  <c r="P244" i="6"/>
  <c r="R357" i="7"/>
  <c r="R402" i="7"/>
  <c r="R526" i="7"/>
  <c r="R100" i="8"/>
  <c r="R245" i="8"/>
  <c r="BK284" i="8"/>
  <c r="J284" i="8" s="1"/>
  <c r="J74" i="8" s="1"/>
  <c r="R102" i="9"/>
  <c r="R101" i="9"/>
  <c r="R87" i="11"/>
  <c r="R86" i="11"/>
  <c r="T95" i="2"/>
  <c r="T94" i="2" s="1"/>
  <c r="T93" i="2" s="1"/>
  <c r="R157" i="2"/>
  <c r="BK186" i="2"/>
  <c r="J186" i="2" s="1"/>
  <c r="J69" i="2" s="1"/>
  <c r="P95" i="3"/>
  <c r="P94" i="3"/>
  <c r="P93" i="3"/>
  <c r="AU58" i="1" s="1"/>
  <c r="P593" i="3"/>
  <c r="BK788" i="3"/>
  <c r="J788" i="3" s="1"/>
  <c r="J71" i="3" s="1"/>
  <c r="BK228" i="4"/>
  <c r="J228" i="4" s="1"/>
  <c r="J72" i="4" s="1"/>
  <c r="R97" i="5"/>
  <c r="R96" i="5" s="1"/>
  <c r="R95" i="5" s="1"/>
  <c r="P894" i="5"/>
  <c r="P1125" i="5"/>
  <c r="T244" i="6"/>
  <c r="P357" i="7"/>
  <c r="T402" i="7"/>
  <c r="T532" i="7"/>
  <c r="P202" i="8"/>
  <c r="R211" i="8"/>
  <c r="BK102" i="9"/>
  <c r="BK165" i="9"/>
  <c r="J165" i="9" s="1"/>
  <c r="J68" i="9" s="1"/>
  <c r="P87" i="11"/>
  <c r="P86" i="11" s="1"/>
  <c r="AU69" i="1" s="1"/>
  <c r="T87" i="11"/>
  <c r="T86" i="11" s="1"/>
  <c r="BK572" i="3"/>
  <c r="J572" i="3" s="1"/>
  <c r="J66" i="3" s="1"/>
  <c r="BK776" i="3"/>
  <c r="J776" i="3"/>
  <c r="J69" i="3" s="1"/>
  <c r="BK281" i="6"/>
  <c r="J281" i="6"/>
  <c r="J73" i="6" s="1"/>
  <c r="BK281" i="8"/>
  <c r="J281" i="8" s="1"/>
  <c r="J73" i="8" s="1"/>
  <c r="BK151" i="2"/>
  <c r="BK94" i="2" s="1"/>
  <c r="J94" i="2" s="1"/>
  <c r="J64" i="2" s="1"/>
  <c r="BK251" i="2"/>
  <c r="J251" i="2"/>
  <c r="J71" i="2" s="1"/>
  <c r="BK226" i="9"/>
  <c r="J226" i="9"/>
  <c r="J69" i="9" s="1"/>
  <c r="BK236" i="6"/>
  <c r="J236" i="6" s="1"/>
  <c r="J71" i="6" s="1"/>
  <c r="BK154" i="2"/>
  <c r="J154" i="2" s="1"/>
  <c r="J67" i="2" s="1"/>
  <c r="BK206" i="4"/>
  <c r="J206" i="4"/>
  <c r="J70" i="4" s="1"/>
  <c r="BK218" i="4"/>
  <c r="J218" i="4"/>
  <c r="J71" i="4" s="1"/>
  <c r="BK742" i="5"/>
  <c r="J742" i="5" s="1"/>
  <c r="J67" i="5" s="1"/>
  <c r="BK293" i="4"/>
  <c r="J293" i="4" s="1"/>
  <c r="J73" i="4" s="1"/>
  <c r="BE94" i="11"/>
  <c r="BE91" i="11"/>
  <c r="BE106" i="11"/>
  <c r="E50" i="11"/>
  <c r="J56" i="11"/>
  <c r="F83" i="11"/>
  <c r="BE88" i="11"/>
  <c r="BE97" i="11"/>
  <c r="BE100" i="11"/>
  <c r="BE103" i="11"/>
  <c r="BK229" i="9"/>
  <c r="J229" i="9" s="1"/>
  <c r="J70" i="9" s="1"/>
  <c r="J95" i="9"/>
  <c r="J65" i="9" s="1"/>
  <c r="F59" i="10"/>
  <c r="BE88" i="10"/>
  <c r="J80" i="10"/>
  <c r="BE94" i="10"/>
  <c r="BE97" i="10"/>
  <c r="BE106" i="10"/>
  <c r="J102" i="9"/>
  <c r="J67" i="9"/>
  <c r="E74" i="10"/>
  <c r="BE100" i="10"/>
  <c r="BE103" i="10"/>
  <c r="BE91" i="10"/>
  <c r="BE109" i="10"/>
  <c r="E50" i="9"/>
  <c r="BE96" i="9"/>
  <c r="BE99" i="9"/>
  <c r="BE113" i="9"/>
  <c r="BE118" i="9"/>
  <c r="BE166" i="9"/>
  <c r="BE183" i="9"/>
  <c r="BE209" i="9"/>
  <c r="BE233" i="9"/>
  <c r="BE132" i="9"/>
  <c r="BE133" i="9"/>
  <c r="BE231" i="9"/>
  <c r="F59" i="9"/>
  <c r="BE103" i="9"/>
  <c r="BE108" i="9"/>
  <c r="BE122" i="9"/>
  <c r="BE181" i="9"/>
  <c r="BE194" i="9"/>
  <c r="BE201" i="9"/>
  <c r="BE143" i="9"/>
  <c r="BE156" i="9"/>
  <c r="BE163" i="9"/>
  <c r="BE191" i="9"/>
  <c r="BE195" i="9"/>
  <c r="BE204" i="9"/>
  <c r="BE205" i="9"/>
  <c r="BE208" i="9"/>
  <c r="J87" i="9"/>
  <c r="BE139" i="9"/>
  <c r="BE144" i="9"/>
  <c r="BE145" i="9"/>
  <c r="BE151" i="9"/>
  <c r="BE158" i="9"/>
  <c r="BE161" i="9"/>
  <c r="BE173" i="9"/>
  <c r="BE179" i="9"/>
  <c r="BE198" i="9"/>
  <c r="BE227" i="9"/>
  <c r="BE119" i="9"/>
  <c r="BE129" i="9"/>
  <c r="BE130" i="9"/>
  <c r="BE135" i="9"/>
  <c r="BE136" i="9"/>
  <c r="BE187" i="9"/>
  <c r="BE220" i="9"/>
  <c r="BE125" i="9"/>
  <c r="BE127" i="9"/>
  <c r="BE140" i="9"/>
  <c r="BE147" i="9"/>
  <c r="BE149" i="9"/>
  <c r="BE169" i="9"/>
  <c r="BE123" i="9"/>
  <c r="BE176" i="9"/>
  <c r="BE189" i="9"/>
  <c r="BE224" i="9"/>
  <c r="F63" i="8"/>
  <c r="BE203" i="8"/>
  <c r="BE224" i="8"/>
  <c r="BE242" i="8"/>
  <c r="BE246" i="8"/>
  <c r="BE285" i="8"/>
  <c r="BE287" i="8"/>
  <c r="J60" i="8"/>
  <c r="BE186" i="8"/>
  <c r="BE191" i="8"/>
  <c r="BE212" i="8"/>
  <c r="BE216" i="8"/>
  <c r="BE238" i="8"/>
  <c r="BE194" i="8"/>
  <c r="BE228" i="8"/>
  <c r="BE267" i="8"/>
  <c r="BE101" i="8"/>
  <c r="BE135" i="8"/>
  <c r="BE173" i="8"/>
  <c r="BE220" i="8"/>
  <c r="BE270" i="8"/>
  <c r="BE277" i="8"/>
  <c r="BE282" i="8"/>
  <c r="BE169" i="8"/>
  <c r="BE255" i="8"/>
  <c r="BE263" i="8"/>
  <c r="BE232" i="8"/>
  <c r="BE235" i="8"/>
  <c r="BE250" i="8"/>
  <c r="BE253" i="8"/>
  <c r="E84" i="8"/>
  <c r="BE207" i="8"/>
  <c r="BE273" i="8"/>
  <c r="BE176" i="8"/>
  <c r="BE198" i="8"/>
  <c r="BE259" i="8"/>
  <c r="BE254" i="7"/>
  <c r="BE260" i="7"/>
  <c r="BE291" i="7"/>
  <c r="BE328" i="7"/>
  <c r="BE399" i="7"/>
  <c r="BE438" i="7"/>
  <c r="BE442" i="7"/>
  <c r="BE450" i="7"/>
  <c r="BE454" i="7"/>
  <c r="BE480" i="7"/>
  <c r="BE485" i="7"/>
  <c r="BE491" i="7"/>
  <c r="BE527" i="7"/>
  <c r="BE533" i="7"/>
  <c r="BE535" i="7"/>
  <c r="J56" i="7"/>
  <c r="BE96" i="7"/>
  <c r="BE109" i="7"/>
  <c r="BE113" i="7"/>
  <c r="BE242" i="7"/>
  <c r="BE277" i="7"/>
  <c r="BE501" i="7"/>
  <c r="F59" i="7"/>
  <c r="BE265" i="7"/>
  <c r="BE296" i="7"/>
  <c r="BE324" i="7"/>
  <c r="BE347" i="7"/>
  <c r="BE382" i="7"/>
  <c r="BE403" i="7"/>
  <c r="BE408" i="7"/>
  <c r="BE474" i="7"/>
  <c r="BE477" i="7"/>
  <c r="BE498" i="7"/>
  <c r="BE516" i="7"/>
  <c r="BE120" i="7"/>
  <c r="BE183" i="7"/>
  <c r="BE284" i="7"/>
  <c r="BE386" i="7"/>
  <c r="BE391" i="7"/>
  <c r="BE412" i="7"/>
  <c r="BE434" i="7"/>
  <c r="E81" i="7"/>
  <c r="BE101" i="7"/>
  <c r="BE268" i="7"/>
  <c r="BE301" i="7"/>
  <c r="BE358" i="7"/>
  <c r="BE394" i="7"/>
  <c r="BE446" i="7"/>
  <c r="BE467" i="7"/>
  <c r="BE246" i="7"/>
  <c r="BE305" i="7"/>
  <c r="BE316" i="7"/>
  <c r="BE320" i="7"/>
  <c r="BE373" i="7"/>
  <c r="BE430" i="7"/>
  <c r="BE464" i="7"/>
  <c r="BE488" i="7"/>
  <c r="BE511" i="7"/>
  <c r="BE521" i="7"/>
  <c r="BE529" i="7"/>
  <c r="BE312" i="7"/>
  <c r="BE337" i="7"/>
  <c r="BE342" i="7"/>
  <c r="BE361" i="7"/>
  <c r="BE495" i="7"/>
  <c r="BE505" i="7"/>
  <c r="BE507" i="7"/>
  <c r="BE105" i="7"/>
  <c r="BE308" i="7"/>
  <c r="BE332" i="7"/>
  <c r="BE352" i="7"/>
  <c r="BE369" i="7"/>
  <c r="BE377" i="7"/>
  <c r="BE459" i="7"/>
  <c r="BE470" i="7"/>
  <c r="E52" i="6"/>
  <c r="BE233" i="6"/>
  <c r="BE261" i="6"/>
  <c r="BE282" i="6"/>
  <c r="F63" i="6"/>
  <c r="BE199" i="6"/>
  <c r="BE218" i="6"/>
  <c r="BE221" i="6"/>
  <c r="BE225" i="6"/>
  <c r="BE229" i="6"/>
  <c r="BE237" i="6"/>
  <c r="BE245" i="6"/>
  <c r="BE168" i="6"/>
  <c r="BE172" i="6"/>
  <c r="BE195" i="6"/>
  <c r="BE209" i="6"/>
  <c r="BE212" i="6"/>
  <c r="BE265" i="6"/>
  <c r="BE269" i="6"/>
  <c r="BE273" i="6"/>
  <c r="BE277" i="6"/>
  <c r="J91" i="6"/>
  <c r="BE100" i="6"/>
  <c r="BE133" i="6"/>
  <c r="BE249" i="6"/>
  <c r="BE253" i="6"/>
  <c r="BE257" i="6"/>
  <c r="J89" i="5"/>
  <c r="BE490" i="5"/>
  <c r="BE499" i="5"/>
  <c r="BE512" i="5"/>
  <c r="BE620" i="5"/>
  <c r="BE701" i="5"/>
  <c r="BE776" i="5"/>
  <c r="BE826" i="5"/>
  <c r="BE890" i="5"/>
  <c r="BE895" i="5"/>
  <c r="BE902" i="5"/>
  <c r="BE906" i="5"/>
  <c r="BE910" i="5"/>
  <c r="BE930" i="5"/>
  <c r="BE997" i="5"/>
  <c r="BE1005" i="5"/>
  <c r="BE1052" i="5"/>
  <c r="BE1091" i="5"/>
  <c r="BE1099" i="5"/>
  <c r="BE1105" i="5"/>
  <c r="BE1108" i="5"/>
  <c r="BE1112" i="5"/>
  <c r="BE1115" i="5"/>
  <c r="BE1126" i="5"/>
  <c r="BE1128" i="5"/>
  <c r="BE1131" i="5"/>
  <c r="BE1134" i="5"/>
  <c r="BE1137" i="5"/>
  <c r="BE1141" i="5"/>
  <c r="BE1146" i="5"/>
  <c r="BE1148" i="5"/>
  <c r="BE119" i="5"/>
  <c r="BE508" i="5"/>
  <c r="BE724" i="5"/>
  <c r="BE842" i="5"/>
  <c r="BE852" i="5"/>
  <c r="BE857" i="5"/>
  <c r="BE862" i="5"/>
  <c r="BE872" i="5"/>
  <c r="BE922" i="5"/>
  <c r="BE934" i="5"/>
  <c r="BE981" i="5"/>
  <c r="BE1033" i="5"/>
  <c r="BE1055" i="5"/>
  <c r="BE98" i="5"/>
  <c r="BE102" i="5"/>
  <c r="BE479" i="5"/>
  <c r="BE613" i="5"/>
  <c r="BE631" i="5"/>
  <c r="BE706" i="5"/>
  <c r="BE714" i="5"/>
  <c r="BE729" i="5"/>
  <c r="BE990" i="5"/>
  <c r="BE1085" i="5"/>
  <c r="F59" i="5"/>
  <c r="BE297" i="5"/>
  <c r="BE302" i="5"/>
  <c r="BE663" i="5"/>
  <c r="BE743" i="5"/>
  <c r="BE812" i="5"/>
  <c r="BE818" i="5"/>
  <c r="BE834" i="5"/>
  <c r="BE867" i="5"/>
  <c r="BE877" i="5"/>
  <c r="BE881" i="5"/>
  <c r="BE886" i="5"/>
  <c r="BE972" i="5"/>
  <c r="BE986" i="5"/>
  <c r="BE1008" i="5"/>
  <c r="BE1047" i="5"/>
  <c r="BE1072" i="5"/>
  <c r="BE1082" i="5"/>
  <c r="E83" i="5"/>
  <c r="BE521" i="5"/>
  <c r="BE571" i="5"/>
  <c r="BE582" i="5"/>
  <c r="BE604" i="5"/>
  <c r="BE677" i="5"/>
  <c r="BE681" i="5"/>
  <c r="BE685" i="5"/>
  <c r="BE689" i="5"/>
  <c r="BE693" i="5"/>
  <c r="BE736" i="5"/>
  <c r="BE794" i="5"/>
  <c r="BE806" i="5"/>
  <c r="BE809" i="5"/>
  <c r="BE830" i="5"/>
  <c r="BE847" i="5"/>
  <c r="BE938" i="5"/>
  <c r="BE946" i="5"/>
  <c r="BE950" i="5"/>
  <c r="BE968" i="5"/>
  <c r="BE1001" i="5"/>
  <c r="BE1012" i="5"/>
  <c r="BE1015" i="5"/>
  <c r="BE1041" i="5"/>
  <c r="BE1062" i="5"/>
  <c r="BE1065" i="5"/>
  <c r="BE106" i="5"/>
  <c r="BE130" i="5"/>
  <c r="BE337" i="5"/>
  <c r="BE341" i="5"/>
  <c r="BE483" i="5"/>
  <c r="BE525" i="5"/>
  <c r="BE627" i="5"/>
  <c r="BE719" i="5"/>
  <c r="BE823" i="5"/>
  <c r="BE914" i="5"/>
  <c r="BE960" i="5"/>
  <c r="BE977" i="5"/>
  <c r="BE993" i="5"/>
  <c r="BE1019" i="5"/>
  <c r="BE1022" i="5"/>
  <c r="BE1029" i="5"/>
  <c r="BE1069" i="5"/>
  <c r="BE1119" i="5"/>
  <c r="BK98" i="4"/>
  <c r="J98" i="4"/>
  <c r="J68" i="4" s="1"/>
  <c r="BE114" i="5"/>
  <c r="BE146" i="5"/>
  <c r="BE601" i="5"/>
  <c r="BE815" i="5"/>
  <c r="BE926" i="5"/>
  <c r="BE942" i="5"/>
  <c r="BE1026" i="5"/>
  <c r="BE1088" i="5"/>
  <c r="BE306" i="5"/>
  <c r="BE647" i="5"/>
  <c r="BE670" i="5"/>
  <c r="BE674" i="5"/>
  <c r="BE697" i="5"/>
  <c r="BE749" i="5"/>
  <c r="BE757" i="5"/>
  <c r="BE785" i="5"/>
  <c r="BE964" i="5"/>
  <c r="BE1037" i="5"/>
  <c r="BE1058" i="5"/>
  <c r="BE1095" i="5"/>
  <c r="J95" i="3"/>
  <c r="J65" i="3"/>
  <c r="F63" i="4"/>
  <c r="BE100" i="4"/>
  <c r="BE261" i="4"/>
  <c r="BE294" i="4"/>
  <c r="E83" i="4"/>
  <c r="BE257" i="4"/>
  <c r="BE265" i="4"/>
  <c r="BE269" i="4"/>
  <c r="BE285" i="4"/>
  <c r="J60" i="4"/>
  <c r="BE135" i="4"/>
  <c r="BE199" i="4"/>
  <c r="BE245" i="4"/>
  <c r="BE281" i="4"/>
  <c r="BE289" i="4"/>
  <c r="BE169" i="4"/>
  <c r="BE207" i="4"/>
  <c r="BE173" i="4"/>
  <c r="BE196" i="4"/>
  <c r="BE203" i="4"/>
  <c r="BE211" i="4"/>
  <c r="BE219" i="4"/>
  <c r="BE229" i="4"/>
  <c r="BE233" i="4"/>
  <c r="BE241" i="4"/>
  <c r="BE277" i="4"/>
  <c r="BE185" i="4"/>
  <c r="BE188" i="4"/>
  <c r="BE253" i="4"/>
  <c r="BE237" i="4"/>
  <c r="BE249" i="4"/>
  <c r="BE273" i="4"/>
  <c r="F59" i="3"/>
  <c r="J87" i="3"/>
  <c r="BE229" i="3"/>
  <c r="BE502" i="3"/>
  <c r="BE537" i="3"/>
  <c r="BE640" i="3"/>
  <c r="BE691" i="3"/>
  <c r="BE694" i="3"/>
  <c r="BE721" i="3"/>
  <c r="BE789" i="3"/>
  <c r="BE475" i="3"/>
  <c r="BE573" i="3"/>
  <c r="BE622" i="3"/>
  <c r="BE625" i="3"/>
  <c r="BE628" i="3"/>
  <c r="BE671" i="3"/>
  <c r="BE675" i="3"/>
  <c r="BE679" i="3"/>
  <c r="BE698" i="3"/>
  <c r="BE739" i="3"/>
  <c r="BE742" i="3"/>
  <c r="E50" i="3"/>
  <c r="BE484" i="3"/>
  <c r="BE511" i="3"/>
  <c r="BE518" i="3"/>
  <c r="BE541" i="3"/>
  <c r="BE645" i="3"/>
  <c r="BE655" i="3"/>
  <c r="BE748" i="3"/>
  <c r="BE548" i="3"/>
  <c r="BE731" i="3"/>
  <c r="BE781" i="3"/>
  <c r="BE343" i="3"/>
  <c r="BE583" i="3"/>
  <c r="BE594" i="3"/>
  <c r="BE619" i="3"/>
  <c r="BE659" i="3"/>
  <c r="BE683" i="3"/>
  <c r="BE687" i="3"/>
  <c r="BE708" i="3"/>
  <c r="BE718" i="3"/>
  <c r="BE755" i="3"/>
  <c r="BE772" i="3"/>
  <c r="BE777" i="3"/>
  <c r="BE96" i="3"/>
  <c r="BE104" i="3"/>
  <c r="BE113" i="3"/>
  <c r="BE457" i="3"/>
  <c r="BE498" i="3"/>
  <c r="BE544" i="3"/>
  <c r="BE604" i="3"/>
  <c r="BE762" i="3"/>
  <c r="BE786" i="3"/>
  <c r="BE100" i="3"/>
  <c r="BE488" i="3"/>
  <c r="BE568" i="3"/>
  <c r="BE633" i="3"/>
  <c r="BE636" i="3"/>
  <c r="BE667" i="3"/>
  <c r="BE734" i="3"/>
  <c r="BE783" i="3"/>
  <c r="BE791" i="3"/>
  <c r="BE449" i="3"/>
  <c r="BE453" i="3"/>
  <c r="BE525" i="3"/>
  <c r="BE531" i="3"/>
  <c r="BE552" i="3"/>
  <c r="BE556" i="3"/>
  <c r="BE560" i="3"/>
  <c r="BE564" i="3"/>
  <c r="BE616" i="3"/>
  <c r="BE724" i="3"/>
  <c r="BE727" i="3"/>
  <c r="BE745" i="3"/>
  <c r="BE752" i="3"/>
  <c r="BE759" i="3"/>
  <c r="BB56" i="1"/>
  <c r="E50" i="2"/>
  <c r="J56" i="2"/>
  <c r="F59" i="2"/>
  <c r="BE96" i="2"/>
  <c r="BE98" i="2"/>
  <c r="BE100" i="2"/>
  <c r="BE102" i="2"/>
  <c r="BE104" i="2"/>
  <c r="BE106" i="2"/>
  <c r="BE108" i="2"/>
  <c r="BE110" i="2"/>
  <c r="BE112" i="2"/>
  <c r="BE114" i="2"/>
  <c r="BE116" i="2"/>
  <c r="BE118" i="2"/>
  <c r="BE120" i="2"/>
  <c r="BE122" i="2"/>
  <c r="BE124" i="2"/>
  <c r="BE126" i="2"/>
  <c r="BE127" i="2"/>
  <c r="BE129" i="2"/>
  <c r="BE131" i="2"/>
  <c r="BE133" i="2"/>
  <c r="BE135" i="2"/>
  <c r="BE136" i="2"/>
  <c r="BE138" i="2"/>
  <c r="BE140" i="2"/>
  <c r="BE142" i="2"/>
  <c r="BE144" i="2"/>
  <c r="BE146" i="2"/>
  <c r="BE148" i="2"/>
  <c r="BE150" i="2"/>
  <c r="BE152" i="2"/>
  <c r="BE155" i="2"/>
  <c r="BE158" i="2"/>
  <c r="BE160" i="2"/>
  <c r="BE161" i="2"/>
  <c r="BE163" i="2"/>
  <c r="BE165" i="2"/>
  <c r="BE167" i="2"/>
  <c r="BE169" i="2"/>
  <c r="BE171" i="2"/>
  <c r="BE173" i="2"/>
  <c r="BE175" i="2"/>
  <c r="BE177" i="2"/>
  <c r="BE179" i="2"/>
  <c r="BE181" i="2"/>
  <c r="BE182" i="2"/>
  <c r="BE183" i="2"/>
  <c r="BE185" i="2"/>
  <c r="BE187" i="2"/>
  <c r="BE189" i="2"/>
  <c r="BE190" i="2"/>
  <c r="BE192" i="2"/>
  <c r="BE193" i="2"/>
  <c r="BE195" i="2"/>
  <c r="BE196" i="2"/>
  <c r="BE198" i="2"/>
  <c r="BE199" i="2"/>
  <c r="BE201" i="2"/>
  <c r="BE202" i="2"/>
  <c r="BE204" i="2"/>
  <c r="BE205" i="2"/>
  <c r="BE207" i="2"/>
  <c r="BE209" i="2"/>
  <c r="BE210" i="2"/>
  <c r="BE212" i="2"/>
  <c r="BE213" i="2"/>
  <c r="BE215" i="2"/>
  <c r="BE216" i="2"/>
  <c r="BE217" i="2"/>
  <c r="BE218" i="2"/>
  <c r="BE220" i="2"/>
  <c r="BE221" i="2"/>
  <c r="BE223" i="2"/>
  <c r="BE225" i="2"/>
  <c r="BE226" i="2"/>
  <c r="BE227" i="2"/>
  <c r="BE228" i="2"/>
  <c r="BE230" i="2"/>
  <c r="BE231" i="2"/>
  <c r="BE233" i="2"/>
  <c r="BE235" i="2"/>
  <c r="BE236" i="2"/>
  <c r="BE238" i="2"/>
  <c r="BE240" i="2"/>
  <c r="BE243" i="2"/>
  <c r="BE245" i="2"/>
  <c r="BE249" i="2"/>
  <c r="BE252" i="2"/>
  <c r="BC56" i="1"/>
  <c r="AW56" i="1"/>
  <c r="BA56" i="1"/>
  <c r="BD56" i="1"/>
  <c r="F38" i="3"/>
  <c r="BC58" i="1" s="1"/>
  <c r="F38" i="9"/>
  <c r="BC66" i="1"/>
  <c r="F38" i="6"/>
  <c r="BA62" i="1" s="1"/>
  <c r="F37" i="7"/>
  <c r="BB64" i="1"/>
  <c r="F39" i="9"/>
  <c r="BD66" i="1"/>
  <c r="F39" i="5"/>
  <c r="BD61" i="1" s="1"/>
  <c r="F38" i="4"/>
  <c r="BA59" i="1" s="1"/>
  <c r="J36" i="5"/>
  <c r="AW61" i="1"/>
  <c r="J36" i="3"/>
  <c r="AW58" i="1" s="1"/>
  <c r="F37" i="3"/>
  <c r="BB58" i="1"/>
  <c r="F36" i="10"/>
  <c r="BA68" i="1"/>
  <c r="F36" i="5"/>
  <c r="BA61" i="1" s="1"/>
  <c r="F40" i="6"/>
  <c r="BC62" i="1" s="1"/>
  <c r="F39" i="11"/>
  <c r="BD69" i="1"/>
  <c r="F39" i="3"/>
  <c r="BD58" i="1" s="1"/>
  <c r="F38" i="8"/>
  <c r="BA65" i="1"/>
  <c r="F39" i="7"/>
  <c r="BD64" i="1"/>
  <c r="F41" i="4"/>
  <c r="BD59" i="1" s="1"/>
  <c r="F39" i="6"/>
  <c r="BB62" i="1" s="1"/>
  <c r="F38" i="10"/>
  <c r="BC68" i="1"/>
  <c r="F38" i="5"/>
  <c r="BC61" i="1" s="1"/>
  <c r="J36" i="11"/>
  <c r="AW69" i="1"/>
  <c r="F37" i="9"/>
  <c r="BB66" i="1"/>
  <c r="F38" i="7"/>
  <c r="BC64" i="1" s="1"/>
  <c r="F37" i="10"/>
  <c r="BB68" i="1" s="1"/>
  <c r="F40" i="4"/>
  <c r="BC59" i="1"/>
  <c r="J38" i="6"/>
  <c r="AW62" i="1" s="1"/>
  <c r="F36" i="3"/>
  <c r="BA58" i="1"/>
  <c r="F36" i="9"/>
  <c r="BA66" i="1"/>
  <c r="F39" i="10"/>
  <c r="BD68" i="1" s="1"/>
  <c r="F40" i="8"/>
  <c r="BC65" i="1" s="1"/>
  <c r="F37" i="11"/>
  <c r="BB69" i="1"/>
  <c r="J36" i="9"/>
  <c r="AW66" i="1" s="1"/>
  <c r="J38" i="8"/>
  <c r="AW65" i="1"/>
  <c r="J36" i="10"/>
  <c r="AW68" i="1"/>
  <c r="AS55" i="1"/>
  <c r="AS54" i="1" s="1"/>
  <c r="F37" i="5"/>
  <c r="BB61" i="1" s="1"/>
  <c r="F39" i="4"/>
  <c r="BB59" i="1"/>
  <c r="J36" i="7"/>
  <c r="AW64" i="1" s="1"/>
  <c r="F38" i="11"/>
  <c r="BC69" i="1"/>
  <c r="J38" i="4"/>
  <c r="AW59" i="1"/>
  <c r="F36" i="7"/>
  <c r="BA64" i="1" s="1"/>
  <c r="F36" i="11"/>
  <c r="BA69" i="1" s="1"/>
  <c r="F41" i="6"/>
  <c r="BD62" i="1"/>
  <c r="F41" i="8"/>
  <c r="BD65" i="1" s="1"/>
  <c r="F39" i="8"/>
  <c r="BB65" i="1"/>
  <c r="R93" i="9" l="1"/>
  <c r="BK86" i="10"/>
  <c r="J86" i="10" s="1"/>
  <c r="J63" i="10" s="1"/>
  <c r="J151" i="2"/>
  <c r="J66" i="2" s="1"/>
  <c r="BK99" i="8"/>
  <c r="J99" i="8" s="1"/>
  <c r="J68" i="8" s="1"/>
  <c r="R98" i="6"/>
  <c r="R97" i="6"/>
  <c r="R94" i="2"/>
  <c r="R93" i="2" s="1"/>
  <c r="P101" i="9"/>
  <c r="P93" i="9"/>
  <c r="AU66" i="1" s="1"/>
  <c r="P99" i="8"/>
  <c r="P98" i="8" s="1"/>
  <c r="AU65" i="1" s="1"/>
  <c r="BK98" i="6"/>
  <c r="BK97" i="6"/>
  <c r="J97" i="6" s="1"/>
  <c r="J34" i="6" s="1"/>
  <c r="AG62" i="1" s="1"/>
  <c r="AN62" i="1" s="1"/>
  <c r="P96" i="5"/>
  <c r="P95" i="5" s="1"/>
  <c r="AU61" i="1" s="1"/>
  <c r="T94" i="7"/>
  <c r="T93" i="7"/>
  <c r="R94" i="3"/>
  <c r="R93" i="3"/>
  <c r="BK101" i="9"/>
  <c r="J101" i="9"/>
  <c r="J66" i="9"/>
  <c r="R99" i="8"/>
  <c r="R98" i="8"/>
  <c r="T96" i="5"/>
  <c r="T95" i="5" s="1"/>
  <c r="T101" i="9"/>
  <c r="T93" i="9"/>
  <c r="BK94" i="3"/>
  <c r="J94" i="3" s="1"/>
  <c r="J64" i="3" s="1"/>
  <c r="P94" i="7"/>
  <c r="P93" i="7"/>
  <c r="AU64" i="1"/>
  <c r="R94" i="7"/>
  <c r="R93" i="7"/>
  <c r="T94" i="3"/>
  <c r="T93" i="3" s="1"/>
  <c r="P98" i="6"/>
  <c r="P97" i="6"/>
  <c r="AU62" i="1"/>
  <c r="T98" i="6"/>
  <c r="T97" i="6"/>
  <c r="P98" i="4"/>
  <c r="P97" i="4"/>
  <c r="AU59" i="1"/>
  <c r="J87" i="11"/>
  <c r="J64" i="11"/>
  <c r="BK98" i="8"/>
  <c r="J98" i="8" s="1"/>
  <c r="J34" i="8" s="1"/>
  <c r="AG65" i="1" s="1"/>
  <c r="BK93" i="7"/>
  <c r="J93" i="7"/>
  <c r="J63" i="7"/>
  <c r="BK95" i="5"/>
  <c r="J95" i="5"/>
  <c r="J63" i="5" s="1"/>
  <c r="BK97" i="4"/>
  <c r="J97" i="4"/>
  <c r="J67" i="4"/>
  <c r="BK93" i="2"/>
  <c r="J93" i="2"/>
  <c r="J63" i="2" s="1"/>
  <c r="BB57" i="1"/>
  <c r="AX57" i="1"/>
  <c r="BD63" i="1"/>
  <c r="J35" i="11"/>
  <c r="AV69" i="1"/>
  <c r="AT69" i="1" s="1"/>
  <c r="BA60" i="1"/>
  <c r="AW60" i="1"/>
  <c r="BA63" i="1"/>
  <c r="AW63" i="1"/>
  <c r="F35" i="9"/>
  <c r="AZ66" i="1"/>
  <c r="J35" i="7"/>
  <c r="AV64" i="1" s="1"/>
  <c r="AT64" i="1" s="1"/>
  <c r="BA57" i="1"/>
  <c r="AW57" i="1"/>
  <c r="F37" i="8"/>
  <c r="AZ65" i="1"/>
  <c r="AU67" i="1"/>
  <c r="J35" i="2"/>
  <c r="AV56" i="1" s="1"/>
  <c r="AT56" i="1" s="1"/>
  <c r="BC57" i="1"/>
  <c r="AY57" i="1"/>
  <c r="AU57" i="1"/>
  <c r="J37" i="4"/>
  <c r="AV59" i="1" s="1"/>
  <c r="AT59" i="1" s="1"/>
  <c r="J35" i="9"/>
  <c r="AV66" i="1"/>
  <c r="AT66" i="1"/>
  <c r="BC67" i="1"/>
  <c r="AY67" i="1" s="1"/>
  <c r="F37" i="4"/>
  <c r="AZ59" i="1"/>
  <c r="BB63" i="1"/>
  <c r="AX63" i="1" s="1"/>
  <c r="J37" i="8"/>
  <c r="AV65" i="1" s="1"/>
  <c r="AT65" i="1" s="1"/>
  <c r="J32" i="10"/>
  <c r="AG68" i="1"/>
  <c r="J35" i="5"/>
  <c r="AV61" i="1"/>
  <c r="AT61" i="1" s="1"/>
  <c r="J32" i="11"/>
  <c r="AG69" i="1" s="1"/>
  <c r="F35" i="5"/>
  <c r="AZ61" i="1" s="1"/>
  <c r="F35" i="11"/>
  <c r="AZ69" i="1"/>
  <c r="BD60" i="1"/>
  <c r="F37" i="6"/>
  <c r="AZ62" i="1"/>
  <c r="F35" i="10"/>
  <c r="AZ68" i="1" s="1"/>
  <c r="BA67" i="1"/>
  <c r="AW67" i="1"/>
  <c r="BD57" i="1"/>
  <c r="J35" i="10"/>
  <c r="AV68" i="1" s="1"/>
  <c r="AT68" i="1" s="1"/>
  <c r="BC60" i="1"/>
  <c r="AY60" i="1"/>
  <c r="J37" i="6"/>
  <c r="AV62" i="1"/>
  <c r="AT62" i="1"/>
  <c r="BD67" i="1"/>
  <c r="F35" i="2"/>
  <c r="AZ56" i="1" s="1"/>
  <c r="J35" i="3"/>
  <c r="AV58" i="1" s="1"/>
  <c r="AT58" i="1" s="1"/>
  <c r="BB67" i="1"/>
  <c r="AX67" i="1"/>
  <c r="F35" i="7"/>
  <c r="AZ64" i="1"/>
  <c r="BB60" i="1"/>
  <c r="AX60" i="1"/>
  <c r="BC63" i="1"/>
  <c r="AY63" i="1"/>
  <c r="F35" i="3"/>
  <c r="AZ58" i="1"/>
  <c r="BK93" i="3" l="1"/>
  <c r="J93" i="3"/>
  <c r="J63" i="3" s="1"/>
  <c r="J67" i="6"/>
  <c r="BK93" i="9"/>
  <c r="J93" i="9"/>
  <c r="J32" i="9" s="1"/>
  <c r="AG66" i="1" s="1"/>
  <c r="J98" i="6"/>
  <c r="J68" i="6" s="1"/>
  <c r="AN68" i="1"/>
  <c r="J41" i="11"/>
  <c r="J41" i="10"/>
  <c r="AN65" i="1"/>
  <c r="J67" i="8"/>
  <c r="J43" i="8"/>
  <c r="J43" i="6"/>
  <c r="AN69" i="1"/>
  <c r="AG67" i="1"/>
  <c r="AU63" i="1"/>
  <c r="AZ63" i="1"/>
  <c r="AV63" i="1" s="1"/>
  <c r="AT63" i="1" s="1"/>
  <c r="J32" i="2"/>
  <c r="AG56" i="1"/>
  <c r="J32" i="7"/>
  <c r="AG64" i="1" s="1"/>
  <c r="AG63" i="1" s="1"/>
  <c r="AZ57" i="1"/>
  <c r="AV57" i="1"/>
  <c r="AT57" i="1"/>
  <c r="BD55" i="1"/>
  <c r="AU60" i="1"/>
  <c r="J32" i="5"/>
  <c r="AG61" i="1"/>
  <c r="AG60" i="1" s="1"/>
  <c r="BA55" i="1"/>
  <c r="AW55" i="1"/>
  <c r="BC55" i="1"/>
  <c r="AY55" i="1"/>
  <c r="AZ67" i="1"/>
  <c r="AV67" i="1"/>
  <c r="AT67" i="1"/>
  <c r="AN67" i="1"/>
  <c r="J34" i="4"/>
  <c r="AG59" i="1" s="1"/>
  <c r="AN59" i="1" s="1"/>
  <c r="AZ60" i="1"/>
  <c r="AV60" i="1" s="1"/>
  <c r="AT60" i="1" s="1"/>
  <c r="BB55" i="1"/>
  <c r="AX55" i="1"/>
  <c r="J41" i="9" l="1"/>
  <c r="J63" i="9"/>
  <c r="J41" i="7"/>
  <c r="AN64" i="1"/>
  <c r="J41" i="5"/>
  <c r="AN61" i="1"/>
  <c r="J43" i="4"/>
  <c r="J41" i="2"/>
  <c r="AN56" i="1"/>
  <c r="AN60" i="1"/>
  <c r="AN63" i="1"/>
  <c r="AN66" i="1"/>
  <c r="AZ55" i="1"/>
  <c r="AV55" i="1" s="1"/>
  <c r="AT55" i="1" s="1"/>
  <c r="BB54" i="1"/>
  <c r="W31" i="1"/>
  <c r="AU55" i="1"/>
  <c r="AU54" i="1"/>
  <c r="BD54" i="1"/>
  <c r="W33" i="1"/>
  <c r="BC54" i="1"/>
  <c r="W32" i="1"/>
  <c r="J32" i="3"/>
  <c r="AG58" i="1"/>
  <c r="AN58" i="1" s="1"/>
  <c r="BA54" i="1"/>
  <c r="W30" i="1" s="1"/>
  <c r="J41" i="3" l="1"/>
  <c r="AZ54" i="1"/>
  <c r="W29" i="1"/>
  <c r="AW54" i="1"/>
  <c r="AK30" i="1"/>
  <c r="AG57" i="1"/>
  <c r="AG55" i="1"/>
  <c r="AG54" i="1"/>
  <c r="AK26" i="1"/>
  <c r="AY54" i="1"/>
  <c r="AX54" i="1"/>
  <c r="AN57" i="1" l="1"/>
  <c r="AN55" i="1"/>
  <c r="AV54" i="1"/>
  <c r="AK29" i="1"/>
  <c r="AK35" i="1" s="1"/>
  <c r="AT54" i="1" l="1"/>
  <c r="AN54" i="1" s="1"/>
</calcChain>
</file>

<file path=xl/sharedStrings.xml><?xml version="1.0" encoding="utf-8"?>
<sst xmlns="http://schemas.openxmlformats.org/spreadsheetml/2006/main" count="32141" uniqueCount="3002">
  <si>
    <t>Export Komplet</t>
  </si>
  <si>
    <t>VZ</t>
  </si>
  <si>
    <t>2.0</t>
  </si>
  <si>
    <t>ZAMOK</t>
  </si>
  <si>
    <t>False</t>
  </si>
  <si>
    <t>{1e423b2c-61f4-48cc-a8cb-1b73545192a9}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</si>
  <si>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</si>
  <si>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</si>
  <si>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</si>
  <si>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</si>
  <si>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</si>
  <si>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</si>
  <si>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</si>
  <si>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</si>
  <si>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240416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</si>
  <si>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</si>
  <si>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</si>
  <si>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Tištín - lokalita Z3 - Dopravní a technická infrastruktura pro I. a II. etapu výstavby</t>
  </si>
  <si>
    <t>KSO:</t>
  </si>
  <si>
    <t/>
  </si>
  <si>
    <t>CC-CZ:</t>
  </si>
  <si>
    <t>Místo:</t>
  </si>
  <si>
    <t>Tištín</t>
  </si>
  <si>
    <t>Datum:</t>
  </si>
  <si>
    <t>16. 4. 2024</t>
  </si>
  <si>
    <t>Zadavatel:</t>
  </si>
  <si>
    <t>IČ:</t>
  </si>
  <si>
    <t xml:space="preserve">Městys Tištín, Tištín 37, 798 29 Tištín, </t>
  </si>
  <si>
    <t>DIČ:</t>
  </si>
  <si>
    <t>Uchazeč:</t>
  </si>
  <si>
    <t>Vyplň údaj</t>
  </si>
  <si>
    <t>Projektant:</t>
  </si>
  <si>
    <t>ing. Libuše Kujová,</t>
  </si>
  <si>
    <t>True</t>
  </si>
  <si>
    <t>Zpracovatel:</t>
  </si>
  <si>
    <t>Kucek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</si>
  <si>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</si>
  <si>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</si>
  <si>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</si>
  <si>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</si>
  <si>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</si>
  <si>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</si>
  <si>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</si>
  <si>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</si>
  <si>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</si>
  <si>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</si>
  <si>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</si>
  <si>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</si>
  <si>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</si>
  <si>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</si>
  <si>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</si>
  <si>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</si>
  <si>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</si>
  <si>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</si>
  <si>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</si>
  <si>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</si>
  <si>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</si>
  <si>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</si>
  <si>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</si>
  <si>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</si>
  <si>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</si>
  <si>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</si>
  <si>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</si>
  <si>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</si>
  <si>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</si>
  <si>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</si>
  <si>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</si>
  <si>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</si>
  <si>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</si>
  <si>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</si>
  <si>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</si>
  <si>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</si>
  <si>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</si>
  <si>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</si>
  <si>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</si>
  <si>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</si>
  <si>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</si>
  <si>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Tištín - lokalita Z3</t>
  </si>
  <si>
    <t>STA</t>
  </si>
  <si>
    <t>1</t>
  </si>
  <si>
    <t>{f8fb754f-5991-4044-8d7f-a66ca71a585c}</t>
  </si>
  <si>
    <t>827 29 11</t>
  </si>
  <si>
    <t>2</t>
  </si>
  <si>
    <t>/</t>
  </si>
  <si>
    <t>SO 01</t>
  </si>
  <si>
    <t>Místní komunikace</t>
  </si>
  <si>
    <t>Soupis</t>
  </si>
  <si>
    <t>{14164c40-5190-446d-8b54-d71774afebbe}</t>
  </si>
  <si>
    <t>SO 02</t>
  </si>
  <si>
    <t>Splašková kanalizace a přípojky</t>
  </si>
  <si>
    <t>{340d6c5f-32e5-4fa7-bfd1-c1349ef7a483}</t>
  </si>
  <si>
    <t>827 21 11</t>
  </si>
  <si>
    <t>3</t>
  </si>
  <si>
    <t>###NOINSERT###</t>
  </si>
  <si>
    <t>SO 02.1</t>
  </si>
  <si>
    <t>Kanalizační přípojky</t>
  </si>
  <si>
    <t>{2ae840b3-27cd-4272-9a3f-1c3697e58d98}</t>
  </si>
  <si>
    <t>SO 03</t>
  </si>
  <si>
    <t>Dešťová kanalizace a přípojky</t>
  </si>
  <si>
    <t>{603f83b5-f118-475f-9ac3-6e53b50fb901}</t>
  </si>
  <si>
    <t>SO 03.1</t>
  </si>
  <si>
    <t>{74f0513e-2c26-4b7f-9245-afaa268c5127}</t>
  </si>
  <si>
    <t>SO 04</t>
  </si>
  <si>
    <t>Vodovod a přípojky</t>
  </si>
  <si>
    <t>{30e4cfd2-302a-4da5-a534-c360f342b91d}</t>
  </si>
  <si>
    <t>827 13 11</t>
  </si>
  <si>
    <t>Vodovodní přípojky</t>
  </si>
  <si>
    <t>{f5110144-aae1-4bc8-a446-31248c5252f8}</t>
  </si>
  <si>
    <t>827 19 11</t>
  </si>
  <si>
    <t>SO 05</t>
  </si>
  <si>
    <t>Veřejné osvětlení</t>
  </si>
  <si>
    <t>{4ee643eb-543b-4eee-ae03-97e43ac26b09}</t>
  </si>
  <si>
    <t>828 75 11</t>
  </si>
  <si>
    <t>VON</t>
  </si>
  <si>
    <t xml:space="preserve">Vedlejší a ostatní náklady </t>
  </si>
  <si>
    <t>{01ae9eee-daf0-43a1-8825-c3e10b79ca2c}</t>
  </si>
  <si>
    <t>ON.1</t>
  </si>
  <si>
    <t>Ostatní náklady</t>
  </si>
  <si>
    <t>{d8e966b2-2f69-4b95-b301-f0bd226ff4c2}</t>
  </si>
  <si>
    <t>VRN.1</t>
  </si>
  <si>
    <t>Vedlejší rozpočtové náklady</t>
  </si>
  <si>
    <t>{23363fb9-ead8-4a02-b42d-9fabefa51d9a}</t>
  </si>
  <si>
    <t>KRYCÍ LIST SOUPISU PRACÍ</t>
  </si>
  <si>
    <t>Objekt:</t>
  </si>
  <si>
    <t>01 - Tištín - lokalita Z3</t>
  </si>
  <si>
    <t>Soupis:</t>
  </si>
  <si>
    <t>SO 01 - Místní komunikace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</si>
  <si>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</si>
  <si>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</si>
  <si>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</si>
  <si>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</si>
  <si>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</si>
  <si>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</si>
  <si>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D1 - 1-zemní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</si>
  <si>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</si>
  <si>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</si>
  <si>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</si>
  <si>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</si>
  <si>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</si>
  <si>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</si>
  <si>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</si>
  <si>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</si>
  <si>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</si>
  <si>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</si>
  <si>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</si>
  <si>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</si>
  <si>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</si>
  <si>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</si>
  <si>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</si>
  <si>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</si>
  <si>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</si>
  <si>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</si>
  <si>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</si>
  <si>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</si>
  <si>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</si>
  <si>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</si>
  <si>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D1</t>
  </si>
  <si>
    <t>1-zemní práce</t>
  </si>
  <si>
    <t>K</t>
  </si>
  <si>
    <t>112101102</t>
  </si>
  <si>
    <t>Odstranění stromů s odřezáním kmene a s odvětvením listnatých, průměru kmene přes 300 do 500 mm</t>
  </si>
  <si>
    <t>kus</t>
  </si>
  <si>
    <t>CS ÚRS 2024 01</t>
  </si>
  <si>
    <t>4</t>
  </si>
  <si>
    <t>Online PSC</t>
  </si>
  <si>
    <t>https://podminky.urs.cz/item/CS_URS_2024_01/112101102</t>
  </si>
  <si>
    <t>112251102</t>
  </si>
  <si>
    <t>Odstranění pařezů strojně s jejich vykopáním nebo vytrháním průměru přes 300 do 500 mm</t>
  </si>
  <si>
    <t>https://podminky.urs.cz/item/CS_URS_2024_01/112251102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</si>
  <si>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</si>
  <si>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</si>
  <si>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</si>
  <si>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6</t>
  </si>
  <si>
    <t>https://podminky.urs.cz/item/CS_URS_2024_01/113201112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</si>
  <si>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</si>
  <si>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</si>
  <si>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m2</t>
  </si>
  <si>
    <t>8</t>
  </si>
  <si>
    <t>https://podminky.urs.cz/item/CS_URS_2024_01/113106134</t>
  </si>
  <si>
    <t>5</t>
  </si>
  <si>
    <t>113106061</t>
  </si>
  <si>
    <t>Rozebrání dlažeb a dílců při překopech inženýrských sítí s přemístěním hmot na skládku na vzdálenost do 3 m nebo s naložením na dopravní prostředek ručně vozovek a ploch, s jakoukoliv výplní spár z drobných kostek nebo odseků s ložem z kameniva těženého</t>
  </si>
  <si>
    <t>10</t>
  </si>
  <si>
    <t>https://podminky.urs.cz/item/CS_URS_2024_01/113106061</t>
  </si>
  <si>
    <t>139951121</t>
  </si>
  <si>
    <t>Bourání konstrukcí v hloubených vykopávkách strojně s přemístěním suti na hromady na vzdálenost do 20 m nebo s naložením na dopravní prostředek z betonu prostého neprokládaného</t>
  </si>
  <si>
    <t>m3</t>
  </si>
  <si>
    <t>12</t>
  </si>
  <si>
    <t>https://podminky.urs.cz/item/CS_URS_2024_01/139951121</t>
  </si>
  <si>
    <t>7</t>
  </si>
  <si>
    <t>121151125</t>
  </si>
  <si>
    <t>Sejmutí ornice strojně při souvislé ploše přes 500 m2, tl. vrstvy přes 250 do 300 mm</t>
  </si>
  <si>
    <t>14</t>
  </si>
  <si>
    <t>https://podminky.urs.cz/item/CS_URS_2024_01/121151125</t>
  </si>
  <si>
    <t>122252204</t>
  </si>
  <si>
    <t>Odkopávky a prokopávky nezapažené pro silnice a dálnice strojně v hornině třídy těžitelnosti I přes 100 do 500 m3</t>
  </si>
  <si>
    <t>16</t>
  </si>
  <si>
    <t>https://podminky.urs.cz/item/CS_URS_2024_01/122252204</t>
  </si>
  <si>
    <t>9</t>
  </si>
  <si>
    <t>132151102</t>
  </si>
  <si>
    <t>Hloubení nezapažených rýh šířky do 800 mm strojně s urovnáním dna do předepsaného profilu a spádu v hornině třídy těžitelnosti I skupiny 1 a 2 přes 20 do 50 m3</t>
  </si>
  <si>
    <t>18</t>
  </si>
  <si>
    <t>https://podminky.urs.cz/item/CS_URS_2024_01/132151102</t>
  </si>
  <si>
    <t>133251101</t>
  </si>
  <si>
    <t>Hloubení nezapažených šachet strojně v hornině třídy těžitelnosti I skupiny 3 do 20 m3</t>
  </si>
  <si>
    <t>20</t>
  </si>
  <si>
    <t>https://podminky.urs.cz/item/CS_URS_2024_01/133251101</t>
  </si>
  <si>
    <t>11</t>
  </si>
  <si>
    <t>162201402</t>
  </si>
  <si>
    <t>Vodorovné přemístění větví, kmenů nebo pařezů s naložením, složením a dopravou do 1000 m větví stromů listnatých, průměru kmene přes 300 do 500 mm</t>
  </si>
  <si>
    <t>22</t>
  </si>
  <si>
    <t>https://podminky.urs.cz/item/CS_URS_2024_01/162201402</t>
  </si>
  <si>
    <t>162201412</t>
  </si>
  <si>
    <t>Vodorovné přemístění větví, kmenů nebo pařezů s naložením, složením a dopravou do 1000 m kmenů stromů listnatých, průměru přes 300 do 500 mm</t>
  </si>
  <si>
    <t>24</t>
  </si>
  <si>
    <t>https://podminky.urs.cz/item/CS_URS_2024_01/162201412</t>
  </si>
  <si>
    <t>13</t>
  </si>
  <si>
    <t>162201422</t>
  </si>
  <si>
    <t>Vodorovné přemístění větví, kmenů nebo pařezů s naložením, složením a dopravou do 1000 m pařezů kmenů, průměru přes 300 do 500 mm</t>
  </si>
  <si>
    <t>26</t>
  </si>
  <si>
    <t>https://podminky.urs.cz/item/CS_URS_2024_01/162201422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</si>
  <si>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</si>
  <si>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</si>
  <si>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28</t>
  </si>
  <si>
    <t>https://podminky.urs.cz/item/CS_URS_2024_01/162351103</t>
  </si>
  <si>
    <t>116951201</t>
  </si>
  <si>
    <t>Úprava zemin vápnem nebo směsnými hydraulickými pojivy za účelem zlepšení mechanických vlastností a zpracovatelnosti, bez dodávky materiálu u hrubých terénních úprav, násypů a zásypů</t>
  </si>
  <si>
    <t>30</t>
  </si>
  <si>
    <t>https://podminky.urs.cz/item/CS_URS_2024_01/116951201</t>
  </si>
  <si>
    <t>M</t>
  </si>
  <si>
    <t>58530170</t>
  </si>
  <si>
    <t>vápno nehašené CL 90-Q pro úpravu zemin standardní</t>
  </si>
  <si>
    <t>t</t>
  </si>
  <si>
    <t>32</t>
  </si>
  <si>
    <t>17</t>
  </si>
  <si>
    <t>167151111</t>
  </si>
  <si>
    <t>Nakládání, skládání a překládání neulehlého výkopku nebo sypaniny strojně nakládání, množství přes 100 m3, z hornin třídy těžitelnosti I, skupiny 1 až 3</t>
  </si>
  <si>
    <t>34</t>
  </si>
  <si>
    <t>https://podminky.urs.cz/item/CS_URS_2024_01/167151111</t>
  </si>
  <si>
    <t>171152101</t>
  </si>
  <si>
    <t>Uložení sypaniny do zhutněných násypů pro silnice, dálnice a letiště s rozprostřením sypaniny ve vrstvách, s hrubým urovnáním a uzavřením povrchu násypu z hornin soudržných</t>
  </si>
  <si>
    <t>36</t>
  </si>
  <si>
    <t>https://podminky.urs.cz/item/CS_URS_2024_01/171152101</t>
  </si>
  <si>
    <t>19</t>
  </si>
  <si>
    <t>171251201</t>
  </si>
  <si>
    <t>Uložení sypaniny na skládky nebo meziskládky bez hutnění s upravením uložené sypaniny do předepsaného tvaru</t>
  </si>
  <si>
    <t>38</t>
  </si>
  <si>
    <t>https://podminky.urs.cz/item/CS_URS_2024_01/171251201</t>
  </si>
  <si>
    <t>174151101</t>
  </si>
  <si>
    <t>Zásyp sypaninou z jakékoliv horniny strojně s uložením výkopku ve vrstvách se zhutněním jam, šachet, rýh nebo kolem objektů v těchto vykopávkách</t>
  </si>
  <si>
    <t>40</t>
  </si>
  <si>
    <t>https://podminky.urs.cz/item/CS_URS_2024_01/174151101</t>
  </si>
  <si>
    <t>58333625</t>
  </si>
  <si>
    <t>kamenivo těžené hrubé frakce 4/8</t>
  </si>
  <si>
    <t>42</t>
  </si>
  <si>
    <t>181152302</t>
  </si>
  <si>
    <t>Úprava pláně na stavbách silnic a dálnic strojně v zářezech mimo skalních se zhutněním</t>
  </si>
  <si>
    <t>44</t>
  </si>
  <si>
    <t>https://podminky.urs.cz/item/CS_URS_2024_01/181152302</t>
  </si>
  <si>
    <t>23</t>
  </si>
  <si>
    <t>181351003</t>
  </si>
  <si>
    <t>Rozprostření a urovnání ornice v rovině nebo ve svahu sklonu do 1:5 strojně při souvislé ploše do 100 m2, tl. vrstvy do 200 mm</t>
  </si>
  <si>
    <t>46</t>
  </si>
  <si>
    <t>https://podminky.urs.cz/item/CS_URS_2024_01/181351003</t>
  </si>
  <si>
    <t>182151111</t>
  </si>
  <si>
    <t>Svahování trvalých svahů do projektovaných profilů strojně s potřebným přemístěním výkopku při svahování v zářezech v hornině třídy těžitelnosti I, skupiny 1 až 3</t>
  </si>
  <si>
    <t>48</t>
  </si>
  <si>
    <t>https://podminky.urs.cz/item/CS_URS_2024_01/182151111</t>
  </si>
  <si>
    <t>25</t>
  </si>
  <si>
    <t>182251101</t>
  </si>
  <si>
    <t>Svahování trvalých svahů do projektovaných profilů strojně s potřebným přemístěním výkopku při svahování násypů v jakékoliv hornině</t>
  </si>
  <si>
    <t>50</t>
  </si>
  <si>
    <t>https://podminky.urs.cz/item/CS_URS_2024_01/182251101</t>
  </si>
  <si>
    <t>182351023</t>
  </si>
  <si>
    <t>Rozprostření a urovnání ornice ve svahu sklonu přes 1:5 strojně při souvislé ploše do 100 m2, tl. vrstvy do 200 mm</t>
  </si>
  <si>
    <t>52</t>
  </si>
  <si>
    <t>https://podminky.urs.cz/item/CS_URS_2024_01/182351023</t>
  </si>
  <si>
    <t>27</t>
  </si>
  <si>
    <t>181411131</t>
  </si>
  <si>
    <t>Založení trávníku na půdě předem připravené plochy do 1000 m2 výsevem včetně utažení parkového v rovině nebo na svahu do 1:5</t>
  </si>
  <si>
    <t>54</t>
  </si>
  <si>
    <t>https://podminky.urs.cz/item/CS_URS_2024_01/181411131</t>
  </si>
  <si>
    <t>181411132</t>
  </si>
  <si>
    <t>Založení trávníku na půdě předem připravené plochy do 1000 m2 výsevem včetně utažení parkového na svahu přes 1:5 do 1:2</t>
  </si>
  <si>
    <t>56</t>
  </si>
  <si>
    <t>https://podminky.urs.cz/item/CS_URS_2024_01/181411132</t>
  </si>
  <si>
    <t>29</t>
  </si>
  <si>
    <t>00572410</t>
  </si>
  <si>
    <t>osivo směs travní parková</t>
  </si>
  <si>
    <t>kg</t>
  </si>
  <si>
    <t>58</t>
  </si>
  <si>
    <t>Zakládání</t>
  </si>
  <si>
    <t>211531111</t>
  </si>
  <si>
    <t>Výplň kamenivem do rýh odvodňovacích žeber nebo trativodů bez zhutnění, s úpravou povrchu výplně kamenivem hrubým drceným frakce 16 až 63 mm</t>
  </si>
  <si>
    <t>60</t>
  </si>
  <si>
    <t>https://podminky.urs.cz/item/CS_URS_2024_01/211531111</t>
  </si>
  <si>
    <t>Vodorovné konstrukce</t>
  </si>
  <si>
    <t>31</t>
  </si>
  <si>
    <t>451572111</t>
  </si>
  <si>
    <t>Lože pod potrubí, stoky a drobné objekty v otevřeném výkopu z kameniva drobného těženého 0 až 4 mm</t>
  </si>
  <si>
    <t>62</t>
  </si>
  <si>
    <t>https://podminky.urs.cz/item/CS_URS_2024_01/451572111</t>
  </si>
  <si>
    <t>Komunikace pozemní</t>
  </si>
  <si>
    <t>561041111</t>
  </si>
  <si>
    <t>Zřízení podkladu ze zeminy upravené hydraulickými pojivy vápnem, cementem nebo směsnými pojivy (materiál ve specifikaci) s rozprostřením, promísením, vlhčením, zhutněním a ošetřením vodou plochy do 1 000 m2, tloušťka po zhutnění přes 250 do 300 mm</t>
  </si>
  <si>
    <t>64</t>
  </si>
  <si>
    <t>https://podminky.urs.cz/item/CS_URS_2024_01/561041111</t>
  </si>
  <si>
    <t>33</t>
  </si>
  <si>
    <t>66</t>
  </si>
  <si>
    <t>564851111</t>
  </si>
  <si>
    <t>Podklad ze štěrkodrti ŠD s rozprostřením a zhutněním plochy přes 100 m2, po zhutnění tl. 150 mm</t>
  </si>
  <si>
    <t>68</t>
  </si>
  <si>
    <t>https://podminky.urs.cz/item/CS_URS_2024_01/564851111</t>
  </si>
  <si>
    <t>35</t>
  </si>
  <si>
    <t>564752111</t>
  </si>
  <si>
    <t>Podklad nebo kryt z vibrovaného štěrku VŠ s rozprostřením, vlhčením a zhutněním, po zhutnění tl. 150 mm</t>
  </si>
  <si>
    <t>70</t>
  </si>
  <si>
    <t>https://podminky.urs.cz/item/CS_URS_2024_01/564752111</t>
  </si>
  <si>
    <t>564831011</t>
  </si>
  <si>
    <t>Podklad ze štěrkodrti ŠD s rozprostřením a zhutněním plochy jednotlivě do 100 m2, po zhutnění tl. 100 mm</t>
  </si>
  <si>
    <t>72</t>
  </si>
  <si>
    <t>https://podminky.urs.cz/item/CS_URS_2024_01/564831011</t>
  </si>
  <si>
    <t>37</t>
  </si>
  <si>
    <t>564861111</t>
  </si>
  <si>
    <t>Podklad ze štěrkodrti ŠD s rozprostřením a zhutněním plochy přes 100 m2, po zhutnění tl. 200 mm</t>
  </si>
  <si>
    <t>74</t>
  </si>
  <si>
    <t>https://podminky.urs.cz/item/CS_URS_2024_01/564861111</t>
  </si>
  <si>
    <t>564911411</t>
  </si>
  <si>
    <t>Podklad nebo podsyp z asfaltového recyklátu s rozprostřením a zhutněním plochy přes 100 m2, po zhutnění tl. 50 mm</t>
  </si>
  <si>
    <t>76</t>
  </si>
  <si>
    <t>https://podminky.urs.cz/item/CS_URS_2024_01/564911411</t>
  </si>
  <si>
    <t>39</t>
  </si>
  <si>
    <t>565155121</t>
  </si>
  <si>
    <t>Asfaltový beton vrstva podkladní ACP 16 (obalované kamenivo střednězrnné - OKS) s rozprostřením a zhutněním v pruhu šířky přes 3 m, po zhutnění tl. 70 mm</t>
  </si>
  <si>
    <t>78</t>
  </si>
  <si>
    <t>https://podminky.urs.cz/item/CS_URS_2024_01/565155121</t>
  </si>
  <si>
    <t>573111112</t>
  </si>
  <si>
    <t>Postřik infiltrační PI z asfaltu silničního s posypem kamenivem, v množství 1,00 kg/m2</t>
  </si>
  <si>
    <t>80</t>
  </si>
  <si>
    <t>https://podminky.urs.cz/item/CS_URS_2024_01/573111112</t>
  </si>
  <si>
    <t>41</t>
  </si>
  <si>
    <t>573211107</t>
  </si>
  <si>
    <t>Postřik spojovací PS bez posypu kamenivem z asfaltu silničního, v množství 0,30 kg/m2</t>
  </si>
  <si>
    <t>82</t>
  </si>
  <si>
    <t>https://podminky.urs.cz/item/CS_URS_2024_01/573211107</t>
  </si>
  <si>
    <t>577134121</t>
  </si>
  <si>
    <t>Asfaltový beton vrstva obrusná ACO 11 (ABS) s rozprostřením a se zhutněním z nemodifikovaného asfaltu v pruhu šířky přes 3 m tř. I (ACO 11+), po zhutnění tl. 40 mm</t>
  </si>
  <si>
    <t>84</t>
  </si>
  <si>
    <t>https://podminky.urs.cz/item/CS_URS_2024_01/577134121</t>
  </si>
  <si>
    <t>43</t>
  </si>
  <si>
    <t>596211255</t>
  </si>
  <si>
    <t>Kladení dlažby z betonových zámkových dlaždic komunikací pro pěší strojně s ložem z kameniva těženého nebo drceného tl. do 40 mm, s vyplněním spár s dvojitým hutněním, vibrováním a se smetením přebytečného materiálu na krajnici tl. 60 mm přes 300 m2</t>
  </si>
  <si>
    <t>86</t>
  </si>
  <si>
    <t>https://podminky.urs.cz/item/CS_URS_2024_01/596211255</t>
  </si>
  <si>
    <t>59245018</t>
  </si>
  <si>
    <t>dlažba skladebná betonová 200x100mm tl 60mm přírodní</t>
  </si>
  <si>
    <t>88</t>
  </si>
  <si>
    <t>45</t>
  </si>
  <si>
    <t>59245006</t>
  </si>
  <si>
    <t>dlažba pro nevidomé betonová 200x100mm tl 60mm barevná</t>
  </si>
  <si>
    <t>90</t>
  </si>
  <si>
    <t>596211211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</si>
  <si>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50 do 100 m2</t>
  </si>
  <si>
    <t>92</t>
  </si>
  <si>
    <t>https://podminky.urs.cz/item/CS_URS_2024_01/596211211</t>
  </si>
  <si>
    <t>47</t>
  </si>
  <si>
    <t>59245020</t>
  </si>
  <si>
    <t>dlažba skladebná betonová 200x100mm tl 80mm přírodní</t>
  </si>
  <si>
    <t>94</t>
  </si>
  <si>
    <t>Trubní vedení</t>
  </si>
  <si>
    <t>452112112</t>
  </si>
  <si>
    <t>Osazení betonových dílců prstenců nebo rámů pod poklopy a mříže, výšky do 100 mm</t>
  </si>
  <si>
    <t>-455018102</t>
  </si>
  <si>
    <t>https://podminky.urs.cz/item/CS_URS_2024_01/452112112</t>
  </si>
  <si>
    <t>49</t>
  </si>
  <si>
    <t>59223821</t>
  </si>
  <si>
    <t>vpusť uliční prstenec betonový 180x660x100mm</t>
  </si>
  <si>
    <t>645133429</t>
  </si>
  <si>
    <t>895941302</t>
  </si>
  <si>
    <t>Osazení vpusti uliční z betonových dílců DN 450 dno s kalištěm</t>
  </si>
  <si>
    <t>100</t>
  </si>
  <si>
    <t>https://podminky.urs.cz/item/CS_URS_2024_01/895941302</t>
  </si>
  <si>
    <t>51</t>
  </si>
  <si>
    <t>59223823</t>
  </si>
  <si>
    <t>vpusť uliční dno betonové 626x495x50mm</t>
  </si>
  <si>
    <t>102</t>
  </si>
  <si>
    <t>895941313</t>
  </si>
  <si>
    <t>Osazení vpusti uliční z betonových dílců DN 450 skruž horní 295 mm</t>
  </si>
  <si>
    <t>104</t>
  </si>
  <si>
    <t>https://podminky.urs.cz/item/CS_URS_2024_01/895941313</t>
  </si>
  <si>
    <t>53</t>
  </si>
  <si>
    <t>59224461</t>
  </si>
  <si>
    <t>vpusť uliční DN 500 skruž průběžná nízká betonová 500/290x65mm</t>
  </si>
  <si>
    <t>106</t>
  </si>
  <si>
    <t>895941322</t>
  </si>
  <si>
    <t>Osazení vpusti uliční z betonových dílců DN 450 skruž středová 295 mm</t>
  </si>
  <si>
    <t>108</t>
  </si>
  <si>
    <t>https://podminky.urs.cz/item/CS_URS_2024_01/895941322</t>
  </si>
  <si>
    <t>55</t>
  </si>
  <si>
    <t>59224462</t>
  </si>
  <si>
    <t>vpusť uliční DN 500 skruž průběžná vysoká betonová 500/590x65mm</t>
  </si>
  <si>
    <t>110</t>
  </si>
  <si>
    <t>895941331</t>
  </si>
  <si>
    <t>Osazení vpusti uliční z betonových dílců DN 450 skruž průběžná s výtokem</t>
  </si>
  <si>
    <t>112</t>
  </si>
  <si>
    <t>https://podminky.urs.cz/item/CS_URS_2024_01/895941331</t>
  </si>
  <si>
    <t>57</t>
  </si>
  <si>
    <t>59224464</t>
  </si>
  <si>
    <t>vpusť uliční DN 500 skruž průběžná 500/590x65mm betonová s odtokem 150mm PVC</t>
  </si>
  <si>
    <t>114</t>
  </si>
  <si>
    <t>899204112</t>
  </si>
  <si>
    <t>Osazení mříží litinových včetně rámů a košů na bahno pro třídu zatížení D400, E600</t>
  </si>
  <si>
    <t>116</t>
  </si>
  <si>
    <t>https://podminky.urs.cz/item/CS_URS_2024_01/899204112</t>
  </si>
  <si>
    <t>59</t>
  </si>
  <si>
    <t>28624MAT</t>
  </si>
  <si>
    <t>mříž vtoková s rámem pro uliční vpusť 500x500 plastová, zatížení 40 tun</t>
  </si>
  <si>
    <t>118</t>
  </si>
  <si>
    <t>59223874</t>
  </si>
  <si>
    <t>koš vysoký pro uliční vpusti žárově Pz plech pro rám 500/300mm</t>
  </si>
  <si>
    <t>120</t>
  </si>
  <si>
    <t>Ostatní konstrukce a práce, bourání</t>
  </si>
  <si>
    <t>61</t>
  </si>
  <si>
    <t>914111111</t>
  </si>
  <si>
    <t>Montáž svislé dopravní značky základní velikosti do 1 m2 objímkami na sloupky nebo konzoly</t>
  </si>
  <si>
    <t>122</t>
  </si>
  <si>
    <t>https://podminky.urs.cz/item/CS_URS_2024_01/914111111</t>
  </si>
  <si>
    <t>40445626</t>
  </si>
  <si>
    <t>informativní značky provozní IP14-IP29, IP31 750x1000mm</t>
  </si>
  <si>
    <t>124</t>
  </si>
  <si>
    <t>63</t>
  </si>
  <si>
    <t>914431112</t>
  </si>
  <si>
    <t>Montáž dopravního zrcadla na sloupky nebo konzoly velikosti do 1 m2</t>
  </si>
  <si>
    <t>1587612946</t>
  </si>
  <si>
    <t>https://podminky.urs.cz/item/CS_URS_2024_01/914431112</t>
  </si>
  <si>
    <t>40445203</t>
  </si>
  <si>
    <t>zrcadlo dopravní čtvercové 600x800mm</t>
  </si>
  <si>
    <t>126</t>
  </si>
  <si>
    <t>65</t>
  </si>
  <si>
    <t>914511111</t>
  </si>
  <si>
    <t>Montáž sloupku dopravních značek délky do 3,5 m do betonového základu</t>
  </si>
  <si>
    <t>128</t>
  </si>
  <si>
    <t>https://podminky.urs.cz/item/CS_URS_2024_01/914511111</t>
  </si>
  <si>
    <t>40445225</t>
  </si>
  <si>
    <t>sloupek pro dopravní značku Zn D 60mm v 3,5m</t>
  </si>
  <si>
    <t>130</t>
  </si>
  <si>
    <t>67</t>
  </si>
  <si>
    <t>40445256</t>
  </si>
  <si>
    <t>svorka upínací na sloupek dopravní značky D 60mm</t>
  </si>
  <si>
    <t>132</t>
  </si>
  <si>
    <t>40445253</t>
  </si>
  <si>
    <t>víčko plastové na sloupek D 60mm</t>
  </si>
  <si>
    <t>134</t>
  </si>
  <si>
    <t>69</t>
  </si>
  <si>
    <t>912521111</t>
  </si>
  <si>
    <t>Montáž dopravního knoflíku zapuštěného do komunikace</t>
  </si>
  <si>
    <t>136</t>
  </si>
  <si>
    <t>https://podminky.urs.cz/item/CS_URS_2024_01/912521111</t>
  </si>
  <si>
    <t>562R8873</t>
  </si>
  <si>
    <t>polštář zpomalovací malý kruhový v 52,6mm D 425mm</t>
  </si>
  <si>
    <t>138</t>
  </si>
  <si>
    <t>71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</si>
  <si>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</si>
  <si>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</si>
  <si>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140</t>
  </si>
  <si>
    <t>https://podminky.urs.cz/item/CS_URS_2024_01/916131213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</si>
  <si>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</si>
  <si>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</si>
  <si>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142</t>
  </si>
  <si>
    <t>https://podminky.urs.cz/item/CS_URS_2024_01/916131113</t>
  </si>
  <si>
    <t>73</t>
  </si>
  <si>
    <t>59217031</t>
  </si>
  <si>
    <t>obrubník silniční betonový 1000x150x250mm</t>
  </si>
  <si>
    <t>144</t>
  </si>
  <si>
    <t>59217029</t>
  </si>
  <si>
    <t>obrubník silniční betonový nájezdový 1000x150x150mm</t>
  </si>
  <si>
    <t>146</t>
  </si>
  <si>
    <t>75</t>
  </si>
  <si>
    <t>59217030</t>
  </si>
  <si>
    <t>obrubník silniční betonový přechodový 1000x150x150-250mm</t>
  </si>
  <si>
    <t>148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</si>
  <si>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</si>
  <si>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</si>
  <si>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150</t>
  </si>
  <si>
    <t>https://podminky.urs.cz/item/CS_URS_2024_01/916231213</t>
  </si>
  <si>
    <t>77</t>
  </si>
  <si>
    <t>59217018</t>
  </si>
  <si>
    <t>obrubník betonový chodníkový 1000x80x200mm</t>
  </si>
  <si>
    <t>152</t>
  </si>
  <si>
    <t>935114111</t>
  </si>
  <si>
    <t>Štěrbinový odvodňovací betonový žlab se základem z betonu prostého a s obetonováním rozměru 220x260 mm (mikroštěrbinový) bez vnitřního spádu</t>
  </si>
  <si>
    <t>154</t>
  </si>
  <si>
    <t>https://podminky.urs.cz/item/CS_URS_2024_01/935114111</t>
  </si>
  <si>
    <t>79</t>
  </si>
  <si>
    <t>935113111</t>
  </si>
  <si>
    <t>Osazení odvodňovacího žlabu s krycím roštem polymerbetonového šířky do 200 mm</t>
  </si>
  <si>
    <t>156</t>
  </si>
  <si>
    <t>https://podminky.urs.cz/item/CS_URS_2024_01/935113111</t>
  </si>
  <si>
    <t>59227101</t>
  </si>
  <si>
    <t>žlab odvodňovací z polymerbetonu bez spádu dna pozinkovaná hrana š 100mm</t>
  </si>
  <si>
    <t>158</t>
  </si>
  <si>
    <t>81</t>
  </si>
  <si>
    <t>935326111</t>
  </si>
  <si>
    <t>Odvodňovací žlab zpevněných letištních ploch s potěrem žlabu cementovou maltou hluboký z betonu železového, vnitřní průřezové plochy přes 0,30 do 0,70 m2</t>
  </si>
  <si>
    <t>160</t>
  </si>
  <si>
    <t>https://podminky.urs.cz/item/CS_URS_2024_01/935326111</t>
  </si>
  <si>
    <t>936172123</t>
  </si>
  <si>
    <t>Osazení kovových doplňků mostního vybavení jednotlivě roštů a rámů do 50 kg uchycených šrouby</t>
  </si>
  <si>
    <t>162</t>
  </si>
  <si>
    <t>https://podminky.urs.cz/item/CS_URS_2024_01/936172123</t>
  </si>
  <si>
    <t>83</t>
  </si>
  <si>
    <t>56241042</t>
  </si>
  <si>
    <t>rošt můstkový D400 litina pro žlab š 300mm</t>
  </si>
  <si>
    <t>164</t>
  </si>
  <si>
    <t>VV</t>
  </si>
  <si>
    <t>5*1,01</t>
  </si>
  <si>
    <t>Součet</t>
  </si>
  <si>
    <t>997221561</t>
  </si>
  <si>
    <t>Vodorovná doprava suti bez naložení, ale se složením a s hrubým urovnáním z kusových materiálů, na vzdálenost do 1 km</t>
  </si>
  <si>
    <t>166</t>
  </si>
  <si>
    <t>https://podminky.urs.cz/item/CS_URS_2024_01/997221561</t>
  </si>
  <si>
    <t>85</t>
  </si>
  <si>
    <t>997221569</t>
  </si>
  <si>
    <t>Vodorovná doprava suti bez naložení, ale se složením a s hrubým urovnáním Příplatek k ceně za každý další započatý 1 km přes 1 km</t>
  </si>
  <si>
    <t>168</t>
  </si>
  <si>
    <t>https://podminky.urs.cz/item/CS_URS_2024_01/997221569</t>
  </si>
  <si>
    <t>4,41*20</t>
  </si>
  <si>
    <t>997221861</t>
  </si>
  <si>
    <t>Poplatek za uložení stavebního odpadu na recyklační skládce (skládkovné) z prostého betonu zatříděného do Katalogu odpadů pod kódem 17 01 01</t>
  </si>
  <si>
    <t>170</t>
  </si>
  <si>
    <t>https://podminky.urs.cz/item/CS_URS_2024_01/997221861</t>
  </si>
  <si>
    <t>998</t>
  </si>
  <si>
    <t>Přesun hmot</t>
  </si>
  <si>
    <t>87</t>
  </si>
  <si>
    <t>998225111</t>
  </si>
  <si>
    <t>Přesun hmot pro komunikace s krytem z kameniva, monolitickým betonovým nebo živičným dopravní vzdálenost do 200 m jakékoliv délky objektu</t>
  </si>
  <si>
    <t>172</t>
  </si>
  <si>
    <t>https://podminky.urs.cz/item/CS_URS_2024_01/998225111</t>
  </si>
  <si>
    <t>SO 02 - Splašková kanalizace a přípojky</t>
  </si>
  <si>
    <t>22231</t>
  </si>
  <si>
    <t>CZ-CPV:</t>
  </si>
  <si>
    <t>45000000-7</t>
  </si>
  <si>
    <t>CZ-CPA:</t>
  </si>
  <si>
    <t>42.21.12</t>
  </si>
  <si>
    <t xml:space="preserve">    1 - Zemní práce</t>
  </si>
  <si>
    <t xml:space="preserve">    3 - Svislé a kompletní konstrukce</t>
  </si>
  <si>
    <t xml:space="preserve">    9 - Ostatní konstrukce a práce-bourání</t>
  </si>
  <si>
    <t xml:space="preserve">    997 - Přesun sutě</t>
  </si>
  <si>
    <t>Zemní práce</t>
  </si>
  <si>
    <t>115101201</t>
  </si>
  <si>
    <t>Čerpání vody na dopravní výšku do 10 m s uvažovaným průměrným přítokem do 500 l/min</t>
  </si>
  <si>
    <t>hod</t>
  </si>
  <si>
    <t>1519563916</t>
  </si>
  <si>
    <t>https://podminky.urs.cz/item/CS_URS_2024_01/115101201</t>
  </si>
  <si>
    <t>"viz TZ</t>
  </si>
  <si>
    <t>10*24*2</t>
  </si>
  <si>
    <t>115101301</t>
  </si>
  <si>
    <t>Pohotovost záložní čerpací soupravy pro dopravní výšku do 10 m s uvažovaným průměrným přítokem do 500 l/min</t>
  </si>
  <si>
    <t>den</t>
  </si>
  <si>
    <t>-533618553</t>
  </si>
  <si>
    <t>https://podminky.urs.cz/item/CS_URS_2024_01/115101301</t>
  </si>
  <si>
    <t>"viz čerpání</t>
  </si>
  <si>
    <t>10*2</t>
  </si>
  <si>
    <t>121151115</t>
  </si>
  <si>
    <t>Sejmutí ornice strojně při souvislé ploše přes 100 do 500 m2, tl. vrstvy přes 250 do 300 mm</t>
  </si>
  <si>
    <t>-515130944</t>
  </si>
  <si>
    <t>https://podminky.urs.cz/item/CS_URS_2024_01/121151115</t>
  </si>
  <si>
    <t>"v.č. 3 - Stoka S - DN 250 mm</t>
  </si>
  <si>
    <t>"ornice</t>
  </si>
  <si>
    <t>1,1*116,0+1,3*2,4*9</t>
  </si>
  <si>
    <t>"v.č. 4. - Stoka SI - DN 250 mm</t>
  </si>
  <si>
    <t>71,5*1,1+1,3*2,4*3</t>
  </si>
  <si>
    <t>132154206</t>
  </si>
  <si>
    <t>Hloubení zapažených rýh šířky přes 800 do 2 000 mm strojně s urovnáním dna do předepsaného profilu a spádu v hornině třídy těžitelnosti I skupiny 1 a 2 přes 1 000 do 5 000 m3</t>
  </si>
  <si>
    <t>515524193</t>
  </si>
  <si>
    <t>https://podminky.urs.cz/item/CS_URS_2024_01/132154206</t>
  </si>
  <si>
    <t>"km 0,000 - 0,00705</t>
  </si>
  <si>
    <t>7,05*1,1*(3,38+3,01)*0,5</t>
  </si>
  <si>
    <t>"km 0,00705 - 0,00807</t>
  </si>
  <si>
    <t>1,02*1,1*(3,01+3,4)*0,5</t>
  </si>
  <si>
    <t>"km  0,00807 - 0,01780</t>
  </si>
  <si>
    <t>9,73*1,1*(3,4+3,0)*0,5</t>
  </si>
  <si>
    <t>"km 0,00178 -0,03037</t>
  </si>
  <si>
    <t>12,57*1,1*(3,0+2,78)*0,5</t>
  </si>
  <si>
    <t>"km 0,03037 - 0,03351</t>
  </si>
  <si>
    <t>3,14*1,1*(2,78+2,74)*0,5</t>
  </si>
  <si>
    <t>"km 0,03351 - 0,03433</t>
  </si>
  <si>
    <t>0,82*1,1*(2,74+2,73)*0,5</t>
  </si>
  <si>
    <t>"km 0,03433 - 0,036</t>
  </si>
  <si>
    <t>1,67*1,1*(2,73+3,86)*0,5</t>
  </si>
  <si>
    <t>"km 0,036 - 0,05032</t>
  </si>
  <si>
    <t>14,32*1,1*(3,86+2,80)*0,5</t>
  </si>
  <si>
    <t>"km 0,05032 - 0,05932</t>
  </si>
  <si>
    <t>9,0*1,1*(2,80+2,94)*0,5</t>
  </si>
  <si>
    <t>"km 0,05932 - 0,06113</t>
  </si>
  <si>
    <t>1,81*1,1*(2,94+2,93)*0,5</t>
  </si>
  <si>
    <t>"km 0,06113 - 0,06192</t>
  </si>
  <si>
    <t>0,79*1,1*(2,93+2,91)*0,5</t>
  </si>
  <si>
    <t>"km 0,06192 - 0,06422</t>
  </si>
  <si>
    <t>2,30*1,1*(2,91+4,08)*0,5</t>
  </si>
  <si>
    <t>"km 0,06422 - 0,7022</t>
  </si>
  <si>
    <t>6,0*1,1*(4,08+3,59)*0,5</t>
  </si>
  <si>
    <t>"km 0,07022 - 0,09009</t>
  </si>
  <si>
    <t>19,87*1,1*(3,59+2,68)*0,5</t>
  </si>
  <si>
    <t>"km 0,09009 - 0,09822</t>
  </si>
  <si>
    <t>8,13*1,1*(2,68+2,80)*0,5</t>
  </si>
  <si>
    <t>"km 0,09822 - 0,10280</t>
  </si>
  <si>
    <t>4,58*1,1*(2,80+2,72)*0,5</t>
  </si>
  <si>
    <t>"km 0,10280 - 0,10717</t>
  </si>
  <si>
    <t>4,37*1,1*(2,72+2,65)*0,5</t>
  </si>
  <si>
    <t>"km 0,10717 - 0,11139</t>
  </si>
  <si>
    <t>4,22*1,1*(2,65+2,58)*0,5</t>
  </si>
  <si>
    <t>"km 0,11139 - 0,11357</t>
  </si>
  <si>
    <t>2,18*1,1*(2,58+2,54)*0,5</t>
  </si>
  <si>
    <t>"km 0,11357 - 0,116</t>
  </si>
  <si>
    <t>2,43*1,1*(2,54+2,50)*0,5</t>
  </si>
  <si>
    <t>"rozšíření pro šachty</t>
  </si>
  <si>
    <t>1,3*2,4*(3,38+3,0+2,83+2,71+2,95+2,94+2,82+2,46+2,5)</t>
  </si>
  <si>
    <t>"odpočet ornice</t>
  </si>
  <si>
    <t>-1,1*0,3*116,0-1,3*2,4*0,30*9</t>
  </si>
  <si>
    <t>Mezisoučet</t>
  </si>
  <si>
    <t>"km 0,000 - 0,0022</t>
  </si>
  <si>
    <t>2,20*1,1*(2,92+2,97)*0,5</t>
  </si>
  <si>
    <t>"km 0,0022 - 0,00322</t>
  </si>
  <si>
    <t>1,02*1,1*(2,97+2,97)*0,5</t>
  </si>
  <si>
    <t>"km 0,00322 - 0,01292</t>
  </si>
  <si>
    <t>9,70*1,1*(2,97+2,90)*0,5</t>
  </si>
  <si>
    <t>"km 0,01292 - 0,01878</t>
  </si>
  <si>
    <t>5,86*1,1*(2,90+2,86)*0,5</t>
  </si>
  <si>
    <t>"km 0,01878 - 0,02464</t>
  </si>
  <si>
    <t>5,86*1,1*(2,86+2,82)*0,5</t>
  </si>
  <si>
    <t>"km 0,02464 - 0,02886</t>
  </si>
  <si>
    <t>4,22*1,1*(2,82+2,79)*0,5</t>
  </si>
  <si>
    <t>"km 0,02886 - 0,03328</t>
  </si>
  <si>
    <t>4,42*1,1*(2,79+2,76)*0,5</t>
  </si>
  <si>
    <t>"km 0,03328 - 0,03990</t>
  </si>
  <si>
    <t>6,62*1,1*(2,76+2,71)*0,5</t>
  </si>
  <si>
    <t>"km 0,03990 - 0,05198</t>
  </si>
  <si>
    <t>12,08*1,1*(2,71+2,43)*0,5</t>
  </si>
  <si>
    <t>"km 0,05198 - 0,05615</t>
  </si>
  <si>
    <t>4,17*1,1*(2,43+2,44)*0,5</t>
  </si>
  <si>
    <t>"km 0,05615 - 0,06383</t>
  </si>
  <si>
    <t>7,68*1,1*(2,44+2,37)*0,5</t>
  </si>
  <si>
    <t>"km 0,06383 - 0,07103</t>
  </si>
  <si>
    <t>7,20*1,1*(2,37+2,24)*0,5</t>
  </si>
  <si>
    <t>"km 0,07103 - 0,07661</t>
  </si>
  <si>
    <t>5,58*1,1*(2,24+2,33)*0,5</t>
  </si>
  <si>
    <t>"km 0,07661 - 0,08516</t>
  </si>
  <si>
    <t>8,55*1,1*(2,33+2,15)*0,5</t>
  </si>
  <si>
    <t>"km 0,08516 - 0,09587</t>
  </si>
  <si>
    <t>10,71*1,1*(2,15+2,23)*0,5</t>
  </si>
  <si>
    <t>"km 0,09587 - 0,09733</t>
  </si>
  <si>
    <t>1,46*1,1*(2,23+2,22)*0,5</t>
  </si>
  <si>
    <t>"km 0,09733 - 0,11338</t>
  </si>
  <si>
    <t>16,05*1,1*(2,22+1,80)*0,5</t>
  </si>
  <si>
    <t>"km 0,11338 - 0,11709</t>
  </si>
  <si>
    <t>3,71*1,1*(1,80+2,05)*0,5</t>
  </si>
  <si>
    <t>"km 0,11709 - 0,12429</t>
  </si>
  <si>
    <t>7,20*1,1*(2,05+1,91)*0,5</t>
  </si>
  <si>
    <t>"km 0,12429 - 0,12852</t>
  </si>
  <si>
    <t>4,23*1,1*(1,91+1,92)*0,5</t>
  </si>
  <si>
    <t>"km 0,12852 - 0,12961</t>
  </si>
  <si>
    <t>1,09*1,1*(1,92+2,20)*0,5</t>
  </si>
  <si>
    <t>"km 0,12961 - 0,15380</t>
  </si>
  <si>
    <t>24,19*1,1*(2,20+3,10)*0,5</t>
  </si>
  <si>
    <t>"km 0,15380 - 0,15707</t>
  </si>
  <si>
    <t>3,27*1,1*(3,10+3,03)*0,5</t>
  </si>
  <si>
    <t>"km 0,15707 - 0,17705</t>
  </si>
  <si>
    <t>19,98*1,1*(3,03+2,75)*0,5</t>
  </si>
  <si>
    <t>"km 0,17705 - 0,18951</t>
  </si>
  <si>
    <t>12,46*1,1*(2,75+2,66)*0,5</t>
  </si>
  <si>
    <t>"km 0,18951 - 0,19706</t>
  </si>
  <si>
    <t>7,55*1,1*(2,66+2,60)*0,5</t>
  </si>
  <si>
    <t>"km 0,19706 - 0,22650</t>
  </si>
  <si>
    <t>29,44*1,1*(2,60+2,52)*0,5</t>
  </si>
  <si>
    <t>1,3*2,4*(2,92+2,71+2,33+1,91+2,2+2,85+3,1+2,66+2,52)</t>
  </si>
  <si>
    <t>-71,5*1,1*0,30-1,3*2,4*0,30*3</t>
  </si>
  <si>
    <t>"v.č. 5. - Stoka SIA - DN 250 mm</t>
  </si>
  <si>
    <t>"km 0,000 - 0,01534</t>
  </si>
  <si>
    <t>15,34*1,1*(2,85+2,28)*0,5</t>
  </si>
  <si>
    <t>"km 0,01534 - 0,03520</t>
  </si>
  <si>
    <t>19,86*1,1*(2,28+2,65)*0,5</t>
  </si>
  <si>
    <t>1,3*2,4*(2,85+2,31+2,65)</t>
  </si>
  <si>
    <t>151101101</t>
  </si>
  <si>
    <t>Zřízení pažení a rozepření stěn rýh pro podzemní vedení příložné pro jakoukoliv mezerovitost, hloubky do 2 m</t>
  </si>
  <si>
    <t>-581816104</t>
  </si>
  <si>
    <t>https://podminky.urs.cz/item/CS_URS_2024_01/151101101</t>
  </si>
  <si>
    <t>7,05*(3,38+3,01)</t>
  </si>
  <si>
    <t>1,02*(3,01+3,4)</t>
  </si>
  <si>
    <t>9,73*(3,4+3,0)</t>
  </si>
  <si>
    <t>12,57*(3,0+2,78)</t>
  </si>
  <si>
    <t>3,14*(2,78+2,74)</t>
  </si>
  <si>
    <t>0,82*(2,74+2,73)</t>
  </si>
  <si>
    <t>1,67*(2,73+3,86)</t>
  </si>
  <si>
    <t>14,32*(3,86+2,80)</t>
  </si>
  <si>
    <t>9,0*(2,80+2,94)</t>
  </si>
  <si>
    <t>1,81*(2,94+2,93)</t>
  </si>
  <si>
    <t>0,79*(2,93+2,91)</t>
  </si>
  <si>
    <t>2,30*(2,91+4,08)</t>
  </si>
  <si>
    <t>6,0*(4,08+3,59)</t>
  </si>
  <si>
    <t>19,87*(3,59+2,68)</t>
  </si>
  <si>
    <t>8,13*(2,68+2,80)</t>
  </si>
  <si>
    <t>4,58*(2,80+2,72)</t>
  </si>
  <si>
    <t>4,37*(2,72+2,65)</t>
  </si>
  <si>
    <t>4,22*(2,65+2,58)</t>
  </si>
  <si>
    <t>2,18*(2,58+2,54)</t>
  </si>
  <si>
    <t>2,43*(2,54+2,50)</t>
  </si>
  <si>
    <t>1,3*2*(3,38+3,0+2,83+2,71+2,95+2,94+2,82+2,46+2,5)</t>
  </si>
  <si>
    <t>2,20*(2,92+2,97)</t>
  </si>
  <si>
    <t>1,02*(2,97+2,97)</t>
  </si>
  <si>
    <t>9,70*(2,97+2,90)</t>
  </si>
  <si>
    <t>5,86*(2,90+2,86)</t>
  </si>
  <si>
    <t>5,86*(2,86+2,82)</t>
  </si>
  <si>
    <t>4,22*(2,82+2,79)</t>
  </si>
  <si>
    <t>4,42*(2,79+2,76)</t>
  </si>
  <si>
    <t>6,62*(2,76+2,71)</t>
  </si>
  <si>
    <t>12,08*(2,71+2,43)</t>
  </si>
  <si>
    <t>4,17*(2,43+2,44)</t>
  </si>
  <si>
    <t>7,68*(2,44+2,37)</t>
  </si>
  <si>
    <t>7,20*(2,37+2,24)</t>
  </si>
  <si>
    <t>5,58*(2,24+2,33)</t>
  </si>
  <si>
    <t>8,55*(2,33+2,15)</t>
  </si>
  <si>
    <t>10,71*(2,15+2,23)</t>
  </si>
  <si>
    <t>1,46*(2,23+2,22)</t>
  </si>
  <si>
    <t>16,05*(2,22+1,80)</t>
  </si>
  <si>
    <t>3,71*(1,80+2,05)</t>
  </si>
  <si>
    <t>7,20*(2,05+1,91)</t>
  </si>
  <si>
    <t>4,23*(1,91+1,92)</t>
  </si>
  <si>
    <t>1,09*(1,92+2,20)</t>
  </si>
  <si>
    <t>24,19*(2,20+3,10)</t>
  </si>
  <si>
    <t>3,27*(3,10+3,03)</t>
  </si>
  <si>
    <t>19,98*(3,03+2,75)</t>
  </si>
  <si>
    <t>12,46*(2,75+2,66)</t>
  </si>
  <si>
    <t>7,55*(2,66+2,60)</t>
  </si>
  <si>
    <t>29,44*(2,60+2,52)</t>
  </si>
  <si>
    <t>1,3*2*(2,92+2,71+2,33+1,91+2,2+2,85+3,1+2,66+2,52)</t>
  </si>
  <si>
    <t>15,34*(2,85+2,28)</t>
  </si>
  <si>
    <t>19,86*(2,28+2,65)</t>
  </si>
  <si>
    <t>1,3*2*(2,85+2,31+2,65)</t>
  </si>
  <si>
    <t>"odpočet pažení do 4 m</t>
  </si>
  <si>
    <t>-2113,627</t>
  </si>
  <si>
    <t>151101102</t>
  </si>
  <si>
    <t>Zřízení pažení a rozepření stěn rýh pro podzemní vedení příložné pro jakoukoliv mezerovitost, hloubky přes 2 do 4 m</t>
  </si>
  <si>
    <t>-1789356109</t>
  </si>
  <si>
    <t>https://podminky.urs.cz/item/CS_URS_2024_01/151101102</t>
  </si>
  <si>
    <t>1,3*2*(2,92+2,71+2,33+2,2+2,85+3,1+2,66+2,52)</t>
  </si>
  <si>
    <t>151101111</t>
  </si>
  <si>
    <t>Odstranění pažení a rozepření stěn rýh pro podzemní vedení s uložením materiálu na vzdálenost do 3 m od kraje výkopu příložné, hloubky do 2 m</t>
  </si>
  <si>
    <t>-106896861</t>
  </si>
  <si>
    <t>https://podminky.urs.cz/item/CS_URS_2024_01/151101111</t>
  </si>
  <si>
    <t>"viz zřízení pažení do 2,0 m</t>
  </si>
  <si>
    <t>63,963</t>
  </si>
  <si>
    <t>151101112</t>
  </si>
  <si>
    <t>Odstranění pažení a rozepření stěn rýh pro podzemní vedení s uložením materiálu na vzdálenost do 3 m od kraje výkopu příložné, hloubky přes 2 do 4 m</t>
  </si>
  <si>
    <t>-1349590055</t>
  </si>
  <si>
    <t>https://podminky.urs.cz/item/CS_URS_2024_01/151101112</t>
  </si>
  <si>
    <t>"viz zřízení pažení do 4,0 m</t>
  </si>
  <si>
    <t>2113,627</t>
  </si>
  <si>
    <t>1903732281</t>
  </si>
  <si>
    <t>"viz výkopy</t>
  </si>
  <si>
    <t>1220,218</t>
  </si>
  <si>
    <t>"v.č. 6 - vytlačená kubatura</t>
  </si>
  <si>
    <t>"Stoka S - potrubí DN 250</t>
  </si>
  <si>
    <t>-(116-1,0*9)*1,1*0,70</t>
  </si>
  <si>
    <t>"šachty</t>
  </si>
  <si>
    <t>-3,14*0,65*0,65*(3,38+3,0+2,83+2,71+2,95+2,94+2,82+2,46+2,5)</t>
  </si>
  <si>
    <t>"Stoka SI</t>
  </si>
  <si>
    <t>-(226,50-1,0*9,0)*1,1*0,7</t>
  </si>
  <si>
    <t>-3,14*0,65*0,65*(2,92+2,71+2,33+1,91+2,2+2,85+3,1+2,66+2,52)</t>
  </si>
  <si>
    <t>"Stoka SIA</t>
  </si>
  <si>
    <t>-(35,20-1,0*3,0)*1,1*0,7</t>
  </si>
  <si>
    <t>-3,14*0,65*0,65*(2,85+2,31+2,65)</t>
  </si>
  <si>
    <t>583R3263</t>
  </si>
  <si>
    <t>štěrkopísek frakce 32/63</t>
  </si>
  <si>
    <t>16182696</t>
  </si>
  <si>
    <t>"průměrný zásyp 870,471/377,70=2,305 m3/m - v komunikaci</t>
  </si>
  <si>
    <t>"stoka S</t>
  </si>
  <si>
    <t>(116-39,50)*2,305*1,9</t>
  </si>
  <si>
    <t>"stoka SI</t>
  </si>
  <si>
    <t>(226,50-144,45)*2,305*1,9</t>
  </si>
  <si>
    <t>"stoka SIA</t>
  </si>
  <si>
    <t>35,20*2,305*1,9</t>
  </si>
  <si>
    <t>174111109</t>
  </si>
  <si>
    <t>Zásyp sypaninou z jakékoliv horniny ručně Příplatek k ceně za prohození sypaniny sítem</t>
  </si>
  <si>
    <t>-1213662094</t>
  </si>
  <si>
    <t>https://podminky.urs.cz/item/CS_URS_2024_01/174111109</t>
  </si>
  <si>
    <t>144,45*2,305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</si>
  <si>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</si>
  <si>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</si>
  <si>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-845046533</t>
  </si>
  <si>
    <t>https://podminky.urs.cz/item/CS_URS_2024_01/175151101</t>
  </si>
  <si>
    <t>(116-1,0*9)*1,1*0,55</t>
  </si>
  <si>
    <t>(226,50-1,0*9,0)*1,1*0,55</t>
  </si>
  <si>
    <t>(35,20-1,0*3,0)*1,1*0,55</t>
  </si>
  <si>
    <t>-676787061</t>
  </si>
  <si>
    <t>"viz obsyp</t>
  </si>
  <si>
    <t>215,804*1,9</t>
  </si>
  <si>
    <t>-1288966436</t>
  </si>
  <si>
    <t>"ornice na meziskládku a zpět k použití + výkop+zásyp + násyp zpět k použití</t>
  </si>
  <si>
    <t>243,69*0,3+43,45*0,1</t>
  </si>
  <si>
    <t>"výkop na meziskládku</t>
  </si>
  <si>
    <t>"zásyp + násyp zpět k použití</t>
  </si>
  <si>
    <t>870,471-(848,528/1,9)</t>
  </si>
  <si>
    <t>167151101</t>
  </si>
  <si>
    <t>Nakládání, skládání a překládání neulehlého výkopku nebo sypaniny strojně nakládání, množství do 100 m3, z horniny třídy těžitelnosti I, skupiny 1 až 3</t>
  </si>
  <si>
    <t>1964189238</t>
  </si>
  <si>
    <t>https://podminky.urs.cz/item/CS_URS_2024_01/167151101</t>
  </si>
  <si>
    <t>"ornice k použití  zpět</t>
  </si>
  <si>
    <t>43,45*0,1</t>
  </si>
  <si>
    <t>1149871041</t>
  </si>
  <si>
    <t xml:space="preserve">"ornice na meziskládce </t>
  </si>
  <si>
    <t>243,69*0,3</t>
  </si>
  <si>
    <t>"výkop na meziskládce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</si>
  <si>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</si>
  <si>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</si>
  <si>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836127264</t>
  </si>
  <si>
    <t>https://podminky.urs.cz/item/CS_URS_2024_01/181111121</t>
  </si>
  <si>
    <t>"v.č.2,3 - Stoka S</t>
  </si>
  <si>
    <t>22,5*1,1</t>
  </si>
  <si>
    <t>17*1,1</t>
  </si>
  <si>
    <t>181351105</t>
  </si>
  <si>
    <t>Rozprostření a urovnání ornice v rovině nebo ve svahu sklonu do 1:5 strojně při souvislé ploše přes 100 do 500 m2, tl. vrstvy přes 250 do 300 mm</t>
  </si>
  <si>
    <t>169595147</t>
  </si>
  <si>
    <t>https://podminky.urs.cz/item/CS_URS_2024_01/181351105</t>
  </si>
  <si>
    <t>637767765</t>
  </si>
  <si>
    <t>"viz plošná úprava terénu</t>
  </si>
  <si>
    <t>43,45</t>
  </si>
  <si>
    <t>00572420</t>
  </si>
  <si>
    <t>osivo směs travní parková okrasná</t>
  </si>
  <si>
    <t>-1971983999</t>
  </si>
  <si>
    <t>"viz založení trávníku</t>
  </si>
  <si>
    <t>43,45*0,015*1,03</t>
  </si>
  <si>
    <t>183205111</t>
  </si>
  <si>
    <t>Založení záhonu pro výsadbu rostlin v rovině nebo na svahu do 1:5 v zemině skupiny 1 až 2</t>
  </si>
  <si>
    <t>1293993308</t>
  </si>
  <si>
    <t>https://podminky.urs.cz/item/CS_URS_2024_01/183205111</t>
  </si>
  <si>
    <t>183403114</t>
  </si>
  <si>
    <t>Obdělání půdy kultivátorováním v rovině nebo na svahu do 1:5</t>
  </si>
  <si>
    <t>2054562288</t>
  </si>
  <si>
    <t>https://podminky.urs.cz/item/CS_URS_2024_01/183403114</t>
  </si>
  <si>
    <t>183403153</t>
  </si>
  <si>
    <t>Obdělání půdy hrabáním v rovině nebo na svahu do 1:5</t>
  </si>
  <si>
    <t>-1980900632</t>
  </si>
  <si>
    <t>https://podminky.urs.cz/item/CS_URS_2024_01/183403153</t>
  </si>
  <si>
    <t>183403161</t>
  </si>
  <si>
    <t>Obdělání půdy válením v rovině nebo na svahu do 1:5</t>
  </si>
  <si>
    <t>377380257</t>
  </si>
  <si>
    <t>https://podminky.urs.cz/item/CS_URS_2024_01/183403161</t>
  </si>
  <si>
    <t>184853511</t>
  </si>
  <si>
    <t>Chemické odplevelení půdy před založením kultury, trávníku nebo zpevněných ploch strojně o výměře jednotlivě přes 20 m2 postřikem na široko v rovině nebo na svahu do 1:5</t>
  </si>
  <si>
    <t>531741884</t>
  </si>
  <si>
    <t>https://podminky.urs.cz/item/CS_URS_2024_01/184853511</t>
  </si>
  <si>
    <t>184853521</t>
  </si>
  <si>
    <t>Chemické odplevelení po založení kultury strojně postřikem na široko v rovině nebo na svahu do 1:5</t>
  </si>
  <si>
    <t>1617582283</t>
  </si>
  <si>
    <t>https://podminky.urs.cz/item/CS_URS_2024_01/184853521</t>
  </si>
  <si>
    <t>185803111</t>
  </si>
  <si>
    <t>Ošetření trávníku jednorázové v rovině nebo na svahu do 1:5</t>
  </si>
  <si>
    <t>-897228237</t>
  </si>
  <si>
    <t>https://podminky.urs.cz/item/CS_URS_2024_01/185803111</t>
  </si>
  <si>
    <t>Svislé a kompletní konstrukce</t>
  </si>
  <si>
    <t>359901111</t>
  </si>
  <si>
    <t>Vyčištění stok jakékoliv výšky</t>
  </si>
  <si>
    <t>1131097314</t>
  </si>
  <si>
    <t>https://podminky.urs.cz/item/CS_URS_2024_01/359901111</t>
  </si>
  <si>
    <t>"v.č.3,4,5</t>
  </si>
  <si>
    <t>226,50</t>
  </si>
  <si>
    <t>35,20</t>
  </si>
  <si>
    <t>359901211</t>
  </si>
  <si>
    <t>Monitoring stok (kamerový systém) jakékoli výšky nová kanalizace</t>
  </si>
  <si>
    <t>-415140920</t>
  </si>
  <si>
    <t>https://podminky.urs.cz/item/CS_URS_2024_01/359901211</t>
  </si>
  <si>
    <t>-433055357</t>
  </si>
  <si>
    <t>(116-1,0*9)*1,1*0,1</t>
  </si>
  <si>
    <t>(226,50-1,0*9,0)*1,1*0,1</t>
  </si>
  <si>
    <t>(35,20-1,0*3,0)*1,1*0,1</t>
  </si>
  <si>
    <t>-2075043696</t>
  </si>
  <si>
    <t>"viz  - výpis šachet</t>
  </si>
  <si>
    <t>"v=40 mm</t>
  </si>
  <si>
    <t>"v=60 mm</t>
  </si>
  <si>
    <t>"v=80 mm</t>
  </si>
  <si>
    <t>"v=100 mm</t>
  </si>
  <si>
    <t>59224184</t>
  </si>
  <si>
    <t>prstenec šachtový vyrovnávací betonový 625x120x40mm</t>
  </si>
  <si>
    <t>-223193011</t>
  </si>
  <si>
    <t>"viz osazení</t>
  </si>
  <si>
    <t>59224185</t>
  </si>
  <si>
    <t>prstenec šachtový vyrovnávací betonový 625x120x60mm</t>
  </si>
  <si>
    <t>147994127</t>
  </si>
  <si>
    <t>59224176</t>
  </si>
  <si>
    <t>prstenec šachtový vyrovnávací betonový 625x120x80mm</t>
  </si>
  <si>
    <t>870296202</t>
  </si>
  <si>
    <t>59224187</t>
  </si>
  <si>
    <t>prstenec šachtový vyrovnávací betonový 625x120x100mm</t>
  </si>
  <si>
    <t>1709331366</t>
  </si>
  <si>
    <t>452112122</t>
  </si>
  <si>
    <t>Osazení betonových dílců prstenců nebo rámů pod poklopy a mříže, výšky přes 100 do 200 mm</t>
  </si>
  <si>
    <t>861268455</t>
  </si>
  <si>
    <t>https://podminky.urs.cz/item/CS_URS_2024_01/452112122</t>
  </si>
  <si>
    <t>"v=120 mm</t>
  </si>
  <si>
    <t>59224188</t>
  </si>
  <si>
    <t>prstenec šachtový vyrovnávací betonový 625x120x120mm</t>
  </si>
  <si>
    <t>1656065096</t>
  </si>
  <si>
    <t>452311151</t>
  </si>
  <si>
    <t>Podkladní a zajišťovací konstrukce z betonu prostého v otevřeném výkopu bez zvýšených nároků na prostředí desky pod potrubí, stoky a drobné objekty z betonu tř. C 20/25</t>
  </si>
  <si>
    <t>-41653654</t>
  </si>
  <si>
    <t>https://podminky.urs.cz/item/CS_URS_2024_01/452311151</t>
  </si>
  <si>
    <t>" v.č.D.3 + výpis šachet</t>
  </si>
  <si>
    <t>1,5*1,5*0,15*21</t>
  </si>
  <si>
    <t>452351101</t>
  </si>
  <si>
    <t>Bednění podkladních a zajišťovacích konstrukcí v otevřeném výkopu desek nebo sedlových loží pod potrubí, stoky a drobné objekty</t>
  </si>
  <si>
    <t>CS ÚRS 2023 01</t>
  </si>
  <si>
    <t>-356338412</t>
  </si>
  <si>
    <t>https://podminky.urs.cz/item/CS_URS_2023_01/452351101</t>
  </si>
  <si>
    <t>" v.č.6 + výpis šachet</t>
  </si>
  <si>
    <t>1,5*4*0,15*21</t>
  </si>
  <si>
    <t>871360310</t>
  </si>
  <si>
    <t>Montáž kanalizačního potrubí z polypropylenu PP hladkého plnostěnného SN 10 DN 250</t>
  </si>
  <si>
    <t>1645558896</t>
  </si>
  <si>
    <t>https://podminky.urs.cz/item/CS_URS_2024_01/871360310</t>
  </si>
  <si>
    <t>(116-1,0*9)</t>
  </si>
  <si>
    <t>(226,50-1,0*9,0)</t>
  </si>
  <si>
    <t>(35,20-1,0*3,0)</t>
  </si>
  <si>
    <t>28611204</t>
  </si>
  <si>
    <t>trubka kanalizační PP plnostěnná jednovrstvá DN 250x6000mm SN10</t>
  </si>
  <si>
    <t>-496454628</t>
  </si>
  <si>
    <t xml:space="preserve">"viz montáž </t>
  </si>
  <si>
    <t>356,70</t>
  </si>
  <si>
    <t>356,7*1,015 'Přepočtené koeficientem množství</t>
  </si>
  <si>
    <t>877360320</t>
  </si>
  <si>
    <t>Montáž tvarovek na kanalizačním plastovém potrubí z PP nebo PVC-U hladkého plnostěnného odboček DN 250</t>
  </si>
  <si>
    <t>-1287100047</t>
  </si>
  <si>
    <t>https://podminky.urs.cz/item/CS_URS_2024_01/877360320</t>
  </si>
  <si>
    <t>"v.č..3,4,5</t>
  </si>
  <si>
    <t>"T 250/150</t>
  </si>
  <si>
    <t>"T 250/100</t>
  </si>
  <si>
    <t>28617210</t>
  </si>
  <si>
    <t>odbočka kanalizační PP třívrstvá SN16 45° DN 250/150</t>
  </si>
  <si>
    <t>-2038943322</t>
  </si>
  <si>
    <t>"viz montáž</t>
  </si>
  <si>
    <t>13*1,015 'Přepočtené koeficientem množství</t>
  </si>
  <si>
    <t>28617209</t>
  </si>
  <si>
    <t>odbočka kanalizační PP třívrstvá SN16 45° DN 250/100</t>
  </si>
  <si>
    <t>-1644843991</t>
  </si>
  <si>
    <t>1*1,015 'Přepočtené koeficientem množství</t>
  </si>
  <si>
    <t>877260310</t>
  </si>
  <si>
    <t>Montáž tvarovek na kanalizačním plastovém potrubí z PP nebo PVC-U hladkého plnostěnného kolen, víček nebo hrdlových uzávěrů DN 100</t>
  </si>
  <si>
    <t>-1928502786</t>
  </si>
  <si>
    <t>https://podminky.urs.cz/item/CS_URS_2024_01/877260310</t>
  </si>
  <si>
    <t>"v.č..3,4,</t>
  </si>
  <si>
    <t>28611718</t>
  </si>
  <si>
    <t>víčko kanalizace plastové KG DN 110</t>
  </si>
  <si>
    <t>2013225668</t>
  </si>
  <si>
    <t>877310310</t>
  </si>
  <si>
    <t>Montáž tvarovek na kanalizačním plastovém potrubí z PP nebo PVC-U hladkého plnostěnného kolen, víček nebo hrdlových uzávěrů DN 150</t>
  </si>
  <si>
    <t>514999008</t>
  </si>
  <si>
    <t>https://podminky.urs.cz/item/CS_URS_2024_01/877310310</t>
  </si>
  <si>
    <t>28611722</t>
  </si>
  <si>
    <t>víčko kanalizace plastové KG DN 160</t>
  </si>
  <si>
    <t>1193885341</t>
  </si>
  <si>
    <t>879R10301</t>
  </si>
  <si>
    <t>Montáž manžety na plastovém potrubí vnější plášť potrubí přes 20 do 160 mm</t>
  </si>
  <si>
    <t>109293439</t>
  </si>
  <si>
    <t>"potrubí DN 40</t>
  </si>
  <si>
    <t>286R8180</t>
  </si>
  <si>
    <t>manžeta  pro plastové  potrubí DA 90 / 125 / 145</t>
  </si>
  <si>
    <t>1982118992</t>
  </si>
  <si>
    <t>892381111</t>
  </si>
  <si>
    <t>Tlakové zkoušky vodou na potrubí DN 250, 300 nebo 350</t>
  </si>
  <si>
    <t>-706639656</t>
  </si>
  <si>
    <t>https://podminky.urs.cz/item/CS_URS_2024_01/892381111</t>
  </si>
  <si>
    <t>894411311</t>
  </si>
  <si>
    <t>Osazení betonových nebo železobetonových dílců pro šachty skruží rovných</t>
  </si>
  <si>
    <t>-2102204725</t>
  </si>
  <si>
    <t>https://podminky.urs.cz/item/CS_URS_2024_01/894411311</t>
  </si>
  <si>
    <t>"viz výpis šachet</t>
  </si>
  <si>
    <t>"250</t>
  </si>
  <si>
    <t>6+3</t>
  </si>
  <si>
    <t>"500</t>
  </si>
  <si>
    <t>4+3</t>
  </si>
  <si>
    <t>"1000</t>
  </si>
  <si>
    <t>59224595</t>
  </si>
  <si>
    <t>skruž betonové šachty DN 1000 kanalizační DEHA 100x25x12cm, se stupadly</t>
  </si>
  <si>
    <t>-1576596330</t>
  </si>
  <si>
    <t>59224596</t>
  </si>
  <si>
    <t>skruž betonové šachty DN 1000 kanalizační DEHA 100x50x12cm, se stupadly</t>
  </si>
  <si>
    <t>-1206795190</t>
  </si>
  <si>
    <t>59224597</t>
  </si>
  <si>
    <t>skruž betonové šachty DN 1000 kanalizační DEHA 100x100x12cm, se stupadly</t>
  </si>
  <si>
    <t>-2075722382</t>
  </si>
  <si>
    <t>894412411</t>
  </si>
  <si>
    <t>Osazení betonových nebo železobetonových dílců pro šachty skruží přechodových</t>
  </si>
  <si>
    <t>1042647834</t>
  </si>
  <si>
    <t>https://podminky.urs.cz/item/CS_URS_2024_01/894412411</t>
  </si>
  <si>
    <t>"viz tabulka šachet - kónus</t>
  </si>
  <si>
    <t>59224168</t>
  </si>
  <si>
    <t>skruž betonová přechodová 62,5/100x60x12cm stupadla poplastovaná kapsová</t>
  </si>
  <si>
    <t>576560485</t>
  </si>
  <si>
    <t>894414111</t>
  </si>
  <si>
    <t>Osazení betonových nebo železobetonových dílců pro šachty skruží základových (dno)</t>
  </si>
  <si>
    <t>-528161742</t>
  </si>
  <si>
    <t>https://podminky.urs.cz/item/CS_URS_2024_01/894414111</t>
  </si>
  <si>
    <t>"viz tabulka šachet -</t>
  </si>
  <si>
    <t>"Dno DN 1000</t>
  </si>
  <si>
    <t>59224059</t>
  </si>
  <si>
    <t>dno betonové šachtové hranaté DN 1000x600 100x75x15cm</t>
  </si>
  <si>
    <t>-153529359</t>
  </si>
  <si>
    <t>59224063</t>
  </si>
  <si>
    <t>dno betonové šachtové DN 1000 100x100x15cm výtok 25-40cm</t>
  </si>
  <si>
    <t>-1522724872</t>
  </si>
  <si>
    <t>59224348</t>
  </si>
  <si>
    <t>těsnění elastomerové pro spojení šachetních dílů DN 1000</t>
  </si>
  <si>
    <t>407693919</t>
  </si>
  <si>
    <t>894414211</t>
  </si>
  <si>
    <t>Osazení betonových nebo železobetonových dílců pro šachty desek zákrytových</t>
  </si>
  <si>
    <t>-2136623969</t>
  </si>
  <si>
    <t>https://podminky.urs.cz/item/CS_URS_2024_01/894414211</t>
  </si>
  <si>
    <t>59224542</t>
  </si>
  <si>
    <t>deska betonová zákrytová šachty DN 1200 kanalizační 120/62,5x20cm</t>
  </si>
  <si>
    <t>-1450355636</t>
  </si>
  <si>
    <t>899104112</t>
  </si>
  <si>
    <t>Osazení poklopů litinových, ocelových nebo železobetonových včetně rámů pro třídu zatížení D400, E600</t>
  </si>
  <si>
    <t>229471452</t>
  </si>
  <si>
    <t>https://podminky.urs.cz/item/CS_URS_2024_01/899104112</t>
  </si>
  <si>
    <t>55241402</t>
  </si>
  <si>
    <t>poklop šachtový s rámem DN 600 třída D400 bez odvětrání</t>
  </si>
  <si>
    <t>1658606566</t>
  </si>
  <si>
    <t>899722113</t>
  </si>
  <si>
    <t>Krytí potrubí z plastů výstražnou fólií z PVC šířky přes 25 do 34 cm</t>
  </si>
  <si>
    <t>1847655185</t>
  </si>
  <si>
    <t>https://podminky.urs.cz/item/CS_URS_2024_01/899722113</t>
  </si>
  <si>
    <t>871365811</t>
  </si>
  <si>
    <t>Bourání stávajícího potrubí z PVC nebo polypropylenu PP v otevřeném výkopu DN přes 150 do 250</t>
  </si>
  <si>
    <t>1834193188</t>
  </si>
  <si>
    <t>https://podminky.urs.cz/item/CS_URS_2024_01/871365811</t>
  </si>
  <si>
    <t>"v.č.3 - stávající potrubí DN 150</t>
  </si>
  <si>
    <t>17,80</t>
  </si>
  <si>
    <t>Ostatní konstrukce a práce-bourání</t>
  </si>
  <si>
    <t>955R004</t>
  </si>
  <si>
    <t>Napojení potrubí do šachty stávající kanalizace (vývrt,zaústění,zatěsnění, vyčištění )</t>
  </si>
  <si>
    <t>soub</t>
  </si>
  <si>
    <t>211917410</t>
  </si>
  <si>
    <t>"v.č. 3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</si>
  <si>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</si>
  <si>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</si>
  <si>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</si>
  <si>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</si>
  <si>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-573982929</t>
  </si>
  <si>
    <t>https://podminky.urs.cz/item/CS_URS_2024_01/997221551</t>
  </si>
  <si>
    <t>997221559</t>
  </si>
  <si>
    <t>1506110491</t>
  </si>
  <si>
    <t>https://podminky.urs.cz/item/CS_URS_2024_01/997221559</t>
  </si>
  <si>
    <t>0,267*7 'Přepočtené koeficientem množství</t>
  </si>
  <si>
    <t>997013813</t>
  </si>
  <si>
    <t>Poplatek za uložení stavebního odpadu na skládce (skládkovné) z plastických hmot zatříděného do Katalogu odpadů pod kódem 17 02 03</t>
  </si>
  <si>
    <t>-1986284941</t>
  </si>
  <si>
    <t>https://podminky.urs.cz/item/CS_URS_2024_01/997013813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</si>
  <si>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</si>
  <si>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</si>
  <si>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-1397228424</t>
  </si>
  <si>
    <t>https://podminky.urs.cz/item/CS_URS_2024_01/998276101</t>
  </si>
  <si>
    <t>998276124</t>
  </si>
  <si>
    <t>Přesun hmot pro trubní vedení hloubené z trub z plastických hmot nebo sklolaminátových Příplatek k cenám za zvětšený přesun přes vymezenou dopravní vzdálenost do 500 m</t>
  </si>
  <si>
    <t>-1433732723</t>
  </si>
  <si>
    <t>https://podminky.urs.cz/item/CS_URS_2024_01/998276124</t>
  </si>
  <si>
    <t>Úroveň 3:</t>
  </si>
  <si>
    <t>SO 02.1 - Kanalizační přípojky</t>
  </si>
  <si>
    <t>132251254</t>
  </si>
  <si>
    <t>Hloubení nezapažených rýh šířky přes 800 do 2 000 mm strojně s urovnáním dna do předepsaného profilu a spádu v hornině třídy těžitelnosti I skupiny 3 přes 100 do 500 m3</t>
  </si>
  <si>
    <t>-1875777620</t>
  </si>
  <si>
    <t>https://podminky.urs.cz/item/CS_URS_2023_01/132251254</t>
  </si>
  <si>
    <t xml:space="preserve">"viz  výpis kanalizačních přípojek - </t>
  </si>
  <si>
    <t>"Stoka S</t>
  </si>
  <si>
    <t>"Přípojka č.18</t>
  </si>
  <si>
    <t>7,1*1,1*(3,45+1,9)*0,5</t>
  </si>
  <si>
    <t>"Přípojka č.1</t>
  </si>
  <si>
    <t>23,5*1,1*(3,99+1,9)*0,5</t>
  </si>
  <si>
    <t>"Přípojka č.2</t>
  </si>
  <si>
    <t>4,8*1,1*(2,22+1,9)*0,5</t>
  </si>
  <si>
    <t>"Přípojka č.3</t>
  </si>
  <si>
    <t>4,30*1,1*(2,49+1,9)*0,5</t>
  </si>
  <si>
    <t>"Přípojka č.4</t>
  </si>
  <si>
    <t>4,0*1,1*(2,36+1,9)*0,5</t>
  </si>
  <si>
    <t>"Přípojka č.5</t>
  </si>
  <si>
    <t>3,75*1,1*(2,21+2,5)*0,5</t>
  </si>
  <si>
    <t>"Přípojka č.6</t>
  </si>
  <si>
    <t>3,5*1,1*(2,58+2,1)*0,5</t>
  </si>
  <si>
    <t>"Přípojka č.7</t>
  </si>
  <si>
    <t>3,70*1,1*(2,31+1,9)*0,5</t>
  </si>
  <si>
    <t>"Přípojka č.8</t>
  </si>
  <si>
    <t>3,50*1,1*(2,16+1,9)*0,5</t>
  </si>
  <si>
    <t>"Přípojka č.9</t>
  </si>
  <si>
    <t>3,30*1,1*(1,95+1,9)*0,5</t>
  </si>
  <si>
    <t>"Přípojka č.10</t>
  </si>
  <si>
    <t>4,0*1,1*(2,53+1,9)*0,5</t>
  </si>
  <si>
    <t>"Přípojka č.11</t>
  </si>
  <si>
    <t>4,0*1,1*(2,50+1,9)*0,5</t>
  </si>
  <si>
    <t>"Přípojka č.12</t>
  </si>
  <si>
    <t>4,0*1,1*(3,02+1,9)*0,5</t>
  </si>
  <si>
    <t>"Přípojka č.13</t>
  </si>
  <si>
    <t>21,0*1,1*(2,37+1,9)*0,5</t>
  </si>
  <si>
    <t>-1304446763</t>
  </si>
  <si>
    <t>7,1*(3,45+1,9)</t>
  </si>
  <si>
    <t>23,5*(3,99+1,9)</t>
  </si>
  <si>
    <t>4,8*(2,22+1,9)</t>
  </si>
  <si>
    <t>4,30*(2,49+1,9)</t>
  </si>
  <si>
    <t>4,0*(2,36+1,9)</t>
  </si>
  <si>
    <t>3,75*(2,21+2,5)</t>
  </si>
  <si>
    <t>3,5*(2,58+2,1)</t>
  </si>
  <si>
    <t>3,70*(2,31+1,9)</t>
  </si>
  <si>
    <t>3,50*(2,16+1,9)</t>
  </si>
  <si>
    <t>3,30*(1,95+1,9)</t>
  </si>
  <si>
    <t>4,0*(2,53+1,9)</t>
  </si>
  <si>
    <t>4,0*(2,50+1,9)</t>
  </si>
  <si>
    <t>4,0*(3,02+1,9)</t>
  </si>
  <si>
    <t>21,0*(2,37+1,9)</t>
  </si>
  <si>
    <t>-883858712</t>
  </si>
  <si>
    <t>"viz zřízení pažení do 4 m</t>
  </si>
  <si>
    <t>453,298</t>
  </si>
  <si>
    <t>585581646</t>
  </si>
  <si>
    <t>249,314</t>
  </si>
  <si>
    <t>"v.č. D 5, - vytlačená kubatura</t>
  </si>
  <si>
    <t>"potrubí DN 150- přípojky</t>
  </si>
  <si>
    <t>-(39,7+33,75)*1,1*0,55</t>
  </si>
  <si>
    <t>-21*1,1*0,44</t>
  </si>
  <si>
    <t>"domovní šachty</t>
  </si>
  <si>
    <t>-3,14*0,225*0,225*(1,8*11+2,4+2,0)</t>
  </si>
  <si>
    <t>1017961801</t>
  </si>
  <si>
    <t xml:space="preserve">"viz zásyp - </t>
  </si>
  <si>
    <t>190,866*1,9</t>
  </si>
  <si>
    <t>1184753700</t>
  </si>
  <si>
    <t>(39,7+33,75)*1,1*0,45</t>
  </si>
  <si>
    <t>21*1,1*0,34</t>
  </si>
  <si>
    <t>-1730293141</t>
  </si>
  <si>
    <t>44,212*1,9</t>
  </si>
  <si>
    <t>81384272</t>
  </si>
  <si>
    <t>"výkop na skládku</t>
  </si>
  <si>
    <t>1915640160</t>
  </si>
  <si>
    <t>189,925</t>
  </si>
  <si>
    <t>-977382026</t>
  </si>
  <si>
    <t>(39,7+33,75)</t>
  </si>
  <si>
    <t>-183338015</t>
  </si>
  <si>
    <t>M3</t>
  </si>
  <si>
    <t>-674181346</t>
  </si>
  <si>
    <t>(39,7+33,75)*1,1*0,1</t>
  </si>
  <si>
    <t>21*1,1*0,1</t>
  </si>
  <si>
    <t>3,14*0,325*0,325*13*0,1</t>
  </si>
  <si>
    <t>871171141</t>
  </si>
  <si>
    <t>Montáž vodovodního potrubí z polyetylenu PE100 RC v otevřeném výkopu svařovaných na tupo SDR 11/PN16 d 40 x 3,7 mm</t>
  </si>
  <si>
    <t>2057439631</t>
  </si>
  <si>
    <t>https://podminky.urs.cz/item/CS_URS_2024_01/871171141</t>
  </si>
  <si>
    <t>28613501</t>
  </si>
  <si>
    <t>potrubí vodovodní dvouvrstvé PE100 RC SDR11 40x3,7mm</t>
  </si>
  <si>
    <t>320968007</t>
  </si>
  <si>
    <t>21*1,015 'Přepočtené koeficientem množství</t>
  </si>
  <si>
    <t>877171118</t>
  </si>
  <si>
    <t>Montáž tvarovek na vodovodním plastovém potrubí z polyetylenu PE 100 elektrotvarovek SDR 11/PN16 záslepek d 40</t>
  </si>
  <si>
    <t>-1427764167</t>
  </si>
  <si>
    <t>https://podminky.urs.cz/item/CS_URS_2024_01/877171118</t>
  </si>
  <si>
    <t>28615021</t>
  </si>
  <si>
    <t>elektrozáslepka SDR11 PE 100 PN16 D 40mm</t>
  </si>
  <si>
    <t>-195157973</t>
  </si>
  <si>
    <t>879110301</t>
  </si>
  <si>
    <t>Montáž izolace na plastovém předizolovaném potrubí ukončovací manžety smršťovací, vnější plášť potrubí přes 20 do 160 mm</t>
  </si>
  <si>
    <t>-1713127435</t>
  </si>
  <si>
    <t>https://podminky.urs.cz/item/CS_URS_2024_01/879110301</t>
  </si>
  <si>
    <t>1675758300</t>
  </si>
  <si>
    <t>892351111</t>
  </si>
  <si>
    <t>Tlakové zkoušky vodou na potrubí DN 150 nebo 200</t>
  </si>
  <si>
    <t>305737942</t>
  </si>
  <si>
    <t>https://podminky.urs.cz/item/CS_URS_2024_01/892351111</t>
  </si>
  <si>
    <t>892241111</t>
  </si>
  <si>
    <t>Tlakové zkoušky vodou na potrubí DN do 80</t>
  </si>
  <si>
    <t>2116848734</t>
  </si>
  <si>
    <t>https://podminky.urs.cz/item/CS_URS_2024_01/892241111</t>
  </si>
  <si>
    <t>871310320</t>
  </si>
  <si>
    <t>Montáž kanalizačního potrubí z polypropylenu PP hladkého plnostěnného SN 12 DN 150</t>
  </si>
  <si>
    <t>https://podminky.urs.cz/item/CS_URS_2024_01/871310320</t>
  </si>
  <si>
    <t>28617019</t>
  </si>
  <si>
    <t>trubka kanalizační PP plnostěnná třívrstvá DN 150x6000mm SN10</t>
  </si>
  <si>
    <t>73,45</t>
  </si>
  <si>
    <t>73,45*1,015 'Přepočtené koeficientem množství</t>
  </si>
  <si>
    <t>894812201</t>
  </si>
  <si>
    <t>Revizní a čistící šachta z polypropylenu PP pro hladké trouby DN 425 šachtové dno (DN šachty / DN trubního vedení) DN 425/150 průtočné</t>
  </si>
  <si>
    <t>1892646931</t>
  </si>
  <si>
    <t>https://podminky.urs.cz/item/CS_URS_2024_01/894812201</t>
  </si>
  <si>
    <t>"viz - výpis přípojek</t>
  </si>
  <si>
    <t>894812232</t>
  </si>
  <si>
    <t>Revizní a čistící šachta z polypropylenu PP pro hladké trouby DN 425 roura šachtová korugovaná bez hrdla, světlé hloubky 2000 mm</t>
  </si>
  <si>
    <t>-335746702</t>
  </si>
  <si>
    <t>https://podminky.urs.cz/item/CS_URS_2024_01/894812232</t>
  </si>
  <si>
    <t>894812241</t>
  </si>
  <si>
    <t>Revizní a čistící šachta z polypropylenu PP pro hladké trouby DN 425 roura šachtová korugovaná teleskopická (včetně těsnění) 375 mm</t>
  </si>
  <si>
    <t>-1010063830</t>
  </si>
  <si>
    <t>https://podminky.urs.cz/item/CS_URS_2024_01/894812241</t>
  </si>
  <si>
    <t>894812249</t>
  </si>
  <si>
    <t>Revizní a čistící šachta z polypropylenu PP pro hladké trouby DN 425 roura šachtová korugovaná Příplatek k cenám 2231 - 2242 za uříznutí šachtové roury</t>
  </si>
  <si>
    <t>1059898495</t>
  </si>
  <si>
    <t>https://podminky.urs.cz/item/CS_URS_2024_01/894812249</t>
  </si>
  <si>
    <t>894812251</t>
  </si>
  <si>
    <t>Revizní a čistící šachta z polypropylenu PP pro hladké trouby DN 425 poklop betonový (pro třídu zatížení) s betonovým konusem (B125)</t>
  </si>
  <si>
    <t>-140385390</t>
  </si>
  <si>
    <t>https://podminky.urs.cz/item/CS_URS_2024_01/894812251</t>
  </si>
  <si>
    <t>-739259391</t>
  </si>
  <si>
    <t>73,45+21</t>
  </si>
  <si>
    <t>SO 03 - Dešťová kanalizace a přípojky</t>
  </si>
  <si>
    <t xml:space="preserve">    11 - Zemní práce - přípravné a přidružené práce</t>
  </si>
  <si>
    <t>-1676723103</t>
  </si>
  <si>
    <t>-1884098320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</si>
  <si>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</si>
  <si>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</si>
  <si>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-1875700929</t>
  </si>
  <si>
    <t>https://podminky.urs.cz/item/CS_URS_2024_01/119001405</t>
  </si>
  <si>
    <t>"v.č.3</t>
  </si>
  <si>
    <t>"plynovod</t>
  </si>
  <si>
    <t>1,3*2+1,1</t>
  </si>
  <si>
    <t>"vodovod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</si>
  <si>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</si>
  <si>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</si>
  <si>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1335816398</t>
  </si>
  <si>
    <t>https://podminky.urs.cz/item/CS_URS_2024_01/119001421</t>
  </si>
  <si>
    <t>"kabel</t>
  </si>
  <si>
    <t>1,1*2</t>
  </si>
  <si>
    <t>129001101</t>
  </si>
  <si>
    <t>Příplatek k cenám vykopávek za ztížení vykopávky v blízkosti podzemního vedení nebo výbušnin v horninách jakékoliv třídy</t>
  </si>
  <si>
    <t>995118144</t>
  </si>
  <si>
    <t>https://podminky.urs.cz/item/CS_URS_2024_01/129001101</t>
  </si>
  <si>
    <t>1,7+1,2*1,3*2+1,8*1,2*1,1</t>
  </si>
  <si>
    <t>1,7*1,2*1,3*2+1,7*1,2*1,1</t>
  </si>
  <si>
    <t>1,5*1,0*1,1*2</t>
  </si>
  <si>
    <t>-1316350184</t>
  </si>
  <si>
    <t>"v.č. 3 - Stoka D - DN 250 mm</t>
  </si>
  <si>
    <t>1,3*(38+3)+1,5*2,4*4</t>
  </si>
  <si>
    <t>1,1*(20+78)+1,3*2,4*11</t>
  </si>
  <si>
    <t>"v.č. 4. - Stoka D1 - DN 250 mm</t>
  </si>
  <si>
    <t>(32+72,5)*1,1+1,3*2,4*9</t>
  </si>
  <si>
    <t>"v.č.6 - retenční nádrž č.1</t>
  </si>
  <si>
    <t>82,0</t>
  </si>
  <si>
    <t>" retenční nádrž č.2</t>
  </si>
  <si>
    <t>16,0</t>
  </si>
  <si>
    <t>"šachta s v. ventilem</t>
  </si>
  <si>
    <t>2,6*2,3-2,6*1,3</t>
  </si>
  <si>
    <t>2116574841</t>
  </si>
  <si>
    <t>"v.č. 3 - Stoka D - DN 400 mm</t>
  </si>
  <si>
    <t>"km  0,00815 - 0,01739</t>
  </si>
  <si>
    <t>9,24*1,3*(2,45+2,71)*0,5</t>
  </si>
  <si>
    <t>"km 0,01739 -0,02144</t>
  </si>
  <si>
    <t>4,05*1,3*(2,71+2,73)*0,5</t>
  </si>
  <si>
    <t>"km 0,02144 - 0,02219</t>
  </si>
  <si>
    <t>0,75*1,3*(2,73+2,74)*0,5</t>
  </si>
  <si>
    <t>"km 0,02219 - 0,02761</t>
  </si>
  <si>
    <t>4,71*1,3*(2,74+2,77)*0,5</t>
  </si>
  <si>
    <t>"km 0,02761 - 0,03415</t>
  </si>
  <si>
    <t>6,54*1,3*(2,77+2,74)*0,5</t>
  </si>
  <si>
    <t>"km 0,03415 - 0,04044</t>
  </si>
  <si>
    <t>6,29*1,3*(2,74+2,54)*0,5</t>
  </si>
  <si>
    <t>"km 0,04044 - 0,04871</t>
  </si>
  <si>
    <t>8,27*1,3*(2,54+2,49)*0,5</t>
  </si>
  <si>
    <t>"km 0,04871 - 0,06722</t>
  </si>
  <si>
    <t>18,51*1,3*(2,49+2,46)*0,5</t>
  </si>
  <si>
    <t>"Stoka D - DN300</t>
  </si>
  <si>
    <t>"km 0,06722 - 0,07290</t>
  </si>
  <si>
    <t>5,68*1,3*(2,46+2,39)*0,5</t>
  </si>
  <si>
    <t>"km 0,000 - 0,0026</t>
  </si>
  <si>
    <t>2,60*1,1*(0,7+1,84)*0,5</t>
  </si>
  <si>
    <t>"km 0,0026 - 0,00815</t>
  </si>
  <si>
    <t>5,55*1,1*(1,84+2,45)*0,5</t>
  </si>
  <si>
    <t>"km 0,08610 - 0,09021</t>
  </si>
  <si>
    <t>4,11*1,1*(2,17+2,11)*0,5</t>
  </si>
  <si>
    <t>"km 0,09021 - 0,10094</t>
  </si>
  <si>
    <t>10,73*1,1*(2,11+2,14)*0,5</t>
  </si>
  <si>
    <t>"km 0,10094 - 0,10517</t>
  </si>
  <si>
    <t>4,23*1,1*(2,14+2,06)*0,5</t>
  </si>
  <si>
    <t>"km 0,10517 - 0,11065</t>
  </si>
  <si>
    <t>5,48*1,1*(2,06+2,02)*0,5</t>
  </si>
  <si>
    <t>"km 0,11065 - 0,114</t>
  </si>
  <si>
    <t>3,35*1,1*(2,02+2,08)*0,5</t>
  </si>
  <si>
    <t>"km 0,114 - 0,11950</t>
  </si>
  <si>
    <t>5,5*1,1*(2,08+2,19)*0,5</t>
  </si>
  <si>
    <t>"km 0,11950 - 0,135</t>
  </si>
  <si>
    <t>15,50*1,1*(2,19+2,38)*0,5</t>
  </si>
  <si>
    <t>"km 0,135 - 0,13744</t>
  </si>
  <si>
    <t>2,44*1,1*(2,19+2,41)*0,5</t>
  </si>
  <si>
    <t>"km 0,13744 - 0,14905</t>
  </si>
  <si>
    <t>11,61*1,1*(2,41+2,56)*0,5</t>
  </si>
  <si>
    <t>"km 0,14905 - 0,153</t>
  </si>
  <si>
    <t>3,95*1,1*(2,56+2,52)*0,5</t>
  </si>
  <si>
    <t>"km 0,153 - 0,15663</t>
  </si>
  <si>
    <t>3,63*1,1*(2,52+2,48)*0,5</t>
  </si>
  <si>
    <t>"km 0,15663 - 0,15897</t>
  </si>
  <si>
    <t>2,34*1,1*(2,48+3,43)*0,5</t>
  </si>
  <si>
    <t>"km 0,15897 - 0,17380</t>
  </si>
  <si>
    <t>14,83*1,1*(3,43+2,52)*0,5</t>
  </si>
  <si>
    <t>"km 0,17380 - 0,18305</t>
  </si>
  <si>
    <t>9,25*1,1*(2,52+2,49)*0,5</t>
  </si>
  <si>
    <t>"km 0,18305 - 0,188</t>
  </si>
  <si>
    <t>4,95*1,1*(2,49+3,86)*0,5</t>
  </si>
  <si>
    <t>"km 0,188 - 0,21468</t>
  </si>
  <si>
    <t>26,68*1,1*(3,86+2,59)*0,5</t>
  </si>
  <si>
    <t>"km 0,21468 - 0,221</t>
  </si>
  <si>
    <t>6,32*1,1*(2,59+2,54)*0,5</t>
  </si>
  <si>
    <t>"km 0,221 - 0,22442</t>
  </si>
  <si>
    <t>3,42*1,1*(2,54+3,14)*0,5</t>
  </si>
  <si>
    <t>"km 0,22442 - 0,23932</t>
  </si>
  <si>
    <t>14,90*1,1*(3,14+2,42)*0,5</t>
  </si>
  <si>
    <t>1,5*2,4*(2,45+2,74+2,47+2,46)</t>
  </si>
  <si>
    <t>1,3*2,4*(2,39+2,17+2,11+2,19+2,56+2,51+2,45+2,53+2,54+2,47+2,42)</t>
  </si>
  <si>
    <t>-1,3*0,3*(38+3)-1,5*2,4*0,3*4</t>
  </si>
  <si>
    <t>-1,1*0,3*(20+78)-1,3*2,4*0,3*11</t>
  </si>
  <si>
    <t>"odpočet komunikace - dlažba</t>
  </si>
  <si>
    <t>-1,3*0,45*(5,25+6,0)</t>
  </si>
  <si>
    <t>"odpočet komunikace - asfalt</t>
  </si>
  <si>
    <t>-1,1*0,54*10,80</t>
  </si>
  <si>
    <t>"km 0,000 - 0,0013</t>
  </si>
  <si>
    <t>1,30*1,1*(3,30+2,82)*0,5</t>
  </si>
  <si>
    <t>"km 0,0013 - 0,00434</t>
  </si>
  <si>
    <t>3,04*1,1*(2,82+2,70)*0,5</t>
  </si>
  <si>
    <t>"km 0,00434 - 0,00881</t>
  </si>
  <si>
    <t>4,47*1,1*(2,7+3,13)*0,5</t>
  </si>
  <si>
    <t>"km 0,00881 - 0,01474</t>
  </si>
  <si>
    <t>5,93*1,1*(3,13+2,98)*0,5</t>
  </si>
  <si>
    <t>"km 0,01474 - 0,02050</t>
  </si>
  <si>
    <t>5,76*1,1*(2,98+2,74)*0,5</t>
  </si>
  <si>
    <t>"km 0,02050 - 0,02483</t>
  </si>
  <si>
    <t>4,33*1,1*(2,74+2,40)*0,5</t>
  </si>
  <si>
    <t>"km 0,02483 - 0,03388</t>
  </si>
  <si>
    <t>9,05*1,1*(2,40+2,15)*0,5</t>
  </si>
  <si>
    <t>"km 0,03388 - 0,04455</t>
  </si>
  <si>
    <t>10,67*1,1*(2,15+2,23)*0,5</t>
  </si>
  <si>
    <t>"km 0,04455 - 0,04680</t>
  </si>
  <si>
    <t>2,25*1,1*(2,23+2,33)*0,5</t>
  </si>
  <si>
    <t>"km 0,0468 - 0,05660</t>
  </si>
  <si>
    <t>9,8*1,1*(2,33+2,07)*0,5</t>
  </si>
  <si>
    <t>"km 0,05660 - 0,06493</t>
  </si>
  <si>
    <t>8,33*1,1*(2,07+1,98)*0,5</t>
  </si>
  <si>
    <t>"km 0,06493 - 0,077</t>
  </si>
  <si>
    <t>12,07*1,1*(2,77+1,89)*0,5</t>
  </si>
  <si>
    <t>"km 0,077 - 0,07918</t>
  </si>
  <si>
    <t>2,18*1,1*(1,89+1,89)*0,5</t>
  </si>
  <si>
    <t>"km 0,07918 - 0,09791</t>
  </si>
  <si>
    <t>18,73*1,1*(1,89+1,91)*0,5</t>
  </si>
  <si>
    <t>"km 0,09791 - 0,11642</t>
  </si>
  <si>
    <t>18,51*1,1*(1,91+1,80)*0,5</t>
  </si>
  <si>
    <t>"km 0,11642 - 0,12545</t>
  </si>
  <si>
    <t>9,03*1,1*(1,80+1,60)*0,5</t>
  </si>
  <si>
    <t>"km 0,12545 - 0,12985</t>
  </si>
  <si>
    <t>4,44*1,1*(1,60+2,27)*0,5</t>
  </si>
  <si>
    <t>"km 0,12985 - 0,14272</t>
  </si>
  <si>
    <t>12,87*1,1*(2,27+1,84)*0,5</t>
  </si>
  <si>
    <t>"km 0,14272 - 0,14571</t>
  </si>
  <si>
    <t>2,99*1,1*(1,84+1,91)*0,5</t>
  </si>
  <si>
    <t>"km 0,14571 - 0,14976</t>
  </si>
  <si>
    <t>4,05*1,1*(1,91+2,40)*0,5</t>
  </si>
  <si>
    <t>"km 0,14976 - 0,15076</t>
  </si>
  <si>
    <t>1,0*1,1*(2,40+2,66)*0,5</t>
  </si>
  <si>
    <t>"km 0,15076 - 0,15354</t>
  </si>
  <si>
    <t>2,78*1,1*(2,66+2,64)*0,5</t>
  </si>
  <si>
    <t>"km 0,15354 - 0,17456</t>
  </si>
  <si>
    <t>21,02*1,1*(2,64+2,30)*0,5</t>
  </si>
  <si>
    <t>"km 0,17456 - 0,19453</t>
  </si>
  <si>
    <t>19,97*1,1*(2,30+2,16)*0,5</t>
  </si>
  <si>
    <t>"km 0,19453 - 0,21617</t>
  </si>
  <si>
    <t>21,64*1,1*(2,16+2,02)*0,5</t>
  </si>
  <si>
    <t>"km 0,21617 - 0,221</t>
  </si>
  <si>
    <t>4,83*1,1*(2,02+2,22)*0,5</t>
  </si>
  <si>
    <t>1,3*2,4*(3,32+2,33+1,89+1,6+2,27+2,26+2,64+2,19+2,22)</t>
  </si>
  <si>
    <t>-(32+72,5)*1,1*0,30-1,3*2,4*0,30*9</t>
  </si>
  <si>
    <t>"v.č. 5. - Stoka DIA - DN 250 mm</t>
  </si>
  <si>
    <t>"km 0,000 - 0,001</t>
  </si>
  <si>
    <t>1,0*1,1*(2,26+2,55)*0,5</t>
  </si>
  <si>
    <t>"km 0,001 - 0,01623</t>
  </si>
  <si>
    <t>15,23*1,1*(2,55+2,47)*0,5</t>
  </si>
  <si>
    <t>"km 0,01623 - 0,032</t>
  </si>
  <si>
    <t>15,77*1,1*(2,47+2,30)*0,5</t>
  </si>
  <si>
    <t>1,3*2,4*(2,26+2,22+2,3)</t>
  </si>
  <si>
    <t>"bezpečnostní přepad z retenční nádrže</t>
  </si>
  <si>
    <t>5,7*1,1*(1,2+2,54)*0,5</t>
  </si>
  <si>
    <t>2,7*1,1*(1,2+2,55)*0,5</t>
  </si>
  <si>
    <t>"nátok do retence</t>
  </si>
  <si>
    <t>(5,7+2,7)*1,0*0,6</t>
  </si>
  <si>
    <t>"přípojka ul. vpusti</t>
  </si>
  <si>
    <t>3,5*1,1*(1,5+2,5)*0,5</t>
  </si>
  <si>
    <t>141721218</t>
  </si>
  <si>
    <t>Řízený zemní protlak délky protlaku do 50 m v hornině třídy těžitelnosti I a II, skupiny 1 až 4 včetně zatažení trub v hloubce do 6 m průměru vrtu přes 280 do 315 mm</t>
  </si>
  <si>
    <t>-533891786</t>
  </si>
  <si>
    <t>https://podminky.urs.cz/item/CS_URS_2024_01/141721218</t>
  </si>
  <si>
    <t>"v.č. 3 - Stoka D -</t>
  </si>
  <si>
    <t>"km 0,0729 - 0,08610</t>
  </si>
  <si>
    <t>86,10-72,9</t>
  </si>
  <si>
    <t>286R4257</t>
  </si>
  <si>
    <t>trubka kanalizační PE 100RC pro protlačování PN 16  DN 250x22,7x1000mm</t>
  </si>
  <si>
    <t>1686734319</t>
  </si>
  <si>
    <t>"viz protlak</t>
  </si>
  <si>
    <t>13,2</t>
  </si>
  <si>
    <t>13,2*1,08 'Přepočtené koeficientem množství</t>
  </si>
  <si>
    <t>375227594</t>
  </si>
  <si>
    <t>2,60*(0,7+1,84)</t>
  </si>
  <si>
    <t>5,55*(1,84+2,45)</t>
  </si>
  <si>
    <t>2,18*(1,89+1,89)</t>
  </si>
  <si>
    <t>18,73*(1,89+1,91)</t>
  </si>
  <si>
    <t>18,51*(1,91+1,80)</t>
  </si>
  <si>
    <t>9,03*(1,80+1,60)</t>
  </si>
  <si>
    <t>4,44*(1,60+2,27)</t>
  </si>
  <si>
    <t>2,99*(1,84+1,91)</t>
  </si>
  <si>
    <t>1,3*2*(1,89+1,6)</t>
  </si>
  <si>
    <t>5,7*(1,2+2,54)</t>
  </si>
  <si>
    <t>2,7*(1,2+2,55)</t>
  </si>
  <si>
    <t>3,5*(1,5+2,5)</t>
  </si>
  <si>
    <t>488269994</t>
  </si>
  <si>
    <t>292,115</t>
  </si>
  <si>
    <t>-276801433</t>
  </si>
  <si>
    <t>9,24*(2,45+2,71)</t>
  </si>
  <si>
    <t>4,05*(2,71+2,73)</t>
  </si>
  <si>
    <t>0,75*(2,73+2,74)</t>
  </si>
  <si>
    <t>4,71*(2,74+2,77)</t>
  </si>
  <si>
    <t>6,54*(2,77+2,74)</t>
  </si>
  <si>
    <t>6,29*(2,74+2,54)</t>
  </si>
  <si>
    <t>8,27*(2,54+2,49)</t>
  </si>
  <si>
    <t>18,51*(2,49+2,46)</t>
  </si>
  <si>
    <t>"v.č. 3 - Stoka D - DN 300 mm</t>
  </si>
  <si>
    <t>5,68*(2,46+2,39)</t>
  </si>
  <si>
    <t>4,11*(2,17+2,11)</t>
  </si>
  <si>
    <t>10,73*(2,11+2,14)</t>
  </si>
  <si>
    <t>4,23*(2,14+2,06)</t>
  </si>
  <si>
    <t>5,48*(2,06+2,02)</t>
  </si>
  <si>
    <t>3,35*(2,02+2,08)</t>
  </si>
  <si>
    <t>5,5*(2,08+2,19)</t>
  </si>
  <si>
    <t>15,50*(2,19+2,38)</t>
  </si>
  <si>
    <t>2,44*(2,19+2,41)</t>
  </si>
  <si>
    <t>11,61*(2,41+2,56)</t>
  </si>
  <si>
    <t>3,95*(2,56+2,52)</t>
  </si>
  <si>
    <t>3,63*(2,52+2,48)</t>
  </si>
  <si>
    <t>2,34*(2,48+3,43)</t>
  </si>
  <si>
    <t>14,83*(3,43+2,52)</t>
  </si>
  <si>
    <t>9,25*(2,52+2,49)</t>
  </si>
  <si>
    <t>4,95*(2,49+3,86)</t>
  </si>
  <si>
    <t>26,68*(3,86+2,59)</t>
  </si>
  <si>
    <t>6,32*(2,59+2,54)</t>
  </si>
  <si>
    <t>3,42*(2,54+3,14)</t>
  </si>
  <si>
    <t>14,90*(3,14+2,42)</t>
  </si>
  <si>
    <t>1,5*2*(2,45+2,74+2,47+2,46)</t>
  </si>
  <si>
    <t>1,3*2*(2,39+2,17+2,11+2,19+2,56+2,51+2,45+2,53+2,54+2,47+2,42)</t>
  </si>
  <si>
    <t>1,30*(3,30+2,82)</t>
  </si>
  <si>
    <t>3,04*(2,82+2,70)</t>
  </si>
  <si>
    <t>4,47*(2,7+3,13)</t>
  </si>
  <si>
    <t>5,93*(3,13+2,98)</t>
  </si>
  <si>
    <t>5,76*(2,98+2,74)</t>
  </si>
  <si>
    <t>4,33*(2,74+2,40)</t>
  </si>
  <si>
    <t>9,05*(2,40+2,15)</t>
  </si>
  <si>
    <t>10,67*(2,15+2,23)</t>
  </si>
  <si>
    <t>2,25*(2,23+2,33)</t>
  </si>
  <si>
    <t>9,8*(2,33+2,07)</t>
  </si>
  <si>
    <t>8,33*(2,07+1,98)</t>
  </si>
  <si>
    <t>12,07*(2,77+1,89)</t>
  </si>
  <si>
    <t>12,87*(2,27+1,84)</t>
  </si>
  <si>
    <t>4,05*(1,91+2,40)</t>
  </si>
  <si>
    <t>1,0*(2,40+2,66)</t>
  </si>
  <si>
    <t>2,78*(2,66+2,64)</t>
  </si>
  <si>
    <t>21,02*(2,64+2,30)</t>
  </si>
  <si>
    <t>19,97*(2,30+2,16)</t>
  </si>
  <si>
    <t>21,64*(2,16+2,02)</t>
  </si>
  <si>
    <t>4,83*(2,02+2,22)</t>
  </si>
  <si>
    <t>1,3*2*(3,32+2,33+1,89+1,6+2,27+2,26+2,64+2,19+2,22)</t>
  </si>
  <si>
    <t>1,0*(2,26+2,55)</t>
  </si>
  <si>
    <t>15,23*(2,55+2,47)</t>
  </si>
  <si>
    <t>15,77*(2,47+2,30)</t>
  </si>
  <si>
    <t>1,3*2*(2,26+2,22+2,3)</t>
  </si>
  <si>
    <t>"odpočet pažení do 2 m</t>
  </si>
  <si>
    <t>-246,672</t>
  </si>
  <si>
    <t>2100468044</t>
  </si>
  <si>
    <t>2220,17</t>
  </si>
  <si>
    <t>131251103</t>
  </si>
  <si>
    <t>Hloubení nezapažených jam a zářezů strojně s urovnáním dna do předepsaného profilu a spádu v hornině třídy těžitelnosti I skupiny 3 přes 50 do 100 m3</t>
  </si>
  <si>
    <t>1688913422</t>
  </si>
  <si>
    <t>https://podminky.urs.cz/item/CS_URS_2024_01/131251103</t>
  </si>
  <si>
    <t>76,86</t>
  </si>
  <si>
    <t>11,02</t>
  </si>
  <si>
    <t>133254101</t>
  </si>
  <si>
    <t>Hloubení zapažených šachet strojně v hornině třídy těžitelnosti I skupiny 3 do 20 m3</t>
  </si>
  <si>
    <t>2006809288</t>
  </si>
  <si>
    <t>https://podminky.urs.cz/item/CS_URS_2024_01/133254101</t>
  </si>
  <si>
    <t>"v.č.8 - šachta s vírovým ventilem</t>
  </si>
  <si>
    <t>2,6*2,3*2,72</t>
  </si>
  <si>
    <t>"startovací jáma protlaku</t>
  </si>
  <si>
    <t>2*2*2,17</t>
  </si>
  <si>
    <t>"koncová jáma protlaku</t>
  </si>
  <si>
    <t>2*2*2,39</t>
  </si>
  <si>
    <t>151101201</t>
  </si>
  <si>
    <t>Zřízení pažení stěn výkopu bez rozepření nebo vzepření příložné, hloubky do 4 m</t>
  </si>
  <si>
    <t>-1816288100</t>
  </si>
  <si>
    <t>https://podminky.urs.cz/item/CS_URS_2024_01/151101201</t>
  </si>
  <si>
    <t>(2,6+2,3)*2*2,72</t>
  </si>
  <si>
    <t>2*4*2,17</t>
  </si>
  <si>
    <t>2*4*2,39</t>
  </si>
  <si>
    <t>151101211</t>
  </si>
  <si>
    <t>Odstranění pažení stěn výkopu bez rozepření nebo vzepření s uložením pažin na vzdálenost do 3 m od okraje výkopu příložné, hloubky do 4 m</t>
  </si>
  <si>
    <t>200254548</t>
  </si>
  <si>
    <t>https://podminky.urs.cz/item/CS_URS_2024_01/151101211</t>
  </si>
  <si>
    <t>"viz zřízení</t>
  </si>
  <si>
    <t>63,136</t>
  </si>
  <si>
    <t>151101301</t>
  </si>
  <si>
    <t>Zřízení rozepření zapažených stěn výkopů s potřebným přepažováním při pažení příložném, hloubky do 4 m</t>
  </si>
  <si>
    <t>1037831170</t>
  </si>
  <si>
    <t>https://podminky.urs.cz/item/CS_URS_2024_01/151101301</t>
  </si>
  <si>
    <t>151101311</t>
  </si>
  <si>
    <t>Odstranění rozepření stěn výkopů s uložením materiálu na vzdálenost do 3 m od okraje výkopu pažení příložného, hloubky do 4 m</t>
  </si>
  <si>
    <t>810070899</t>
  </si>
  <si>
    <t>https://podminky.urs.cz/item/CS_URS_2024_01/151101311</t>
  </si>
  <si>
    <t>"viz zřízení rozepření</t>
  </si>
  <si>
    <t>34,506</t>
  </si>
  <si>
    <t>174101101</t>
  </si>
  <si>
    <t>https://podminky.urs.cz/item/CS_URS_2024_01/174101101</t>
  </si>
  <si>
    <t>1411,646+87,88+34,506</t>
  </si>
  <si>
    <t>"zemina protlaku</t>
  </si>
  <si>
    <t>3,14*0,125*0,125*13,2</t>
  </si>
  <si>
    <t>-(67,22-8,15-3*1,0)*1,3*0,8</t>
  </si>
  <si>
    <t>-3,14*0,65*0,65*(2,74+2,47+2,46)</t>
  </si>
  <si>
    <t>-5,68*1,3*0,7</t>
  </si>
  <si>
    <t>-3,14*0,65*0,65*2,39</t>
  </si>
  <si>
    <t>(239,32-86,10-9*1,0)*1,1*0,65</t>
  </si>
  <si>
    <t>-3,14*0,65*0,65*(2,17+2,11+2,19+2,56+2,51+2,45+2,53+2,54+2,47+2,42)</t>
  </si>
  <si>
    <t>"šachta s vírovým ventilem</t>
  </si>
  <si>
    <t>-(1,4*1,1*2,24+0,8*0,8*0,38)</t>
  </si>
  <si>
    <t>"v.č.7 - výustní objekt</t>
  </si>
  <si>
    <t>-(0,5+2,1)*0,5*0,45*1,55</t>
  </si>
  <si>
    <t>-0,5*1,55*0,5</t>
  </si>
  <si>
    <t>-((2,6+1,0)*0,5*0,55*0,55-3,14*0,125*0,125*1,8)</t>
  </si>
  <si>
    <t>" viz.výpis šachet - deska pod šachtama</t>
  </si>
  <si>
    <t>-1,5*1,5*0,15*24</t>
  </si>
  <si>
    <t>"v.č.8</t>
  </si>
  <si>
    <t>-1,6*1,3*0,1</t>
  </si>
  <si>
    <t>"v.č.6 - šachta bezpečnostního přepadu</t>
  </si>
  <si>
    <t>-0,6*0,6*0,1*2</t>
  </si>
  <si>
    <t>-221,0-8*1*1,1*0,65</t>
  </si>
  <si>
    <t>-3,14*0,65*0,65*(2,33+1,89+1,6+2,27+2,26+2,64+2,19+2,22)</t>
  </si>
  <si>
    <t>-(32-1*2)*1,1*0,65</t>
  </si>
  <si>
    <t>-3,14*0,65*0,65*(2,22+2,3)</t>
  </si>
  <si>
    <t>"zemina k násypu</t>
  </si>
  <si>
    <t>"v.č.retenční nádrž č.2</t>
  </si>
  <si>
    <t>-23,25</t>
  </si>
  <si>
    <t>-5,7*1,1*0,6</t>
  </si>
  <si>
    <t>-2,7*1,1*0,6</t>
  </si>
  <si>
    <t>-3,5*1,1*0,55</t>
  </si>
  <si>
    <t>1088272043</t>
  </si>
  <si>
    <t>"průměrný zásyp</t>
  </si>
  <si>
    <t>"1184,838/(239,32-13,20+221,0+32)=2,473 m3/bm</t>
  </si>
  <si>
    <t>"komunikace</t>
  </si>
  <si>
    <t>(5,25+6,0)*2,473*1,9</t>
  </si>
  <si>
    <t>10,80*2,473*1,9</t>
  </si>
  <si>
    <t>(32,0-10,4)*2,473*1,9</t>
  </si>
  <si>
    <t>(221-150,76)*2,473*1,9</t>
  </si>
  <si>
    <t>(233,08-119,50)*2,473*1,9</t>
  </si>
  <si>
    <t>(67,22-8,15-3*1,0)*1,3*0,7</t>
  </si>
  <si>
    <t>5,68*1,3*0,6</t>
  </si>
  <si>
    <t>(239,32-86,10-9*1,0)*1,1*0,55</t>
  </si>
  <si>
    <t>(221,0-8*1)*1,1*0,55</t>
  </si>
  <si>
    <t>(32-1*2)*1,1*0,55</t>
  </si>
  <si>
    <t>5,7*1,1*0,5</t>
  </si>
  <si>
    <t>2,7*1,1*0,5</t>
  </si>
  <si>
    <t>3,5*1,1*0,45</t>
  </si>
  <si>
    <t>489863081</t>
  </si>
  <si>
    <t>296,075*1,9</t>
  </si>
  <si>
    <t>770211320</t>
  </si>
  <si>
    <t>453,45*0,3+248,69*0,1</t>
  </si>
  <si>
    <t>1207,21-(1068,813/1,9)+23,25</t>
  </si>
  <si>
    <t>-48298286</t>
  </si>
  <si>
    <t>248,69*0,1</t>
  </si>
  <si>
    <t>-1199000740</t>
  </si>
  <si>
    <t>453,45*0,3</t>
  </si>
  <si>
    <t>171151103</t>
  </si>
  <si>
    <t>Uložení sypanin do násypů strojně s rozprostřením sypaniny ve vrstvách a s hrubým urovnáním zhutněných z hornin soudržných jakékoliv třídy těžitelnosti</t>
  </si>
  <si>
    <t>-1951781738</t>
  </si>
  <si>
    <t>https://podminky.urs.cz/item/CS_URS_2024_01/171151103</t>
  </si>
  <si>
    <t>23,25</t>
  </si>
  <si>
    <t>181111122</t>
  </si>
  <si>
    <t>Plošná úprava terénu v zemině skupiny 1 až 4 s urovnáním povrchu bez doplnění ornice souvislé plochy do 500 m2 při nerovnostech terénu přes 100 do 150 mm na svahu přes 1:5 do 1:2</t>
  </si>
  <si>
    <t>276895793</t>
  </si>
  <si>
    <t>https://podminky.urs.cz/item/CS_URS_2024_01/181111122</t>
  </si>
  <si>
    <t>1,1*21</t>
  </si>
  <si>
    <t>32*1,1</t>
  </si>
  <si>
    <t>96,84</t>
  </si>
  <si>
    <t>181351103</t>
  </si>
  <si>
    <t>Rozprostření a urovnání ornice v rovině nebo ve svahu sklonu do 1:5 strojně při souvislé ploše přes 100 do 500 m2, tl. vrstvy do 200 mm</t>
  </si>
  <si>
    <t>-1401959048</t>
  </si>
  <si>
    <t>https://podminky.urs.cz/item/CS_URS_2024_01/181351103</t>
  </si>
  <si>
    <t>-456656778</t>
  </si>
  <si>
    <t>"v.č. retenční nádrž č.1</t>
  </si>
  <si>
    <t>((9,3+6,8)*0,5+(8,8+6,4)*0,5)*2*(2,1+1,6)*0,5</t>
  </si>
  <si>
    <t>"v.č. retenční nádrž č.2</t>
  </si>
  <si>
    <t>((3,7+1,8)*0,5+(5,0+3,0)*0,5)*2*(1,9+1,4)*0,5</t>
  </si>
  <si>
    <t>181411133</t>
  </si>
  <si>
    <t>Založení trávníku na půdě předem připravené plochy do 1000 m2 výsevem včetně utažení parkového na svahu přes 1:2 do 1:1</t>
  </si>
  <si>
    <t>2035914811</t>
  </si>
  <si>
    <t>https://podminky.urs.cz/item/CS_URS_2024_01/181411133</t>
  </si>
  <si>
    <t>248,69</t>
  </si>
  <si>
    <t>-2083514880</t>
  </si>
  <si>
    <t>248,69*0,015*1,03</t>
  </si>
  <si>
    <t>183205131</t>
  </si>
  <si>
    <t>Založení záhonu pro výsadbu rostlin na svahu přes 1:5 do 1:2 v zemině skupiny 1 až 2</t>
  </si>
  <si>
    <t>-1140795440</t>
  </si>
  <si>
    <t>https://podminky.urs.cz/item/CS_URS_2024_01/183205131</t>
  </si>
  <si>
    <t>183403115</t>
  </si>
  <si>
    <t>Obdělání půdy kultivátorováním na svahu přes 1:5 do 1:2</t>
  </si>
  <si>
    <t>1909499692</t>
  </si>
  <si>
    <t>https://podminky.urs.cz/item/CS_URS_2024_01/183403115</t>
  </si>
  <si>
    <t>183403253</t>
  </si>
  <si>
    <t>Obdělání půdy hrabáním na svahu přes 1:5 do 1:2</t>
  </si>
  <si>
    <t>-1040602495</t>
  </si>
  <si>
    <t>https://podminky.urs.cz/item/CS_URS_2024_01/183403253</t>
  </si>
  <si>
    <t>183403261</t>
  </si>
  <si>
    <t>Obdělání půdy válením na svahu přes 1:5 do 1:2</t>
  </si>
  <si>
    <t>-1195316605</t>
  </si>
  <si>
    <t>https://podminky.urs.cz/item/CS_URS_2024_01/183403261</t>
  </si>
  <si>
    <t>184853512</t>
  </si>
  <si>
    <t>Chemické odplevelení půdy před založením kultury, trávníku nebo zpevněných ploch strojně o výměře jednotlivě přes 20 m2 postřikem na široko na svahu přes 1:5 do 1:2</t>
  </si>
  <si>
    <t>-378940210</t>
  </si>
  <si>
    <t>https://podminky.urs.cz/item/CS_URS_2024_01/184853512</t>
  </si>
  <si>
    <t>184853522</t>
  </si>
  <si>
    <t>Chemické odplevelení po založení kultury strojně postřikem na široko na svahu přes 1:5 do 1:2</t>
  </si>
  <si>
    <t>-1932419337</t>
  </si>
  <si>
    <t>https://podminky.urs.cz/item/CS_URS_2024_01/184853522</t>
  </si>
  <si>
    <t>185803112</t>
  </si>
  <si>
    <t>Ošetření trávníku jednorázové na svahu přes 1:5 do 1:2</t>
  </si>
  <si>
    <t>-966384435</t>
  </si>
  <si>
    <t>https://podminky.urs.cz/item/CS_URS_2024_01/185803112</t>
  </si>
  <si>
    <t>Zemní práce - přípravné a přidružené práce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</si>
  <si>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</si>
  <si>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</si>
  <si>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-2019716290</t>
  </si>
  <si>
    <t>https://podminky.urs.cz/item/CS_URS_2024_01/113107322</t>
  </si>
  <si>
    <t>"komunikace - dlažba</t>
  </si>
  <si>
    <t>1,3*(5,25+6,0)</t>
  </si>
  <si>
    <t>"komunikace - štěrkodrť</t>
  </si>
  <si>
    <t>1,4*10,80</t>
  </si>
  <si>
    <t>113107332</t>
  </si>
  <si>
    <t>Odstranění podkladů nebo krytů strojně plochy jednotlivě do 50 m2 s přemístěním hmot na skládku na vzdálenost do 3 m nebo s naložením na dopravní prostředek z betonu prostého, o tl. vrstvy přes 150 do 300 mm</t>
  </si>
  <si>
    <t>1008729221</t>
  </si>
  <si>
    <t>https://podminky.urs.cz/item/CS_URS_2024_01/113107332</t>
  </si>
  <si>
    <t>1404343871</t>
  </si>
  <si>
    <t>"v.č.D 2.4</t>
  </si>
  <si>
    <t>"komunikace - směs stmelená cementem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</si>
  <si>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</si>
  <si>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</si>
  <si>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-2098513792</t>
  </si>
  <si>
    <t>https://podminky.urs.cz/item/CS_URS_2024_01/113107341</t>
  </si>
  <si>
    <t>"komunikace - asfalt beton tl. 40 mm</t>
  </si>
  <si>
    <t>3,2*10,80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</si>
  <si>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</si>
  <si>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</si>
  <si>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-1309187755</t>
  </si>
  <si>
    <t>https://podminky.urs.cz/item/CS_URS_2024_01/113107342</t>
  </si>
  <si>
    <t>"komunikace - asfalt beton tl. 60 + 90 mm</t>
  </si>
  <si>
    <t>2*10,80</t>
  </si>
  <si>
    <t>2,6*10,8</t>
  </si>
  <si>
    <t>113106187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</si>
  <si>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</si>
  <si>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-68074732</t>
  </si>
  <si>
    <t>https://podminky.urs.cz/item/CS_URS_2024_01/113106187</t>
  </si>
  <si>
    <t>-595945523</t>
  </si>
  <si>
    <t>"DN 250+300+400</t>
  </si>
  <si>
    <t>239,32+221,0+32,0</t>
  </si>
  <si>
    <t>-130585302</t>
  </si>
  <si>
    <t>-947697461</t>
  </si>
  <si>
    <t>(67,22-8,15-3*1,0)*1,3*0,1</t>
  </si>
  <si>
    <t>5,68*1,3*0,1</t>
  </si>
  <si>
    <t>(239,32-86,10-9*1,0)*1,1*0,1</t>
  </si>
  <si>
    <t>(221,0-8*1)*1,1*0,1</t>
  </si>
  <si>
    <t>(32-1*2)*1,1*0,1</t>
  </si>
  <si>
    <t>5,7*1,1*0,1</t>
  </si>
  <si>
    <t>2,7*1,1*0,1</t>
  </si>
  <si>
    <t>3,5*1,1*0,1</t>
  </si>
  <si>
    <t>1,5*1,5*0,15*24</t>
  </si>
  <si>
    <t>1,6*1,3*0,1</t>
  </si>
  <si>
    <t>0,6*0,6*0,1*2</t>
  </si>
  <si>
    <t>1,5*4*0,15*24</t>
  </si>
  <si>
    <t>(1,6+1,3)*2*0,1</t>
  </si>
  <si>
    <t>0,6*4*0,1*2</t>
  </si>
  <si>
    <t>452112111</t>
  </si>
  <si>
    <t>-1867571480</t>
  </si>
  <si>
    <t>https://podminky.urs.cz/item/CS_URS_2024_01/452112111</t>
  </si>
  <si>
    <t>827964570</t>
  </si>
  <si>
    <t>-723303835</t>
  </si>
  <si>
    <t>91652621</t>
  </si>
  <si>
    <t>-613210685</t>
  </si>
  <si>
    <t>-1500967022</t>
  </si>
  <si>
    <t>-488376658</t>
  </si>
  <si>
    <t>461211712</t>
  </si>
  <si>
    <t>Patka z lomového kamene lomařsky upraveného pro dlažbu zděná na sucho s vylitím spár cementovou maltou</t>
  </si>
  <si>
    <t>-449598340</t>
  </si>
  <si>
    <t>https://podminky.urs.cz/item/CS_URS_2024_01/461211712</t>
  </si>
  <si>
    <t>"v.č.7</t>
  </si>
  <si>
    <t>0,5*1,55*0,5</t>
  </si>
  <si>
    <t>463212111</t>
  </si>
  <si>
    <t>Rovnanina z lomového kamene upraveného, tříděného jakékoliv tloušťky rovnaniny s vyklínováním spár a dutin úlomky kamene</t>
  </si>
  <si>
    <t>-1500554481</t>
  </si>
  <si>
    <t>https://podminky.urs.cz/item/CS_URS_2024_01/463212111</t>
  </si>
  <si>
    <t>(0,5+2,1)*0,5*0,45*1,55</t>
  </si>
  <si>
    <t>465512127</t>
  </si>
  <si>
    <t>Dlažba z lomového kamene lomařsky upraveného na sucho se zalitím spár cementovou maltou, tl. kamene 200 mm</t>
  </si>
  <si>
    <t>-1306316251</t>
  </si>
  <si>
    <t>https://podminky.urs.cz/item/CS_URS_2024_01/465512127</t>
  </si>
  <si>
    <t>"v.č.6 - retenční nádrž č.1,2</t>
  </si>
  <si>
    <t>3*2</t>
  </si>
  <si>
    <t>1*2</t>
  </si>
  <si>
    <t>564851011</t>
  </si>
  <si>
    <t>Podklad ze štěrkodrti ŠD s rozprostřením a zhutněním plochy jednotlivě do 100 m2, po zhutnění tl. 150 mm</t>
  </si>
  <si>
    <t>800290710</t>
  </si>
  <si>
    <t>https://podminky.urs.cz/item/CS_URS_2024_01/564851011</t>
  </si>
  <si>
    <t>564861011</t>
  </si>
  <si>
    <t>Podklad ze štěrkodrti ŠD s rozprostřením a zhutněním plochy jednotlivě do 100 m2, po zhutnění tl. 200 mm</t>
  </si>
  <si>
    <t>-224790173</t>
  </si>
  <si>
    <t>https://podminky.urs.cz/item/CS_URS_2024_01/564861011</t>
  </si>
  <si>
    <t>581131316</t>
  </si>
  <si>
    <t>Kryt cementobetonový silničních komunikací skupiny CB III tl. 200 mm</t>
  </si>
  <si>
    <t>1700828178</t>
  </si>
  <si>
    <t>https://podminky.urs.cz/item/CS_URS_2024_01/581131316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</si>
  <si>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</si>
  <si>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</si>
  <si>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571814406</t>
  </si>
  <si>
    <t>https://podminky.urs.cz/item/CS_URS_2024_01/596211110</t>
  </si>
  <si>
    <t>"komunikace - dlažba - použije se původní dlažba</t>
  </si>
  <si>
    <t>567132115</t>
  </si>
  <si>
    <t>Podklad ze směsi stmelené cementem SC bez dilatačních spár, s rozprostřením a zhutněním SC C 8/10 (KSC I), po zhutnění tl. 200 mm</t>
  </si>
  <si>
    <t>-1987679932</t>
  </si>
  <si>
    <t>https://podminky.urs.cz/item/CS_URS_2024_01/567132115</t>
  </si>
  <si>
    <t>565165112</t>
  </si>
  <si>
    <t>Asfaltový beton vrstva podkladní ACP 16 (obalované kamenivo střednězrnné - OKS) s rozprostřením a zhutněním v pruhu šířky přes 1,5 do 3 m, po zhutnění tl. 90 mm</t>
  </si>
  <si>
    <t>-1560297489</t>
  </si>
  <si>
    <t>https://podminky.urs.cz/item/CS_URS_2024_01/565165112</t>
  </si>
  <si>
    <t>"komunikace - asfalt beton tl. 90 mm</t>
  </si>
  <si>
    <t>573191111</t>
  </si>
  <si>
    <t>Postřik infiltrační kationaktivní emulzí v množství 1,00 kg/m2</t>
  </si>
  <si>
    <t>51187886</t>
  </si>
  <si>
    <t>https://podminky.urs.cz/item/CS_URS_2024_01/573191111</t>
  </si>
  <si>
    <t>573R31105</t>
  </si>
  <si>
    <t>Postřik spojovací PS bez posypu kamenivem ze silniční emulze, v množství 0,20 kg/m2</t>
  </si>
  <si>
    <t>1906315612</t>
  </si>
  <si>
    <t>573231107</t>
  </si>
  <si>
    <t>Postřik spojovací PS bez posypu kamenivem ze silniční emulze, v množství 0,40 kg/m2</t>
  </si>
  <si>
    <t>-2140553976</t>
  </si>
  <si>
    <t>https://podminky.urs.cz/item/CS_URS_2024_01/573231107</t>
  </si>
  <si>
    <t>"komunikace - asfalt beton tl. 60  mm</t>
  </si>
  <si>
    <t>577R55112</t>
  </si>
  <si>
    <t>Asfaltový beton vrstva ložní ACL 16+ (ABH) s rozprostřením a zhutněním z nemodifikovaného asfaltu v pruhu šířky do 3 m, po zhutnění tl. 60 mm</t>
  </si>
  <si>
    <t>-1393558822</t>
  </si>
  <si>
    <t>577R34211</t>
  </si>
  <si>
    <t>Asfaltový beton vrstva obrusná ACO 11+ (ABS) s rozprostřením a se zhutněním z nemodifikovaného asfaltu v pruhu šířky do 3 m tř. II, po zhutnění tl. 40 mm</t>
  </si>
  <si>
    <t>72969891</t>
  </si>
  <si>
    <t>871310310</t>
  </si>
  <si>
    <t>Montáž kanalizačního potrubí z polypropylenu PP hladkého plnostěnného SN 10 DN 150</t>
  </si>
  <si>
    <t>-548432498</t>
  </si>
  <si>
    <t>https://podminky.urs.cz/item/CS_URS_2024_01/871310310</t>
  </si>
  <si>
    <t>1,0</t>
  </si>
  <si>
    <t>"přípojka z ul vpusti</t>
  </si>
  <si>
    <t>3,5</t>
  </si>
  <si>
    <t>-877067570</t>
  </si>
  <si>
    <t>4,50</t>
  </si>
  <si>
    <t>4,5*1,015 'Přepočtené koeficientem množství</t>
  </si>
  <si>
    <t>871350310</t>
  </si>
  <si>
    <t>Montáž kanalizačního potrubí z polypropylenu PP hladkého plnostěnného SN 10 DN 200</t>
  </si>
  <si>
    <t>-1166925944</t>
  </si>
  <si>
    <t>https://podminky.urs.cz/item/CS_URS_2024_01/871350310</t>
  </si>
  <si>
    <t>"v.č.2,6 - bezpečnostní přepad DN 200</t>
  </si>
  <si>
    <t>2,7+5,7</t>
  </si>
  <si>
    <t>28617004</t>
  </si>
  <si>
    <t>trubka kanalizační PP plnostěnná třívrstvá DN 200x1000mm SN10</t>
  </si>
  <si>
    <t>762569500</t>
  </si>
  <si>
    <t>8,4</t>
  </si>
  <si>
    <t>8,4*1,015 'Přepočtené koeficientem množství</t>
  </si>
  <si>
    <t>1102013809</t>
  </si>
  <si>
    <t>"v.č.3,4,5,8</t>
  </si>
  <si>
    <t>"DN 250</t>
  </si>
  <si>
    <t>239,32-59,07-5,68-1,0*9+1,2+1,5</t>
  </si>
  <si>
    <t>221,0-1,0*8</t>
  </si>
  <si>
    <t>32,0-1,0*2</t>
  </si>
  <si>
    <t>28614220</t>
  </si>
  <si>
    <t>321962928</t>
  </si>
  <si>
    <t>411,27</t>
  </si>
  <si>
    <t>411,27*1,015 'Přepočtené koeficientem množství</t>
  </si>
  <si>
    <t>877360310</t>
  </si>
  <si>
    <t>Montáž tvarovek na kanalizačním plastovém potrubí z PP nebo PVC-U hladkého plnostěnného kolen, víček nebo hrdlových uzávěrů DN 250</t>
  </si>
  <si>
    <t>1481421972</t>
  </si>
  <si>
    <t>https://podminky.urs.cz/item/CS_URS_2024_01/877360310</t>
  </si>
  <si>
    <t>28617194</t>
  </si>
  <si>
    <t>koleno kanalizační PP třívrstvé SN16 DN 250x87°</t>
  </si>
  <si>
    <t>-1729686100</t>
  </si>
  <si>
    <t>877360330</t>
  </si>
  <si>
    <t>Montáž tvarovek na kanalizačním plastovém potrubí z PP nebo PVC-U hladkého plnostěnného spojek nebo redukcí DN 250</t>
  </si>
  <si>
    <t>-1749178029</t>
  </si>
  <si>
    <t>https://podminky.urs.cz/item/CS_URS_2024_01/877360330</t>
  </si>
  <si>
    <t>28617246</t>
  </si>
  <si>
    <t>redukce kanalizační PP třívrstvá DN 250/200</t>
  </si>
  <si>
    <t>840882532</t>
  </si>
  <si>
    <t>877350330</t>
  </si>
  <si>
    <t>Montáž tvarovek na kanalizačním plastovém potrubí z PP nebo PVC-U hladkého plnostěnného spojek nebo redukcí DN 200</t>
  </si>
  <si>
    <t>768480348</t>
  </si>
  <si>
    <t>https://podminky.urs.cz/item/CS_URS_2024_01/877350330</t>
  </si>
  <si>
    <t>28617245</t>
  </si>
  <si>
    <t>redukce kanalizační PP třívrstvá DN 200/150</t>
  </si>
  <si>
    <t>-529432454</t>
  </si>
  <si>
    <t>355786540</t>
  </si>
  <si>
    <t>"v.č.3,4,5,7,8</t>
  </si>
  <si>
    <t>"odbočka 250/150</t>
  </si>
  <si>
    <t>4+9+1</t>
  </si>
  <si>
    <t>"odbočka 250/200</t>
  </si>
  <si>
    <t>"odbočka 250/250</t>
  </si>
  <si>
    <t>-1000430828</t>
  </si>
  <si>
    <t>14*1,015 'Přepočtené koeficientem množství</t>
  </si>
  <si>
    <t>28617211</t>
  </si>
  <si>
    <t>odbočka kanalizační PP třívrstvá SN16 45° DN 250/200</t>
  </si>
  <si>
    <t>856195083</t>
  </si>
  <si>
    <t>2*1,015 'Přepočtené koeficientem množství</t>
  </si>
  <si>
    <t>286R7212</t>
  </si>
  <si>
    <t>odbočka kanalizační PP třívrstvá SN16 90° DN 250/250</t>
  </si>
  <si>
    <t>1909707106</t>
  </si>
  <si>
    <t>871370310</t>
  </si>
  <si>
    <t>Montáž kanalizačního potrubí z polypropylenu PP hladkého plnostěnného SN 10 DN 300</t>
  </si>
  <si>
    <t>1107631593</t>
  </si>
  <si>
    <t>https://podminky.urs.cz/item/CS_URS_2024_01/871370310</t>
  </si>
  <si>
    <t>"v.č.3,</t>
  </si>
  <si>
    <t>"DN 300</t>
  </si>
  <si>
    <t>5,68-1</t>
  </si>
  <si>
    <t>89</t>
  </si>
  <si>
    <t>28617022</t>
  </si>
  <si>
    <t>trubka kanalizační PP plnostěnná třívrstvá DN 300x6000mm SN10</t>
  </si>
  <si>
    <t>1700492345</t>
  </si>
  <si>
    <t>4,68</t>
  </si>
  <si>
    <t>4,68*1,015 'Přepočtené koeficientem množství</t>
  </si>
  <si>
    <t>871390310</t>
  </si>
  <si>
    <t>Montáž kanalizačního potrubí z polypropylenu PP hladkého plnostěnného SN 10 DN 400</t>
  </si>
  <si>
    <t>-500168794</t>
  </si>
  <si>
    <t>https://podminky.urs.cz/item/CS_URS_2024_01/871390310</t>
  </si>
  <si>
    <t>"DN 400</t>
  </si>
  <si>
    <t>59,07-1,0*3</t>
  </si>
  <si>
    <t>91</t>
  </si>
  <si>
    <t>28614222</t>
  </si>
  <si>
    <t>trubka kanalizační PP plnostěnná jednovrstvá DN 400x6000mm SN10</t>
  </si>
  <si>
    <t>-1548273056</t>
  </si>
  <si>
    <t>56,07</t>
  </si>
  <si>
    <t>56,07*1,015 'Přepočtené koeficientem množství</t>
  </si>
  <si>
    <t>891R62300</t>
  </si>
  <si>
    <t xml:space="preserve">Montáž a dodávka - vírový ventil VV Flow DN 65 </t>
  </si>
  <si>
    <t>-180407141</t>
  </si>
  <si>
    <t>93</t>
  </si>
  <si>
    <t>-1075727603</t>
  </si>
  <si>
    <t>"viz potrubí dn 150</t>
  </si>
  <si>
    <t>149381256</t>
  </si>
  <si>
    <t>"viz potrubí DN 250,300</t>
  </si>
  <si>
    <t>411,27+13,20+4,68</t>
  </si>
  <si>
    <t>95</t>
  </si>
  <si>
    <t>892421111</t>
  </si>
  <si>
    <t>Tlakové zkoušky vodou na potrubí DN 400 nebo 500</t>
  </si>
  <si>
    <t>568767855</t>
  </si>
  <si>
    <t>https://podminky.urs.cz/item/CS_URS_2024_01/892421111</t>
  </si>
  <si>
    <t>"viz potrubí DN 400</t>
  </si>
  <si>
    <t>96</t>
  </si>
  <si>
    <t>894R12100</t>
  </si>
  <si>
    <t>Šachty kanalizační čtvercové z prostého betonu vč.žebříku,prostupů a podklopu - specifikace viz v.č.8</t>
  </si>
  <si>
    <t>1855644939</t>
  </si>
  <si>
    <t>97</t>
  </si>
  <si>
    <t>-1215796322</t>
  </si>
  <si>
    <t>"v.č.6</t>
  </si>
  <si>
    <t>98</t>
  </si>
  <si>
    <t>59224495</t>
  </si>
  <si>
    <t>vpusť uliční DN 450 kaliště nízké 450/240x50mm</t>
  </si>
  <si>
    <t>1132236699</t>
  </si>
  <si>
    <t>99</t>
  </si>
  <si>
    <t>-1233377009</t>
  </si>
  <si>
    <t>59224492</t>
  </si>
  <si>
    <t>skruž betonová s odtokem 200mm PVC pro uliční vpusť 450x450x50mm</t>
  </si>
  <si>
    <t>-1620028231</t>
  </si>
  <si>
    <t>101</t>
  </si>
  <si>
    <t>899203112</t>
  </si>
  <si>
    <t>Osazení mříží litinových včetně rámů a košů na bahno pro třídu zatížení B125, C250</t>
  </si>
  <si>
    <t>1313159297</t>
  </si>
  <si>
    <t>https://podminky.urs.cz/item/CS_URS_2024_01/899203112</t>
  </si>
  <si>
    <t>"v.č.6 - vtoková mříž</t>
  </si>
  <si>
    <t>552R2320</t>
  </si>
  <si>
    <t>mříž vtoková litinová KM 03 C250</t>
  </si>
  <si>
    <t>-264504964</t>
  </si>
  <si>
    <t>103</t>
  </si>
  <si>
    <t>899623141</t>
  </si>
  <si>
    <t>Obetonování potrubí nebo zdiva stok betonem prostým v otevřeném výkopu, betonem tř. C 12/15</t>
  </si>
  <si>
    <t>-638734032</t>
  </si>
  <si>
    <t>https://podminky.urs.cz/item/CS_URS_2024_01/899623141</t>
  </si>
  <si>
    <t>(2,6+1,0)*0,5*0,55*0,55-3,14*0,125*0,125*1,8</t>
  </si>
  <si>
    <t>899643121</t>
  </si>
  <si>
    <t>Bednění pro obetonování potrubí v otevřeném výkopu zřízení</t>
  </si>
  <si>
    <t>553852937</t>
  </si>
  <si>
    <t>https://podminky.urs.cz/item/CS_URS_2024_01/899643121</t>
  </si>
  <si>
    <t>(2,6+1,0)*0,5*0,55*2+0,55*0,15*2</t>
  </si>
  <si>
    <t>105</t>
  </si>
  <si>
    <t>899643122</t>
  </si>
  <si>
    <t>Bednění pro obetonování potrubí v otevřeném výkopu odstranění</t>
  </si>
  <si>
    <t>1184678845</t>
  </si>
  <si>
    <t>https://podminky.urs.cz/item/CS_URS_2024_01/899643122</t>
  </si>
  <si>
    <t>2,145</t>
  </si>
  <si>
    <t>1703157789</t>
  </si>
  <si>
    <t>239,32+221,0+32,0-13,20</t>
  </si>
  <si>
    <t>107</t>
  </si>
  <si>
    <t>-804758202</t>
  </si>
  <si>
    <t>509650479</t>
  </si>
  <si>
    <t>109</t>
  </si>
  <si>
    <t>939295129</t>
  </si>
  <si>
    <t>1296123270</t>
  </si>
  <si>
    <t>111</t>
  </si>
  <si>
    <t>1667928130</t>
  </si>
  <si>
    <t>67679015</t>
  </si>
  <si>
    <t>"viz tabulka šachet - zákrytová deska</t>
  </si>
  <si>
    <t>113</t>
  </si>
  <si>
    <t>59224364</t>
  </si>
  <si>
    <t>deska betonová zákrytová šachetní čtvercová 150x180x62,5cm</t>
  </si>
  <si>
    <t>1476044270</t>
  </si>
  <si>
    <t>-1368685423</t>
  </si>
  <si>
    <t>6+2</t>
  </si>
  <si>
    <t>13+2</t>
  </si>
  <si>
    <t>115</t>
  </si>
  <si>
    <t>59224160</t>
  </si>
  <si>
    <t>skruž betonová kanalizační se stupadly 100x25x12cm</t>
  </si>
  <si>
    <t>1052584164</t>
  </si>
  <si>
    <t>59224051</t>
  </si>
  <si>
    <t>skruž betonová kanalizační se stupadly 100x50x12cm</t>
  </si>
  <si>
    <t>-135010684</t>
  </si>
  <si>
    <t>117</t>
  </si>
  <si>
    <t>59224052</t>
  </si>
  <si>
    <t>skruž betonová kanalizační se stupadly 100x100x12cm</t>
  </si>
  <si>
    <t>550858255</t>
  </si>
  <si>
    <t>1224028621</t>
  </si>
  <si>
    <t>119</t>
  </si>
  <si>
    <t>-1239900898</t>
  </si>
  <si>
    <t>919735114</t>
  </si>
  <si>
    <t>Řezání stávajícího živičného krytu nebo podkladu hloubky přes 150 do 200 mm</t>
  </si>
  <si>
    <t>-1333315880</t>
  </si>
  <si>
    <t>https://podminky.urs.cz/item/CS_URS_2024_01/919735114</t>
  </si>
  <si>
    <t xml:space="preserve">"komunikace - asfalt beton </t>
  </si>
  <si>
    <t>121</t>
  </si>
  <si>
    <t>928R60120</t>
  </si>
  <si>
    <t>Zálivka z modifikovaného asfaltu s posypem drtí</t>
  </si>
  <si>
    <t>1479279424</t>
  </si>
  <si>
    <t>"viz řezání</t>
  </si>
  <si>
    <t>21,60</t>
  </si>
  <si>
    <t>935112211</t>
  </si>
  <si>
    <t>Osazení betonového příkopového žlabu s vyplněním a zatřením spár cementovou maltou s ložem tl. 100 mm z betonu prostého z betonových příkopových tvárnic šířky přes 500 do 800 mm</t>
  </si>
  <si>
    <t>-1822736077</t>
  </si>
  <si>
    <t>https://podminky.urs.cz/item/CS_URS_2024_01/935112211</t>
  </si>
  <si>
    <t>"v.č.2 - nátok do retence</t>
  </si>
  <si>
    <t>5,7+2,7</t>
  </si>
  <si>
    <t>123</t>
  </si>
  <si>
    <t>59227051</t>
  </si>
  <si>
    <t>žlabovka příkopová betonová 300x800x170mm</t>
  </si>
  <si>
    <t>1371175414</t>
  </si>
  <si>
    <t>935112911</t>
  </si>
  <si>
    <t>Osazení betonového příkopového žlabu s vyplněním a zatřením spár cementovou maltou Příplatek k cenám za každých dalších i započatých 10 mm tloušťky lože přes 100 mm</t>
  </si>
  <si>
    <t>-876438775</t>
  </si>
  <si>
    <t>https://podminky.urs.cz/item/CS_URS_2024_01/935112911</t>
  </si>
  <si>
    <t>"viz osazení žlabu</t>
  </si>
  <si>
    <t>8,4*0,5*10</t>
  </si>
  <si>
    <t>125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</si>
  <si>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</si>
  <si>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</si>
  <si>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1967923223</t>
  </si>
  <si>
    <t>https://podminky.urs.cz/item/CS_URS_2024_01/979054451</t>
  </si>
  <si>
    <t>-1339172073</t>
  </si>
  <si>
    <t>127</t>
  </si>
  <si>
    <t>1465853439</t>
  </si>
  <si>
    <t>45,848*7 'Přepočtené koeficientem množství</t>
  </si>
  <si>
    <t>997221615</t>
  </si>
  <si>
    <t>Poplatek za uložení stavebního odpadu na skládce (skládkovné) z prostého betonu zatříděného do Katalogu odpadů pod kódem 17 01 01</t>
  </si>
  <si>
    <t>-140439353</t>
  </si>
  <si>
    <t>https://podminky.urs.cz/item/CS_URS_2024_01/997221615</t>
  </si>
  <si>
    <t>9,141+9,45</t>
  </si>
  <si>
    <t>129</t>
  </si>
  <si>
    <t>997221645</t>
  </si>
  <si>
    <t>Poplatek za uložení stavebního odpadu na skládce (skládkovné) asfaltového bez obsahu dehtu zatříděného do Katalogu odpadů pod kódem 17 03 02</t>
  </si>
  <si>
    <t>-151963024</t>
  </si>
  <si>
    <t>https://podminky.urs.cz/item/CS_URS_2024_01/997221645</t>
  </si>
  <si>
    <t>3,387+10,93</t>
  </si>
  <si>
    <t>997221655</t>
  </si>
  <si>
    <t>Poplatek za uložení stavebního odpadu na skládce (skládkovné) zeminy a kamení zatříděného do Katalogu odpadů pod kódem 17 05 04</t>
  </si>
  <si>
    <t>1282793008</t>
  </si>
  <si>
    <t>https://podminky.urs.cz/item/CS_URS_2024_01/997221655</t>
  </si>
  <si>
    <t>"vybouraný štěrk</t>
  </si>
  <si>
    <t>8,626</t>
  </si>
  <si>
    <t>131</t>
  </si>
  <si>
    <t>997221611</t>
  </si>
  <si>
    <t>Nakládání na dopravní prostředky pro vodorovnou dopravu suti</t>
  </si>
  <si>
    <t>1982780598</t>
  </si>
  <si>
    <t>https://podminky.urs.cz/item/CS_URS_2024_01/997221611</t>
  </si>
  <si>
    <t>"zámková dlažba  zpět k použití</t>
  </si>
  <si>
    <t>4,314</t>
  </si>
  <si>
    <t>-921506299</t>
  </si>
  <si>
    <t>133</t>
  </si>
  <si>
    <t>-1788407054</t>
  </si>
  <si>
    <t>SO 03.1 - Kanalizační přípojky</t>
  </si>
  <si>
    <t>"Stoka D</t>
  </si>
  <si>
    <t>8,7*1,1*(2,29+1,9)*0,5</t>
  </si>
  <si>
    <t>23,7*1,1*(3,56+1,9)*0,5</t>
  </si>
  <si>
    <t>5,6*1,1*(2,11+1,9)*0,5</t>
  </si>
  <si>
    <t>4,80*1,1*(2,72+1,9)*0,5</t>
  </si>
  <si>
    <t>"Stoka DI</t>
  </si>
  <si>
    <t>4,50*1,1*(1,99+1,9)*0,5</t>
  </si>
  <si>
    <t>2,40*1,1*(2,25+2,1)*0,5</t>
  </si>
  <si>
    <t>2,45*1,1*(2,24+1,9)*0,5</t>
  </si>
  <si>
    <t>2,90*1,1*(1,91+1,9)*0,5</t>
  </si>
  <si>
    <t>2,50*1,1*(1,91+1,6)*0,5</t>
  </si>
  <si>
    <t>2,40*1,1*(1,78+1,6)*0,5</t>
  </si>
  <si>
    <t>4,50*1,1*(2,11+1,9)*0,5</t>
  </si>
  <si>
    <t>4,50*1,1*(2,07+1,9)*0,5</t>
  </si>
  <si>
    <t>"Stoka DIA</t>
  </si>
  <si>
    <t>7,65*1,1*(2,40+1,9)*0,5</t>
  </si>
  <si>
    <t>616797231</t>
  </si>
  <si>
    <t>8,7*(2,29+1,9)</t>
  </si>
  <si>
    <t>23,7*(3,56+1,9)</t>
  </si>
  <si>
    <t>5,6*(2,11+1,9)</t>
  </si>
  <si>
    <t>4,80*(2,72+1,9)</t>
  </si>
  <si>
    <t>4,50*(1,99+1,9)</t>
  </si>
  <si>
    <t>2,40*(2,25+2,1)</t>
  </si>
  <si>
    <t>2,45*(2,24+1,9)</t>
  </si>
  <si>
    <t>2,90*(1,91+1,9)</t>
  </si>
  <si>
    <t>2,50*(1,91+1,6)</t>
  </si>
  <si>
    <t>2,40*(1,78+1,6)</t>
  </si>
  <si>
    <t>4,50*(2,11+1,9)</t>
  </si>
  <si>
    <t>4,50*(2,07+1,9)</t>
  </si>
  <si>
    <t>7,65*(2,40+1,9)</t>
  </si>
  <si>
    <t>"odpočet pažení do 4m</t>
  </si>
  <si>
    <t>-282,01</t>
  </si>
  <si>
    <t>-1570459222</t>
  </si>
  <si>
    <t>"viz zřízení pažení do 2 m</t>
  </si>
  <si>
    <t>63,306</t>
  </si>
  <si>
    <t>282,01</t>
  </si>
  <si>
    <t>-(42,8+26,1+7,65)*1,1*0,55</t>
  </si>
  <si>
    <t>-3,14*0,225*0,225*(1,8*10+2+1,5*2)</t>
  </si>
  <si>
    <t>139,956*1,9</t>
  </si>
  <si>
    <t>(42,8+26,1+7,65)*1,1*0,45</t>
  </si>
  <si>
    <t>37,892*1,9</t>
  </si>
  <si>
    <t>-854834490</t>
  </si>
  <si>
    <t>(42,8+26,1+7,65)</t>
  </si>
  <si>
    <t>76,55</t>
  </si>
  <si>
    <t>(42,8+26,1+7,65)*1,1*0,1</t>
  </si>
  <si>
    <t>76,55*1,015 'Přepočtené koeficientem množství</t>
  </si>
  <si>
    <t>SO 04 - Vodovod a přípojky</t>
  </si>
  <si>
    <t>22221</t>
  </si>
  <si>
    <t xml:space="preserve">    45 - Vodorovné konstrukce - podkladní a vedlejší konstrukce (inž. stavby kromě vozovek a žel. svršku)</t>
  </si>
  <si>
    <t xml:space="preserve">    85 - Potrubi z trub litinovych</t>
  </si>
  <si>
    <t xml:space="preserve">    87 - Potrubi z trub plastickych a sklenenych</t>
  </si>
  <si>
    <t xml:space="preserve">    89 - Ostatni konstrukce a prace na trubnim vedeni</t>
  </si>
  <si>
    <t xml:space="preserve">    95 - Ruzne dokoncujici konstrukce a prace na pozemnich stavbach</t>
  </si>
  <si>
    <t>1052557664</t>
  </si>
  <si>
    <t>5*24*2</t>
  </si>
  <si>
    <t>-1987712324</t>
  </si>
  <si>
    <t>5*2</t>
  </si>
  <si>
    <t>-1648114810</t>
  </si>
  <si>
    <t>"v.č.4 - kabel  V.O.</t>
  </si>
  <si>
    <t>1*1,5*1,0*1</t>
  </si>
  <si>
    <t>-1681625375</t>
  </si>
  <si>
    <t>1,0*1</t>
  </si>
  <si>
    <t>-1107199886</t>
  </si>
  <si>
    <t>"v.č. 3 - vodovod V</t>
  </si>
  <si>
    <t>267*1,0</t>
  </si>
  <si>
    <t>"v.č. 4 - vodovod V1</t>
  </si>
  <si>
    <t>12*1,0</t>
  </si>
  <si>
    <t>132254204</t>
  </si>
  <si>
    <t>Hloubení zapažených rýh šířky přes 800 do 2 000 mm strojně s urovnáním dna do předepsaného profilu a spádu v hornině třídy těžitelnosti I skupiny 3 přes 100 do 500 m3</t>
  </si>
  <si>
    <t>460660667</t>
  </si>
  <si>
    <t>https://podminky.urs.cz/item/CS_URS_2024_01/132254204</t>
  </si>
  <si>
    <t>"km 0,000 - 0,0052</t>
  </si>
  <si>
    <t>5,2*1,0*(1,55+1,57)*0,5</t>
  </si>
  <si>
    <t>"km 0,0052 - 0,01302</t>
  </si>
  <si>
    <t>7,82*1,0*(1,57+1,42)*0,5</t>
  </si>
  <si>
    <t>"km 0,01302 - 0,01840</t>
  </si>
  <si>
    <t>5,38*1,0*(1,422+1,49)*0,5</t>
  </si>
  <si>
    <t>"km 0,01840 - 0,020</t>
  </si>
  <si>
    <t>1,6*1,0*(1,49+1,47)*0,5</t>
  </si>
  <si>
    <t>"km 0,020 - 0,02780</t>
  </si>
  <si>
    <t>7,80*1,0*(1,47+1,06)*0,5</t>
  </si>
  <si>
    <t>"km  0,02780 - 0,04130</t>
  </si>
  <si>
    <t>13,50*1,0*(1,06+2,41)*0,5</t>
  </si>
  <si>
    <t>"km  0,04130 - 0,04810</t>
  </si>
  <si>
    <t>6,8*1,0*(2,41+1,41)*0,5</t>
  </si>
  <si>
    <t>"km 0,04810 - 0,05026</t>
  </si>
  <si>
    <t>2,16*1,0*(1,41+2,28)*0,5</t>
  </si>
  <si>
    <t>"km 0,05026 - 0,07264</t>
  </si>
  <si>
    <t>22,38*1,0*(2,28+1,53)*0,5</t>
  </si>
  <si>
    <t>"km 0,07264 - 0,08412</t>
  </si>
  <si>
    <t>11,48*1,0*(1,53+1,74)*0,5</t>
  </si>
  <si>
    <t>"km 0,08412 - 0,09834</t>
  </si>
  <si>
    <t>14,22*1,0*(1,74+1,23)*0,5</t>
  </si>
  <si>
    <t>"km 0,09834 - 0,10692</t>
  </si>
  <si>
    <t>8,58*1,0*(1,23+1,54)*0,5</t>
  </si>
  <si>
    <t>"km 0,10692 - 0,11178</t>
  </si>
  <si>
    <t>4,86*1,0*(1,54+1,42)*0,5</t>
  </si>
  <si>
    <t>"km 0,11178 - 0,11296</t>
  </si>
  <si>
    <t>1,18*1,0*(1,42+1,51)*0,5</t>
  </si>
  <si>
    <t>"km 0,11296 - 0,11678</t>
  </si>
  <si>
    <t>3,82*1,0*(1,51+1,52)*0,5</t>
  </si>
  <si>
    <t>"km 0,11678 - 0,13674</t>
  </si>
  <si>
    <t>19,96*1,0*(1,52+1,55)*0,5</t>
  </si>
  <si>
    <t>"km 0,13674 - 0,15513</t>
  </si>
  <si>
    <t>18,39*1,0*(1,55+1,50)*0,5</t>
  </si>
  <si>
    <t>"km 0,15513 - 0,17667</t>
  </si>
  <si>
    <t>21,54*1,0*(1,50+1,63)*0,5</t>
  </si>
  <si>
    <t>"km 0,17667 - 0,21661</t>
  </si>
  <si>
    <t>39,94*1,0*(1,63+1,69)*0,5</t>
  </si>
  <si>
    <t>"km 0,21661 - 0,22168</t>
  </si>
  <si>
    <t>5,07*1,0*(1,69+1,33)*0,5</t>
  </si>
  <si>
    <t>"km 0,22168 - 0,22532</t>
  </si>
  <si>
    <t>3,64*1,0*(1,33+1,65)*0,5</t>
  </si>
  <si>
    <t>"km 0,22532 - 0,24012</t>
  </si>
  <si>
    <t>14,80*1,0*(1,65+1,42)*0,5</t>
  </si>
  <si>
    <t>"km 0,24012 - 0,25218</t>
  </si>
  <si>
    <t>12,06*1,0*(1,42+1,51)*0,5</t>
  </si>
  <si>
    <t>"km 0,25218 - 0,267</t>
  </si>
  <si>
    <t>14,82*1,0*(1,51+1,55)*0,5</t>
  </si>
  <si>
    <t>-0,3*1,0*267,0</t>
  </si>
  <si>
    <t>"v.č.4 - vodovod V1</t>
  </si>
  <si>
    <t>"km 0,000 - 0,00714</t>
  </si>
  <si>
    <t>7,14*1,0*(1,50+1,55)*0,5</t>
  </si>
  <si>
    <t>"km 0,00714 - 0,012</t>
  </si>
  <si>
    <t>4,86*1,0*(1,55+1,55)*0,5</t>
  </si>
  <si>
    <t>-0,3*1,0*12,0</t>
  </si>
  <si>
    <t>-1731712049</t>
  </si>
  <si>
    <t>5,2*(1,55+1,57)</t>
  </si>
  <si>
    <t>7,82*(1,57+1,42)</t>
  </si>
  <si>
    <t>5,38*(1,422+1,49)</t>
  </si>
  <si>
    <t>1,6*(1,49+1,47)</t>
  </si>
  <si>
    <t>7,80*(1,47+1,06)</t>
  </si>
  <si>
    <t>13,50*(1,06+2,41)</t>
  </si>
  <si>
    <t>6,8*(2,41+1,41)</t>
  </si>
  <si>
    <t>2,16*(1,41+2,28)</t>
  </si>
  <si>
    <t>22,38*(2,28+1,53)</t>
  </si>
  <si>
    <t>11,48*(1,53+1,74)</t>
  </si>
  <si>
    <t>14,22*(1,74+1,23)</t>
  </si>
  <si>
    <t>8,58*(1,23+1,54)</t>
  </si>
  <si>
    <t>4,86*(1,54+1,42)</t>
  </si>
  <si>
    <t>1,18*(1,42+1,51)</t>
  </si>
  <si>
    <t>3,82*(1,51+1,52)</t>
  </si>
  <si>
    <t>19,96*(1,52+1,55)</t>
  </si>
  <si>
    <t>18,39*(1,55+1,50)</t>
  </si>
  <si>
    <t>21,54*(1,50+1,63)</t>
  </si>
  <si>
    <t>39,94*(1,63+1,69)</t>
  </si>
  <si>
    <t>5,07*(1,69+1,33)</t>
  </si>
  <si>
    <t>3,64*(1,33+1,65)</t>
  </si>
  <si>
    <t>14,80*(1,65+1,42)</t>
  </si>
  <si>
    <t>12,06*(1,42+1,51)</t>
  </si>
  <si>
    <t>14,82*(1,51+1,55)</t>
  </si>
  <si>
    <t>7,14*(1,50+1,55)</t>
  </si>
  <si>
    <t>4,86*(1,55+1,55)</t>
  </si>
  <si>
    <t>-1770599666</t>
  </si>
  <si>
    <t>"viz zřízení pažení</t>
  </si>
  <si>
    <t>885,27</t>
  </si>
  <si>
    <t>1856722615</t>
  </si>
  <si>
    <t>358,937</t>
  </si>
  <si>
    <t>"v.č. D.6 - vytlačená kubatura</t>
  </si>
  <si>
    <t>"potrubí DN 90</t>
  </si>
  <si>
    <t>-(267+12)*1,0*0,49</t>
  </si>
  <si>
    <t>758392240</t>
  </si>
  <si>
    <t>"222,227/279=0,797 m3 /bm</t>
  </si>
  <si>
    <t>(279-112,96)*0,797*1,9</t>
  </si>
  <si>
    <t>-71351095</t>
  </si>
  <si>
    <t xml:space="preserve">"v.č. 3,4,5 </t>
  </si>
  <si>
    <t>(267+12)*1,0*0,39</t>
  </si>
  <si>
    <t>-1943294271</t>
  </si>
  <si>
    <t>108,81*1,9</t>
  </si>
  <si>
    <t>-2079510422</t>
  </si>
  <si>
    <t>279*0,3+112,96*0,1</t>
  </si>
  <si>
    <t>"zásyp zpět k použití</t>
  </si>
  <si>
    <t>222,227-(251,434/1,9)</t>
  </si>
  <si>
    <t>1382080348</t>
  </si>
  <si>
    <t>112,96*0,1</t>
  </si>
  <si>
    <t>536835677</t>
  </si>
  <si>
    <t>279*0,3</t>
  </si>
  <si>
    <t>-1584811968</t>
  </si>
  <si>
    <t>"v.č. 3 - Vodovod - V</t>
  </si>
  <si>
    <t>112,96*1,0</t>
  </si>
  <si>
    <t>-159956765</t>
  </si>
  <si>
    <t>850471814</t>
  </si>
  <si>
    <t>112,96</t>
  </si>
  <si>
    <t>-2146448134</t>
  </si>
  <si>
    <t>112,96*0,015*1,03</t>
  </si>
  <si>
    <t>1635605979</t>
  </si>
  <si>
    <t>-684121407</t>
  </si>
  <si>
    <t>-1691362973</t>
  </si>
  <si>
    <t>788045927</t>
  </si>
  <si>
    <t>-1768295293</t>
  </si>
  <si>
    <t>1051368137</t>
  </si>
  <si>
    <t>998920457</t>
  </si>
  <si>
    <t>Vodorovné konstrukce - podkladní a vedlejší konstrukce (inž. stavby kromě vozovek a žel. svršku)</t>
  </si>
  <si>
    <t>-70245211</t>
  </si>
  <si>
    <t>(267+12)*1,0*0,1</t>
  </si>
  <si>
    <t>452313131</t>
  </si>
  <si>
    <t>Podkladní a zajišťovací konstrukce z betonu prostého v otevřeném výkopu bez zvýšených nároků na prostředí bloky pro potrubí z betonu tř. C 12/15</t>
  </si>
  <si>
    <t>1725484708</t>
  </si>
  <si>
    <t>https://podminky.urs.cz/item/CS_URS_2024_01/452313131</t>
  </si>
  <si>
    <t>"v.č.5 + TZ - pod armaturama</t>
  </si>
  <si>
    <t>0,6*0,5*0,4*14</t>
  </si>
  <si>
    <t>452353111</t>
  </si>
  <si>
    <t>Bednění podkladních a zajišťovacích konstrukcí v otevřeném výkopu bloků pro potrubí zřízení</t>
  </si>
  <si>
    <t>-210236546</t>
  </si>
  <si>
    <t>https://podminky.urs.cz/item/CS_URS_2024_01/452353111</t>
  </si>
  <si>
    <t>"v.č.5 + TZ</t>
  </si>
  <si>
    <t>(0,6+0,5)*2*0,4*14</t>
  </si>
  <si>
    <t>452353112</t>
  </si>
  <si>
    <t>Bednění podkladních a zajišťovacích konstrukcí v otevřeném výkopu bloků pro potrubí odstranění</t>
  </si>
  <si>
    <t>-448641865</t>
  </si>
  <si>
    <t>https://podminky.urs.cz/item/CS_URS_2024_01/452353112</t>
  </si>
  <si>
    <t>Potrubi z trub litinovych</t>
  </si>
  <si>
    <t>850R65921</t>
  </si>
  <si>
    <t>Výřez nebo výsek na potrubí z trub PE tlakových při opravách DN 80-100</t>
  </si>
  <si>
    <t>-359619210</t>
  </si>
  <si>
    <t>"viz TZ - napojení na stáv řad</t>
  </si>
  <si>
    <t>857242122</t>
  </si>
  <si>
    <t>Montáž litinových tvarovek na potrubí litinovém tlakovém jednoosých na potrubí z trub přírubových v otevřeném výkopu, kanálu nebo v šachtě DN 80</t>
  </si>
  <si>
    <t>-1850792039</t>
  </si>
  <si>
    <t>https://podminky.urs.cz/item/CS_URS_2024_01/857242122</t>
  </si>
  <si>
    <t>"v.č.5 - kladečské schéma</t>
  </si>
  <si>
    <t>"koleno s patkou DN 80</t>
  </si>
  <si>
    <t>"příruba S 2000 DN 80</t>
  </si>
  <si>
    <t>55254047</t>
  </si>
  <si>
    <t>koleno 90° s patkou přírubové litinové vodovodní N-kus PN10/40 DN 80</t>
  </si>
  <si>
    <t>-794252834</t>
  </si>
  <si>
    <t>4*1,01 'Přepočtené koeficientem množství</t>
  </si>
  <si>
    <t>552R 0400</t>
  </si>
  <si>
    <t>PŘÍRUBA LITINOVÁ S 2000 č. 0400 DN 80</t>
  </si>
  <si>
    <t>1182320184</t>
  </si>
  <si>
    <t>8*1,01 'Přepočtené koeficientem množství</t>
  </si>
  <si>
    <t>857262122</t>
  </si>
  <si>
    <t>Montáž litinových tvarovek na potrubí litinovém tlakovém jednoosých na potrubí z trub přírubových v otevřeném výkopu, kanálu nebo v šachtě DN 100</t>
  </si>
  <si>
    <t>-315561946</t>
  </si>
  <si>
    <t>https://podminky.urs.cz/item/CS_URS_2024_01/857262122</t>
  </si>
  <si>
    <t>"spojka Synoflex DN 100</t>
  </si>
  <si>
    <t>HWL.797410000016</t>
  </si>
  <si>
    <t>SYNOFLEX - SPOJKA 100 (104-132)</t>
  </si>
  <si>
    <t>129529626</t>
  </si>
  <si>
    <t>2*1,01 'Přepočtené koeficientem množství</t>
  </si>
  <si>
    <t>857244122</t>
  </si>
  <si>
    <t>Montáž litinových tvarovek na potrubí litinovém tlakovém odbočných na potrubí z trub přírubových v otevřeném výkopu, kanálu nebo v šachtě DN 80</t>
  </si>
  <si>
    <t>1725915280</t>
  </si>
  <si>
    <t>https://podminky.urs.cz/item/CS_URS_2024_01/857244122</t>
  </si>
  <si>
    <t>"T kus 80/80</t>
  </si>
  <si>
    <t>55253510</t>
  </si>
  <si>
    <t>tvarovka přírubová litinová vodovodní s přírubovou odbočkou PN10/40 T-kus DN 80/80</t>
  </si>
  <si>
    <t>47188789</t>
  </si>
  <si>
    <t>857264122</t>
  </si>
  <si>
    <t>Montáž litinových tvarovek na potrubí litinovém tlakovém odbočných na potrubí z trub přírubových v otevřeném výkopu, kanálu nebo v šachtě DN 100</t>
  </si>
  <si>
    <t>614310466</t>
  </si>
  <si>
    <t>https://podminky.urs.cz/item/CS_URS_2024_01/857264122</t>
  </si>
  <si>
    <t>"T kus 100/80</t>
  </si>
  <si>
    <t>55253515</t>
  </si>
  <si>
    <t>tvarovka přírubová litinová s přírubovou odbočkou,práškový epoxid tl 250µm T-kus DN 100/80</t>
  </si>
  <si>
    <t>1180641021</t>
  </si>
  <si>
    <t>Potrubi z trub plastickych a sklenenych</t>
  </si>
  <si>
    <t>871241141</t>
  </si>
  <si>
    <t>Montáž vodovodního potrubí z polyetylenu PE100 RC v otevřeném výkopu svařovaných na tupo SDR 11/PN16 d 90 x 8,2 mm</t>
  </si>
  <si>
    <t>2050660232</t>
  </si>
  <si>
    <t>https://podminky.urs.cz/item/CS_URS_2024_01/871241141</t>
  </si>
  <si>
    <t>(267+12)</t>
  </si>
  <si>
    <t>286R3115</t>
  </si>
  <si>
    <t>potrubí vodovodní dvouvrstvé PE100 RC PN 16 SDR11 90x8,2mm</t>
  </si>
  <si>
    <t>-525338905</t>
  </si>
  <si>
    <t>"viz. montáž</t>
  </si>
  <si>
    <t>279</t>
  </si>
  <si>
    <t>279*1,015 'Přepočtené koeficientem množství</t>
  </si>
  <si>
    <t>877241101</t>
  </si>
  <si>
    <t>Montáž tvarovek na vodovodním plastovém potrubí z polyetylenu PE 100 elektrotvarovek SDR 11/PN16 spojek, oblouků nebo redukcí d 90</t>
  </si>
  <si>
    <t>-985942422</t>
  </si>
  <si>
    <t>https://podminky.urs.cz/item/CS_URS_2024_01/877241101</t>
  </si>
  <si>
    <t>"oblouk D 90 PE 45°</t>
  </si>
  <si>
    <t>"oblouk D 90 PE 30°</t>
  </si>
  <si>
    <t>"oblouk D 90 PE22°</t>
  </si>
  <si>
    <t>"oblouk D 90 PE15°</t>
  </si>
  <si>
    <t>"oblouk D 90 PE11°</t>
  </si>
  <si>
    <t>"lemový nákružek D 90</t>
  </si>
  <si>
    <t>"elektrospojka D90</t>
  </si>
  <si>
    <t>286R4911</t>
  </si>
  <si>
    <t>elektrooblouk 11° PE 100 PN16 D 90mm</t>
  </si>
  <si>
    <t>-533120304</t>
  </si>
  <si>
    <t>286R4915</t>
  </si>
  <si>
    <t>elektrooblouk 15° PE 100 PN16 D 90mm</t>
  </si>
  <si>
    <t>-1282359113</t>
  </si>
  <si>
    <t>286R4922</t>
  </si>
  <si>
    <t>elektrooblouk 22° PE 100 PN16 D 90mm</t>
  </si>
  <si>
    <t>228400620</t>
  </si>
  <si>
    <t>2+1</t>
  </si>
  <si>
    <t>3*1,015 'Přepočtené koeficientem množství</t>
  </si>
  <si>
    <t>286R4930</t>
  </si>
  <si>
    <t>elektrooblouk 30° PE 100 PN16 D 90mm</t>
  </si>
  <si>
    <t>1318502084</t>
  </si>
  <si>
    <t>286R4945</t>
  </si>
  <si>
    <t>elektrooblouk 45° PE 100 PN16 D 90mm</t>
  </si>
  <si>
    <t>-602460949</t>
  </si>
  <si>
    <t>7*1,015 'Přepočtené koeficientem množství</t>
  </si>
  <si>
    <t>286R23440</t>
  </si>
  <si>
    <t>nákružek lemový  PE100 SDR 11, d 90</t>
  </si>
  <si>
    <t>-262276447</t>
  </si>
  <si>
    <t>28615974</t>
  </si>
  <si>
    <t>elektrospojka SDR11 PE 100 PN16 D 90mm</t>
  </si>
  <si>
    <t>-1815688752</t>
  </si>
  <si>
    <t>30*1,015 'Přepočtené koeficientem množství</t>
  </si>
  <si>
    <t>Ostatni konstrukce a prace na trubnim vedeni</t>
  </si>
  <si>
    <t>891241112</t>
  </si>
  <si>
    <t>Montáž vodovodních armatur na potrubí šoupátek nebo klapek uzavíracích v otevřeném výkopu nebo v šachtách s osazením zemní soupravy (bez poklopů) DN 80</t>
  </si>
  <si>
    <t>507550299</t>
  </si>
  <si>
    <t>https://podminky.urs.cz/item/CS_URS_2024_01/891241112</t>
  </si>
  <si>
    <t>"v.č. 5 - kladečské schéma</t>
  </si>
  <si>
    <t>"šoupátko DN 80</t>
  </si>
  <si>
    <t>42221212</t>
  </si>
  <si>
    <t>šoupě přírubové vodovodní krátká stavební dl DN 80 PN10-16</t>
  </si>
  <si>
    <t>1381822199</t>
  </si>
  <si>
    <t>42291079</t>
  </si>
  <si>
    <t>souprava zemní pro šoupátka DN 65-80mm Rd 2,0m</t>
  </si>
  <si>
    <t>456284969</t>
  </si>
  <si>
    <t>891247111</t>
  </si>
  <si>
    <t>Montáž vodovodních armatur na potrubí hydrantů podzemních (bez osazení poklopů) DN 80</t>
  </si>
  <si>
    <t>-286573705</t>
  </si>
  <si>
    <t>https://podminky.urs.cz/item/CS_URS_2024_01/891247111</t>
  </si>
  <si>
    <t>"v.č.54 - kladečské schéma</t>
  </si>
  <si>
    <t>42273594</t>
  </si>
  <si>
    <t>hydrant podzemní DN 80 PN 16 dvojitý uzávěr s koulí krycí v 1500mm</t>
  </si>
  <si>
    <t>-1460895086</t>
  </si>
  <si>
    <t>422R001</t>
  </si>
  <si>
    <t>Podkladní deska</t>
  </si>
  <si>
    <t>ks</t>
  </si>
  <si>
    <t>984870190</t>
  </si>
  <si>
    <t>899121102</t>
  </si>
  <si>
    <t>Osazení poklopů plastových šoupátkových</t>
  </si>
  <si>
    <t>1234775632</t>
  </si>
  <si>
    <t>https://podminky.urs.cz/item/CS_URS_2024_01/899121102</t>
  </si>
  <si>
    <t>56230633</t>
  </si>
  <si>
    <t>poklop uliční šoupátkový kulatý plastový PA s litinovým víkem</t>
  </si>
  <si>
    <t>-1576770519</t>
  </si>
  <si>
    <t>562306360</t>
  </si>
  <si>
    <t>deska podkladová uličního poklopu plastového ventilkového a šoupatového</t>
  </si>
  <si>
    <t>-882307879</t>
  </si>
  <si>
    <t>899401113</t>
  </si>
  <si>
    <t>Osazení poklopů litinových hydrantových</t>
  </si>
  <si>
    <t>380691709</t>
  </si>
  <si>
    <t>https://podminky.urs.cz/item/CS_URS_2024_01/899401113</t>
  </si>
  <si>
    <t>42291452</t>
  </si>
  <si>
    <t>poklop litinový hydrantový DN 80</t>
  </si>
  <si>
    <t>-1464120261</t>
  </si>
  <si>
    <t>562306380</t>
  </si>
  <si>
    <t>deska podkladová uličního poklopu plastového hydrantového</t>
  </si>
  <si>
    <t>882603130</t>
  </si>
  <si>
    <t>899713111</t>
  </si>
  <si>
    <t>Orientační tabulky na vodovodních a kanalizačních řadech na sloupku ocelovém nebo betonovém</t>
  </si>
  <si>
    <t>1990867760</t>
  </si>
  <si>
    <t>https://podminky.urs.cz/item/CS_URS_2024_01/899713111</t>
  </si>
  <si>
    <t>"v.č.5</t>
  </si>
  <si>
    <t>553422520</t>
  </si>
  <si>
    <t>sloupek plotový průběžný Pz a komaxitový 2000/38x1,5mm</t>
  </si>
  <si>
    <t>9280715</t>
  </si>
  <si>
    <t>899721111</t>
  </si>
  <si>
    <t>Signalizační vodič na potrubí DN do 150 mm</t>
  </si>
  <si>
    <t>-1994503868</t>
  </si>
  <si>
    <t>https://podminky.urs.cz/item/CS_URS_2024_01/899721111</t>
  </si>
  <si>
    <t>(267+12)+6*1,5</t>
  </si>
  <si>
    <t>1600515902</t>
  </si>
  <si>
    <t>1206029888</t>
  </si>
  <si>
    <t>892273122</t>
  </si>
  <si>
    <t>Proplach a dezinfekce vodovodního potrubí DN od 80 do 125</t>
  </si>
  <si>
    <t>178736368</t>
  </si>
  <si>
    <t>https://podminky.urs.cz/item/CS_URS_2024_01/892273122</t>
  </si>
  <si>
    <t>Ruzne dokoncujici konstrukce a prace na pozemnich stavbach</t>
  </si>
  <si>
    <t>950R0000</t>
  </si>
  <si>
    <t>Bakteriologický rozbor,revizní zprávy</t>
  </si>
  <si>
    <t>-454248901</t>
  </si>
  <si>
    <t>959R510</t>
  </si>
  <si>
    <t>Zkouška + revizní zpráva hydrantu</t>
  </si>
  <si>
    <t>-584425248</t>
  </si>
  <si>
    <t>"viz hydrant</t>
  </si>
  <si>
    <t>2071408533</t>
  </si>
  <si>
    <t>1722702638</t>
  </si>
  <si>
    <t>SO 03.1 - Vodovodní přípojky</t>
  </si>
  <si>
    <t xml:space="preserve">    8 -  Trubní vedení</t>
  </si>
  <si>
    <t>132151254</t>
  </si>
  <si>
    <t>Hloubení nezapažených rýh šířky přes 800 do 2 000 mm strojně s urovnáním dna do předepsaného profilu a spádu v hornině třídy těžitelnosti I skupiny 1 a 2 přes 100 do 500 m3</t>
  </si>
  <si>
    <t>-1935762814</t>
  </si>
  <si>
    <t>https://podminky.urs.cz/item/CS_URS_2024_01/132151254</t>
  </si>
  <si>
    <t>"v.č. viz  výpis přípojek</t>
  </si>
  <si>
    <t>"přípojka č.18</t>
  </si>
  <si>
    <t>8,0*1,0*(2,23+1,5)*0,5</t>
  </si>
  <si>
    <t>"přípojka č.1</t>
  </si>
  <si>
    <t>9,1*1,0*(1,64+1,5)*0,5</t>
  </si>
  <si>
    <t>"přípojka č.2</t>
  </si>
  <si>
    <t>11,0*1,0*(1,30+1,5)*0,5</t>
  </si>
  <si>
    <t>"přípojka č.3</t>
  </si>
  <si>
    <t>11,0*1,0*1,5</t>
  </si>
  <si>
    <t>"přípojka č.4</t>
  </si>
  <si>
    <t>8,5*1,0*(1,5+1,5)*0,5</t>
  </si>
  <si>
    <t>"přípojka č.5</t>
  </si>
  <si>
    <t>5,3*1,0*(1,46+1,5)*0,5</t>
  </si>
  <si>
    <t>"přípojka č.6</t>
  </si>
  <si>
    <t>5,5*1,0*(1,54+1,5)*0,5</t>
  </si>
  <si>
    <t>"přípojka č.7</t>
  </si>
  <si>
    <t>5,5*1,0*(1,52+1,5)*0,5</t>
  </si>
  <si>
    <t>"přípojka č.8</t>
  </si>
  <si>
    <t>5,5*1,0*(1,65+1,5)*0,5</t>
  </si>
  <si>
    <t>"přípojka č.9</t>
  </si>
  <si>
    <t>5,5*1,0*(1,72+1,5)*0,5</t>
  </si>
  <si>
    <t>"přípojka č.10</t>
  </si>
  <si>
    <t>8,4*1,0*(1,60+1,5)*0,5</t>
  </si>
  <si>
    <t>"přípojka č.11</t>
  </si>
  <si>
    <t>8,4*1,0*(1,70+1,5)*0,5</t>
  </si>
  <si>
    <t>"přípojka č.12</t>
  </si>
  <si>
    <t>3,8*1,0*(1,71+1,5)*0,5</t>
  </si>
  <si>
    <t>"přípojka č.13</t>
  </si>
  <si>
    <t>18,3*1,0*(1,52+1,5)*0,5</t>
  </si>
  <si>
    <t>"rozšíření pro vodovodní šachtu</t>
  </si>
  <si>
    <t>1*0,7*1,5*14</t>
  </si>
  <si>
    <t>469309289</t>
  </si>
  <si>
    <t>8,0*(2,23+1,5)</t>
  </si>
  <si>
    <t>9,1*(1,64+1,5)</t>
  </si>
  <si>
    <t>11,0*(1,30+1,5)</t>
  </si>
  <si>
    <t>11,0*1,5*2</t>
  </si>
  <si>
    <t>8,5*(1,5+1,5)</t>
  </si>
  <si>
    <t>5,3*(1,46+1,5)</t>
  </si>
  <si>
    <t>5,5*(1,54+1,5)</t>
  </si>
  <si>
    <t>5,5*(1,52+1,5)</t>
  </si>
  <si>
    <t>5,5*(1,65+1,5)</t>
  </si>
  <si>
    <t>5,5*(1,72+1,5)</t>
  </si>
  <si>
    <t>8,4*(1,60+1,5)</t>
  </si>
  <si>
    <t>8,4*(1,70+1,5)</t>
  </si>
  <si>
    <t>3,8*(1,71+1,5)</t>
  </si>
  <si>
    <t>18,3*(1,52+1,5)</t>
  </si>
  <si>
    <t>2*0,7*1,5*14</t>
  </si>
  <si>
    <t>520213581</t>
  </si>
  <si>
    <t>381,551</t>
  </si>
  <si>
    <t>1384583466</t>
  </si>
  <si>
    <t>120,786*1,9</t>
  </si>
  <si>
    <t>-382679648</t>
  </si>
  <si>
    <t>190,776</t>
  </si>
  <si>
    <t>"v.č.7 - vytlačená kubatura</t>
  </si>
  <si>
    <t xml:space="preserve">"potrubí </t>
  </si>
  <si>
    <t>-113,8*1,0*0,43</t>
  </si>
  <si>
    <t>"vodovodní šachta</t>
  </si>
  <si>
    <t>-1,2*0,9*1,2*14-1,6*1,3*0,1*14</t>
  </si>
  <si>
    <t>303017525</t>
  </si>
  <si>
    <t>113,8*1,0*0,33</t>
  </si>
  <si>
    <t>-673948874</t>
  </si>
  <si>
    <t>37,554*1,9</t>
  </si>
  <si>
    <t>-1044505036</t>
  </si>
  <si>
    <t>-68958311</t>
  </si>
  <si>
    <t>1201852624</t>
  </si>
  <si>
    <t>"  viz výpis přípojek potrubí DN 32</t>
  </si>
  <si>
    <t>113,8*1,0*0,1</t>
  </si>
  <si>
    <t>452311141</t>
  </si>
  <si>
    <t>Podkladní a zajišťovací konstrukce z betonu prostého v otevřeném výkopu bez zvýšených nároků na prostředí desky pod potrubí, stoky a drobné objekty z betonu tř. C 16/20</t>
  </si>
  <si>
    <t>-249385477</t>
  </si>
  <si>
    <t>https://podminky.urs.cz/item/CS_URS_2024_01/452311141</t>
  </si>
  <si>
    <t>"v.č.7- pod vodovodními šachtami</t>
  </si>
  <si>
    <t>1,6*1,3*0,1*14</t>
  </si>
  <si>
    <t xml:space="preserve"> Trubní vedení</t>
  </si>
  <si>
    <t>871161141</t>
  </si>
  <si>
    <t>Montáž vodovodního potrubí z polyetylenu PE100 RC v otevřeném výkopu svařovaných na tupo SDR 11/PN16 d 32 x 3,0 mm</t>
  </si>
  <si>
    <t>https://podminky.urs.cz/item/CS_URS_2024_01/871161141</t>
  </si>
  <si>
    <t>" viz výpis přípojek potrubí DN 32</t>
  </si>
  <si>
    <t>113,8</t>
  </si>
  <si>
    <t>28613524</t>
  </si>
  <si>
    <t>potrubí vodovodní třívrstvé PE100 RC SDR11 32x3,0mm</t>
  </si>
  <si>
    <t>-1449146568</t>
  </si>
  <si>
    <t>113,8*1,015 'Přepočtené koeficientem množství</t>
  </si>
  <si>
    <t>877161101</t>
  </si>
  <si>
    <t>Montáž tvarovek na vodovodním plastovém potrubí z polyetylenu PE 100 elektrotvarovek SDR 11/PN16 spojek, oblouků nebo redukcí d 32</t>
  </si>
  <si>
    <t>1368270244</t>
  </si>
  <si>
    <t>https://podminky.urs.cz/item/CS_URS_2024_01/877161101</t>
  </si>
  <si>
    <t>28615969</t>
  </si>
  <si>
    <t>elektrospojka SDR11 PE 100 PN16 D 32mm</t>
  </si>
  <si>
    <t>1893213201</t>
  </si>
  <si>
    <t>879171111</t>
  </si>
  <si>
    <t>Montáž napojení vodovodní přípojky v otevřeném výkopu DN 32</t>
  </si>
  <si>
    <t>1746946509</t>
  </si>
  <si>
    <t>https://podminky.urs.cz/item/CS_URS_2024_01/879171111</t>
  </si>
  <si>
    <t>891R41111</t>
  </si>
  <si>
    <t>Montáž vodoměrné soustavy</t>
  </si>
  <si>
    <t>160286633</t>
  </si>
  <si>
    <t>422R0100</t>
  </si>
  <si>
    <t xml:space="preserve">souprava vodoměrná závitová se šroubením  sedlovými ventily a zpětnou klapkou 1"-1" </t>
  </si>
  <si>
    <t>646596889</t>
  </si>
  <si>
    <t>893811113</t>
  </si>
  <si>
    <t>Osazení vodoměrné šachty z polypropylenu PP samonosné pro běžné zatížení hranaté, půdorysné plochy do 1,1 m2, světlé hloubky přes 1,4 m do 1,6 m</t>
  </si>
  <si>
    <t>668245293</t>
  </si>
  <si>
    <t>https://podminky.urs.cz/item/CS_URS_2024_01/893811113</t>
  </si>
  <si>
    <t>56230554</t>
  </si>
  <si>
    <t>šachta plastová vodoměrná samonosná hranatá 0,9/1,2/1,5m</t>
  </si>
  <si>
    <t>-1442709204</t>
  </si>
  <si>
    <t>891249111</t>
  </si>
  <si>
    <t>Montáž vodovodních armatur na potrubí navrtávacích pasů s ventilem Jt 1 MPa, na potrubí z trub litinových, ocelových nebo plastických hmot DN 80</t>
  </si>
  <si>
    <t>604184937</t>
  </si>
  <si>
    <t>https://podminky.urs.cz/item/CS_URS_2024_01/891249111</t>
  </si>
  <si>
    <t>"viz výpis přípojek potrubí DN 32</t>
  </si>
  <si>
    <t>42273504</t>
  </si>
  <si>
    <t>pás navrtávací s kulovým kohoutem PN 10 DN 80-400x1"</t>
  </si>
  <si>
    <t>-345221659</t>
  </si>
  <si>
    <t>1900195834</t>
  </si>
  <si>
    <t>892233122</t>
  </si>
  <si>
    <t>Proplach a dezinfekce vodovodního potrubí DN od 40 do 70</t>
  </si>
  <si>
    <t>-760789025</t>
  </si>
  <si>
    <t>https://podminky.urs.cz/item/CS_URS_2024_01/892233122</t>
  </si>
  <si>
    <t>113,80</t>
  </si>
  <si>
    <t>899401112</t>
  </si>
  <si>
    <t>Osazení poklopů litinových šoupátkových</t>
  </si>
  <si>
    <t>-1431975901</t>
  </si>
  <si>
    <t>https://podminky.urs.cz/item/CS_URS_2024_01/899401112</t>
  </si>
  <si>
    <t>-62195459</t>
  </si>
  <si>
    <t>1752052281</t>
  </si>
  <si>
    <t>-1444624498</t>
  </si>
  <si>
    <t>113,80+2*14*2</t>
  </si>
  <si>
    <t>Bakteriologický rozbor,zkouška vyhl vodiče,ostatní zkoušky, revize</t>
  </si>
  <si>
    <t>142471645</t>
  </si>
  <si>
    <t>1386260681</t>
  </si>
  <si>
    <t>SO 05 - Veřejné osvětlení</t>
  </si>
  <si>
    <t>22249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</si>
  <si>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</si>
  <si>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</si>
  <si>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</si>
  <si>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</si>
  <si>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</si>
  <si>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58-M - Revize vyhrazených technických zařízení</t>
  </si>
  <si>
    <t>OST - Ostatní</t>
  </si>
  <si>
    <t xml:space="preserve">    HZS - Hodinové zúčtovací sazby</t>
  </si>
  <si>
    <t>PSV</t>
  </si>
  <si>
    <t>Práce a dodávky PSV</t>
  </si>
  <si>
    <t>741</t>
  </si>
  <si>
    <t>Elektroinstalace - silnoproud</t>
  </si>
  <si>
    <t>741110053</t>
  </si>
  <si>
    <t>Montáž trubek elektroinstalačních s nasunutím nebo našroubováním do krabic plastových ohebných, uložených volně, vnější Ø přes 35 mm</t>
  </si>
  <si>
    <t>1668599600</t>
  </si>
  <si>
    <t>https://podminky.urs.cz/item/CS_URS_2024_01/741110053</t>
  </si>
  <si>
    <t>10*2*2,5</t>
  </si>
  <si>
    <t>34571066</t>
  </si>
  <si>
    <t>trubka elektroinstalační ohebná z PVC (ČSN) 2348</t>
  </si>
  <si>
    <t>1973870125</t>
  </si>
  <si>
    <t>50*1,05 'Přepočtené koeficientem množství</t>
  </si>
  <si>
    <t>Práce a dodávky M</t>
  </si>
  <si>
    <t>21-M</t>
  </si>
  <si>
    <t>Elektromontáže</t>
  </si>
  <si>
    <t>210100001</t>
  </si>
  <si>
    <t>Ukončení vodičů izolovaných s označením a zapojením v rozváděči nebo na přístroji průřezu žíly do 2,5 mm2</t>
  </si>
  <si>
    <t>-1664436192</t>
  </si>
  <si>
    <t>https://podminky.urs.cz/item/CS_URS_2024_01/210100001</t>
  </si>
  <si>
    <t>kabel VO 3x1,5</t>
  </si>
  <si>
    <t>10*2*3</t>
  </si>
  <si>
    <t>210100003</t>
  </si>
  <si>
    <t>Ukončení vodičů izolovaných s označením a zapojením v rozváděči nebo na přístroji průřezu žíly do 16 mm2</t>
  </si>
  <si>
    <t>-1520212049</t>
  </si>
  <si>
    <t>https://podminky.urs.cz/item/CS_URS_2024_01/210100003</t>
  </si>
  <si>
    <t>koncovky</t>
  </si>
  <si>
    <t>(9*2+1+1)*4</t>
  </si>
  <si>
    <t>210100563</t>
  </si>
  <si>
    <t>Ukončení kabelů nebo vodičů koncovkou popř. vývodkou do 1 kV přírubovou jednocestnou kabelů nebo vodičů celoplastových počtu a průřezu žil do 3 x 1,5 až 10 mm2</t>
  </si>
  <si>
    <t>-397459027</t>
  </si>
  <si>
    <t>https://podminky.urs.cz/item/CS_URS_2024_01/210100563</t>
  </si>
  <si>
    <t>CYKY 3x1,5</t>
  </si>
  <si>
    <t>35436314</t>
  </si>
  <si>
    <t>hlava rozdělovací smršťovaná přímá do 1kV SKE 4f/1+2 kabel 12-32mm/průřez 1,5-35mm</t>
  </si>
  <si>
    <t>256</t>
  </si>
  <si>
    <t>-1934929269</t>
  </si>
  <si>
    <t>210102155</t>
  </si>
  <si>
    <t>Ukončení kabelů nebo vodičů koncovkou popř. vývodkou do 1 kV venkovní, kabelů silových celoplastových , s rozdělovací hlavou, typ 4x4 až 16</t>
  </si>
  <si>
    <t>-423591288</t>
  </si>
  <si>
    <t>https://podminky.urs.cz/item/CS_URS_2024_01/210102155</t>
  </si>
  <si>
    <t>35436315</t>
  </si>
  <si>
    <t>hlava rozdělovací smršťovaná přímá do 1kV SKE 4f/3+4 kabel 27-45mm/průřez 35-150mm</t>
  </si>
  <si>
    <t>-1651457679</t>
  </si>
  <si>
    <t>210203901</t>
  </si>
  <si>
    <t>Montáž svítidel LED se zapojením vodičů průmyslových nebo venkovních na výložník nebo dřík</t>
  </si>
  <si>
    <t>1931297258</t>
  </si>
  <si>
    <t>https://podminky.urs.cz/item/CS_URS_2024_01/210203901</t>
  </si>
  <si>
    <t>347R-001</t>
  </si>
  <si>
    <t>Svítidlo LED uliční pro osvětlování komunikací, vyzařovací charakteristika "street", _x000D_
_x000D_
Pro výpočet použité svítidlo:_x000D_
Elektro-Lumen MARUT S G2 L17 2k5 727 T504C, 13,8W, 2.286lm, 2.700K.</t>
  </si>
  <si>
    <t>-1287098590</t>
  </si>
  <si>
    <t>210204011</t>
  </si>
  <si>
    <t>Montáž stožárů osvětlení samostatně stojících ocelových, délky do 12 m</t>
  </si>
  <si>
    <t>-2083706614</t>
  </si>
  <si>
    <t>https://podminky.urs.cz/item/CS_URS_2024_01/210204011</t>
  </si>
  <si>
    <t>316R740750</t>
  </si>
  <si>
    <t xml:space="preserve">ocelový bezpaticový, žárově zinkovaný, s ochrannou plastovou manžetou,_x000D_
výška nad terénem 5,0m, hloubka vetknutí do základu 0,60m stupňovitý, kruhový průřez, _x000D_
_x000D_
Srovnatelný typ:_x000D_
K5-133/89/60 (Kooperativa VOD Uhlířské Janovice)._x000D_
_x000D_
_x000D_
</t>
  </si>
  <si>
    <t>880426777</t>
  </si>
  <si>
    <t>210204103</t>
  </si>
  <si>
    <t>Montáž výložníků osvětlení jednoramenných sloupových, hmotnosti do 35 kg</t>
  </si>
  <si>
    <t>1012158382</t>
  </si>
  <si>
    <t>https://podminky.urs.cz/item/CS_URS_2024_01/210204103</t>
  </si>
  <si>
    <t>316R-050</t>
  </si>
  <si>
    <t>Výložník ocelový přímý, žárově zinkovaný, jednoramenný, délka vyložení 0,5m pro montáž na stožár o průměru 60mm_x000D_
_x000D_
Srovnatelný typ_x000D_
SK1-500/60_x000D_
_x000D_
Výrobce Kooperativa v.o.d._x000D_
Uhlířské Janovice</t>
  </si>
  <si>
    <t>-2084612028</t>
  </si>
  <si>
    <t>210204201</t>
  </si>
  <si>
    <t>Montáž elektrovýzbroje stožárů osvětlení 1 okruh</t>
  </si>
  <si>
    <t>377684672</t>
  </si>
  <si>
    <t>https://podminky.urs.cz/item/CS_URS_2024_01/210204201</t>
  </si>
  <si>
    <t>1752899</t>
  </si>
  <si>
    <t>STOZAROVA VYZBROJ SR721-14/UN MPA0102A22</t>
  </si>
  <si>
    <t>1850066504</t>
  </si>
  <si>
    <t>210220022</t>
  </si>
  <si>
    <t>Montáž uzemňovacího vedení s upevněním, propojením a připojením pomocí svorek v zemi s izolací spojů vodičů FeZn drátem nebo lanem průměru do 10 mm v městské zástavbě</t>
  </si>
  <si>
    <t>1964703988</t>
  </si>
  <si>
    <t>https://podminky.urs.cz/item/CS_URS_2024_01/210220022</t>
  </si>
  <si>
    <t>128+134+8+10*2</t>
  </si>
  <si>
    <t>35441073</t>
  </si>
  <si>
    <t>drát D 10mm FeZn</t>
  </si>
  <si>
    <t>-158416000</t>
  </si>
  <si>
    <t>210220302</t>
  </si>
  <si>
    <t>Montáž hromosvodného vedení svorek se 3 a více šrouby</t>
  </si>
  <si>
    <t>-831289077</t>
  </si>
  <si>
    <t>https://podminky.urs.cz/item/CS_URS_2024_01/210220302</t>
  </si>
  <si>
    <t>10+20</t>
  </si>
  <si>
    <t>35441895</t>
  </si>
  <si>
    <t>svorka připojovací k připojení kovových částí</t>
  </si>
  <si>
    <t>366223239</t>
  </si>
  <si>
    <t>35441996</t>
  </si>
  <si>
    <t>svorka odbočovací a spojovací pro spojování kruhových a páskových vodičů, FeZn</t>
  </si>
  <si>
    <t>108229051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</si>
  <si>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</si>
  <si>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</si>
  <si>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1860238109</t>
  </si>
  <si>
    <t>https://podminky.urs.cz/item/CS_URS_2024_01/210280003</t>
  </si>
  <si>
    <t>210280351</t>
  </si>
  <si>
    <t>Zkoušky vodičů a kabelů izolačních kabelů silových do 1 kV, počtu a průřezu žil do 4x25 mm2</t>
  </si>
  <si>
    <t>1847932108</t>
  </si>
  <si>
    <t>https://podminky.urs.cz/item/CS_URS_2024_01/210280351</t>
  </si>
  <si>
    <t>210280542</t>
  </si>
  <si>
    <t>Zkoušky a prohlídky elektrických přístrojů měření impedance nulové smyčky okruhu vedení třífázového</t>
  </si>
  <si>
    <t>1571800949</t>
  </si>
  <si>
    <t>https://podminky.urs.cz/item/CS_URS_2024_01/210280542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</si>
  <si>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</si>
  <si>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</si>
  <si>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-723497625</t>
  </si>
  <si>
    <t>https://podminky.urs.cz/item/CS_URS_2024_01/210812011</t>
  </si>
  <si>
    <t>CYKY 3x1,5 pro svítidla VO</t>
  </si>
  <si>
    <t>10*8</t>
  </si>
  <si>
    <t>34111030</t>
  </si>
  <si>
    <t>kabel instalační jádro Cu plné izolace PVC plášť PVC 450/750V (CYKY) 3x1,5mm2</t>
  </si>
  <si>
    <t>-230395190</t>
  </si>
  <si>
    <t>80*1,15 'Přepočtené koeficientem množství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</si>
  <si>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</si>
  <si>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</si>
  <si>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-1383130354</t>
  </si>
  <si>
    <t>https://podminky.urs.cz/item/CS_URS_2024_01/210812033</t>
  </si>
  <si>
    <t>128+134+8+20*2,5</t>
  </si>
  <si>
    <t>34111076</t>
  </si>
  <si>
    <t>kabel instalační jádro Cu plné izolace PVC plášť PVC 450/750V (CYKY) 4x10mm2</t>
  </si>
  <si>
    <t>1625535640</t>
  </si>
  <si>
    <t>320*1,15 'Přepočtené koeficientem množství</t>
  </si>
  <si>
    <t>210950202</t>
  </si>
  <si>
    <t>Ostatní práce při montáži vodičů, šňůr a kabelů Příplatek k cenám za zatahování kabelů do tvárnicových tras s komorami nebo do kolektorů hmotnosti kabelů do 2 kg</t>
  </si>
  <si>
    <t>-339729899</t>
  </si>
  <si>
    <t>https://podminky.urs.cz/item/CS_URS_2024_01/210950202</t>
  </si>
  <si>
    <t>46-M</t>
  </si>
  <si>
    <t>Zemní práce při extr.mont.pracích</t>
  </si>
  <si>
    <t>460010022</t>
  </si>
  <si>
    <t>Vytyčení trasy vedení kabelového (podzemního) podél silnice</t>
  </si>
  <si>
    <t>km</t>
  </si>
  <si>
    <t>-1555548695</t>
  </si>
  <si>
    <t>https://podminky.urs.cz/item/CS_URS_2024_01/460010022</t>
  </si>
  <si>
    <t>(96+134+32)*0,001</t>
  </si>
  <si>
    <t>460131112</t>
  </si>
  <si>
    <t>Hloubení nezapažených jam ručně včetně urovnání dna s přemístěním výkopku do vzdálenosti 3 m od okraje jámy nebo s naložením na dopravní prostředek v hornině třídy těžitelnosti I skupiny 2</t>
  </si>
  <si>
    <t>-1499705530</t>
  </si>
  <si>
    <t>https://podminky.urs.cz/item/CS_URS_2024_01/460131112</t>
  </si>
  <si>
    <t>Jáma pro stožár VO</t>
  </si>
  <si>
    <t>460161171</t>
  </si>
  <si>
    <t>Hloubení zapažených i nezapažených kabelových rýh ručně včetně urovnání dna s přemístěním výkopku do vzdálenosti 3 m od okraje jámy nebo s naložením na dopravní prostředek šířky 35 cm hloubky 80 cm v hornině třídy těžitelnosti I skupiny 1 a 2</t>
  </si>
  <si>
    <t>-50803956</t>
  </si>
  <si>
    <t>https://podminky.urs.cz/item/CS_URS_2024_01/460161171</t>
  </si>
  <si>
    <t>96+134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</si>
  <si>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</si>
  <si>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 hornině třídy těžitelnosti I skupiny 3</t>
  </si>
  <si>
    <t>1588566565</t>
  </si>
  <si>
    <t>https://podminky.urs.cz/item/CS_URS_2024_01/460161312</t>
  </si>
  <si>
    <t>5+3+5+5+9+5</t>
  </si>
  <si>
    <t>460242211</t>
  </si>
  <si>
    <t>Provizorní zajištění inženýrských sítí ve výkopech kabelů při křížení</t>
  </si>
  <si>
    <t>-749677118</t>
  </si>
  <si>
    <t>https://podminky.urs.cz/item/CS_URS_2024_01/460242211</t>
  </si>
  <si>
    <t>460242221</t>
  </si>
  <si>
    <t>Provizorní zajištění inženýrských sítí ve výkopech kabelů při souběhu</t>
  </si>
  <si>
    <t>321253502</t>
  </si>
  <si>
    <t>https://podminky.urs.cz/item/CS_URS_2024_01/460242221</t>
  </si>
  <si>
    <t>460391122</t>
  </si>
  <si>
    <t>Zásyp jam ručně s uložením výkopku ve vrstvách a úpravou povrchu s přemístění sypaniny ze vzdálenosti do 10 m se zhutněním z horniny třídy těžitelnosti I skupiny 2</t>
  </si>
  <si>
    <t>-1527866380</t>
  </si>
  <si>
    <t>https://podminky.urs.cz/item/CS_URS_2024_01/460391122</t>
  </si>
  <si>
    <t>Zásyp jámy pro stožár VO</t>
  </si>
  <si>
    <t>10*1,5</t>
  </si>
  <si>
    <t>460431181</t>
  </si>
  <si>
    <t>Zásyp kabelových rýh ručně s přemístění sypaniny ze vzdálenosti do 10 m, s uložením výkopku ve vrstvách včetně zhutnění a úpravy povrchu šířky 35 cm hloubky 80 cm z horniny třídy těžitelnosti I skupiny 1 a 2</t>
  </si>
  <si>
    <t>1201018262</t>
  </si>
  <si>
    <t>https://podminky.urs.cz/item/CS_URS_2024_01/460431181</t>
  </si>
  <si>
    <t>460431332</t>
  </si>
  <si>
    <t>Zásyp kabelových rýh ručně s přemístění sypaniny ze vzdálenosti do 10 m, s uložením výkopku ve vrstvách včetně zhutnění a úpravy povrchu šířky 50 cm hloubky 120 cm z horniny třídy těžitelnosti I skupiny 3</t>
  </si>
  <si>
    <t>-751615789</t>
  </si>
  <si>
    <t>https://podminky.urs.cz/item/CS_URS_2024_01/460431332</t>
  </si>
  <si>
    <t>460641112</t>
  </si>
  <si>
    <t>Základové konstrukce základ bez bednění do rostlé zeminy z monolitického betonu tř. C 12/15</t>
  </si>
  <si>
    <t>1751212401</t>
  </si>
  <si>
    <t>https://podminky.urs.cz/item/CS_URS_2024_01/460641112</t>
  </si>
  <si>
    <t>10*0,5</t>
  </si>
  <si>
    <t>28619330</t>
  </si>
  <si>
    <t>trubka kanalizační PE-HD D 315mm</t>
  </si>
  <si>
    <t>241237004</t>
  </si>
  <si>
    <t>460661111</t>
  </si>
  <si>
    <t>Kabelové lože z písku včetně podsypu, zhutnění a urovnání povrchu pro kabely nn bez zakrytí, šířky do 35 cm</t>
  </si>
  <si>
    <t>-1455759238</t>
  </si>
  <si>
    <t>https://podminky.urs.cz/item/CS_URS_2024_01/460661111</t>
  </si>
  <si>
    <t>460671113</t>
  </si>
  <si>
    <t>Výstražné prvky pro krytí kabelů včetně vyrovnání povrchu rýhy, rozvinutí a uložení fólie, šířky přes 25 do 35 cm</t>
  </si>
  <si>
    <t>1251688</t>
  </si>
  <si>
    <t>https://podminky.urs.cz/item/CS_URS_2024_01/460671113</t>
  </si>
  <si>
    <t>96+134+32</t>
  </si>
  <si>
    <t>460742111</t>
  </si>
  <si>
    <t>Osazení kabelových prostupů včetně utěsnění a spárování z trub plastových do rýhy, bez výkopových prací bez obsypu, vnitřního průměru do 10 cm</t>
  </si>
  <si>
    <t>999719503</t>
  </si>
  <si>
    <t>https://podminky.urs.cz/item/CS_URS_2024_01/460742111</t>
  </si>
  <si>
    <t>96+134+20*2</t>
  </si>
  <si>
    <t>34571351</t>
  </si>
  <si>
    <t>trubka elektroinstalační ohebná dvouplášťová korugovaná (chránička) D 41/50mm, HDPE+LDPE</t>
  </si>
  <si>
    <t>-616007228</t>
  </si>
  <si>
    <t>460742132</t>
  </si>
  <si>
    <t>Osazení kabelových prostupů včetně utěsnění a spárování z trub plastových do rýhy, bez výkopových prací s obetonováním, vnitřního průměru přes 10 do 15 cm</t>
  </si>
  <si>
    <t>1697315434</t>
  </si>
  <si>
    <t>https://podminky.urs.cz/item/CS_URS_2024_01/460742132</t>
  </si>
  <si>
    <t>34571355</t>
  </si>
  <si>
    <t>trubka elektroinstalační ohebná dvouplášťová korugovaná (chránička) D 94/110mm, HDPE+LDPE</t>
  </si>
  <si>
    <t>-1042760321</t>
  </si>
  <si>
    <t>469972111</t>
  </si>
  <si>
    <t>Odvoz suti a vybouraných hmot odvoz suti a vybouraných hmot do 1 km</t>
  </si>
  <si>
    <t>2072718693</t>
  </si>
  <si>
    <t>https://podminky.urs.cz/item/CS_URS_2024_01/469972111</t>
  </si>
  <si>
    <t>Výkop 35/80 cm</t>
  </si>
  <si>
    <t>230*0,35*0,2*1,8</t>
  </si>
  <si>
    <t>Výkop 50/120 cm</t>
  </si>
  <si>
    <t>32*0,5*0,35*1,8</t>
  </si>
  <si>
    <t>Jámy pro stožáry</t>
  </si>
  <si>
    <t>(10*0,5 + 0*0,2)*1,8</t>
  </si>
  <si>
    <t>Bouraný základ stožáru VO</t>
  </si>
  <si>
    <t>0*0,5*2,2</t>
  </si>
  <si>
    <t>469972121</t>
  </si>
  <si>
    <t>Odvoz suti a vybouraných hmot odvoz suti a vybouraných hmot Příplatek k ceně za každý další i započatý 1 km</t>
  </si>
  <si>
    <t>-12091560</t>
  </si>
  <si>
    <t>https://podminky.urs.cz/item/CS_URS_2024_01/469972121</t>
  </si>
  <si>
    <t>Odvoz na skládku do 20 km</t>
  </si>
  <si>
    <t>48,06*19</t>
  </si>
  <si>
    <t>469973124</t>
  </si>
  <si>
    <t>Poplatek za uložení stavebního odpadu (skládkovné) na recyklační skládce směsného stavebního a demoličního zatříděného do Katalogu odpadů pod kódem 17 09 04</t>
  </si>
  <si>
    <t>1085253206</t>
  </si>
  <si>
    <t>https://podminky.urs.cz/item/CS_URS_2024_01/469973124</t>
  </si>
  <si>
    <t>58-M</t>
  </si>
  <si>
    <t>Revize vyhrazených technických zařízení</t>
  </si>
  <si>
    <t>580108023</t>
  </si>
  <si>
    <t>Ostatní elektrické spotřebiče a zdroje kontrola stavu stožárového svítidla silničního, o počtu světel 5 až 10</t>
  </si>
  <si>
    <t>-434466783</t>
  </si>
  <si>
    <t>https://podminky.urs.cz/item/CS_URS_2024_01/580108023</t>
  </si>
  <si>
    <t>OST</t>
  </si>
  <si>
    <t>Ostatní</t>
  </si>
  <si>
    <t>HZS</t>
  </si>
  <si>
    <t>Hodinové zúčtovací sazby</t>
  </si>
  <si>
    <t>HZS 010</t>
  </si>
  <si>
    <t>Revize zařízení elektro</t>
  </si>
  <si>
    <t>hodin</t>
  </si>
  <si>
    <t>512</t>
  </si>
  <si>
    <t>-1138496158</t>
  </si>
  <si>
    <t>10*2,5</t>
  </si>
  <si>
    <t>HZS 020</t>
  </si>
  <si>
    <t>Zaměření skutečného provedení stavby</t>
  </si>
  <si>
    <t>komplet</t>
  </si>
  <si>
    <t>1241737976</t>
  </si>
  <si>
    <t xml:space="preserve">VON - Vedlejší a ostatní náklady </t>
  </si>
  <si>
    <t>ON.1 - Ostatní náklady</t>
  </si>
  <si>
    <t>OST - Ostatní náklady</t>
  </si>
  <si>
    <t>012103001</t>
  </si>
  <si>
    <t>Náklady na průzkumné, geodetické a projektové práce geodetické před výstavbou</t>
  </si>
  <si>
    <t>Kč</t>
  </si>
  <si>
    <t>1024</t>
  </si>
  <si>
    <t>1653782060</t>
  </si>
  <si>
    <t>012203001</t>
  </si>
  <si>
    <t>Náklady na průzkumné, geodetické a projektové práce geodetické při provádění stavby</t>
  </si>
  <si>
    <t>-1702913950</t>
  </si>
  <si>
    <t>012303001</t>
  </si>
  <si>
    <t>Náklady na průzkumné, geodetické a projektové práce geodetické práce po výstavbě</t>
  </si>
  <si>
    <t>885550095</t>
  </si>
  <si>
    <t>013254001</t>
  </si>
  <si>
    <t>Náklad na projektové práce pro zhotovení dokumentace skutečného provedení stavby (výkresová a textová část)</t>
  </si>
  <si>
    <t>-439758816</t>
  </si>
  <si>
    <t>013251201</t>
  </si>
  <si>
    <t>Náklady na pasportizaci stávajících objektů</t>
  </si>
  <si>
    <t>1934745723</t>
  </si>
  <si>
    <t>013254101</t>
  </si>
  <si>
    <t>Náklady na pořízení fotografií nebo videozáznamů zakrývaných konstrukcí a postupu výstavby.</t>
  </si>
  <si>
    <t>1393988542</t>
  </si>
  <si>
    <t>013284001</t>
  </si>
  <si>
    <t>Náklad na zpracování dokumentu KZP a evidenci provedených zkoušek, revizí a měření.</t>
  </si>
  <si>
    <t>-1350481483</t>
  </si>
  <si>
    <t>043103001</t>
  </si>
  <si>
    <t>Náklady na provedení zkoušek, revizí a měření, které jsou vyžadovány v technických normách a dalších předpisech ve vztahu k prováděným pracím, dodávkám a službám.</t>
  </si>
  <si>
    <t>765689242</t>
  </si>
  <si>
    <t>VRN.1 - Vedlejší rozpočtové náklady</t>
  </si>
  <si>
    <t>VRN -   Vedlejší rozpočtové náklady</t>
  </si>
  <si>
    <t>VRN</t>
  </si>
  <si>
    <t xml:space="preserve">  Vedlejší rozpočtové náklady</t>
  </si>
  <si>
    <t>012103101</t>
  </si>
  <si>
    <t>Vytýčení inženýrských sítí dotčených nebo souvisejících se stavbou před a v průběhu výstavby.</t>
  </si>
  <si>
    <t>1775039649</t>
  </si>
  <si>
    <t>030001001</t>
  </si>
  <si>
    <t>Náklady na dokumentaci ZS, na přípravu území pro ZS včetně odstranění materiálu a konstrukcí v prostoru staveniště, na vybudování odběrných míst, na zřízení přípojek médií, na vlastní vybudování objektů ZS, provizornich komunikací, oplocení a osvětlení pěších/dopravních koridorů apod.</t>
  </si>
  <si>
    <t>796712806</t>
  </si>
  <si>
    <t>030001002</t>
  </si>
  <si>
    <t>Náklady na vybavení/pronájem objektů ZS, náklady na energie, úklid, údržbu a opravy objektů ZS, čištění pojezdových a manipulačních ploch, zabezpečení staveniště apod.</t>
  </si>
  <si>
    <t>-1656609831</t>
  </si>
  <si>
    <t>039001003</t>
  </si>
  <si>
    <t xml:space="preserve">Náklady na demontáž/odstranění objektů ZS a jejich odvozu a náklady na uvedení pozemku do původního stavu včetně nákladů s tím spojených._x000D_
</t>
  </si>
  <si>
    <t>-539450297</t>
  </si>
  <si>
    <t>034403001</t>
  </si>
  <si>
    <t>Náklady na zřízení, údržbu a zrušení dočasného dopravního značení, potřebného k zajištění přístupu nebo provozu na staveništi a/nebo v okolí staveniště.</t>
  </si>
  <si>
    <t>28903536</t>
  </si>
  <si>
    <t>041703002</t>
  </si>
  <si>
    <t>Náklady na zbudování, údržbu a zrušení prostředků a konstrukcí na zajištění kolektivní bezpečnosti osob.</t>
  </si>
  <si>
    <t>-1393076254</t>
  </si>
  <si>
    <t>045203001</t>
  </si>
  <si>
    <t>Náklad zhotovitele na řízení a koordinaci subdodavatelů.</t>
  </si>
  <si>
    <t>1713419794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</si>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</sst>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0" xfId="0" applyFont="1" applyAlignment="1">
      <alignment horizontal="left" vertical="top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2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62201422" TargetMode="External"/><Relationship Id="rId18" Type="http://schemas.openxmlformats.org/officeDocument/2006/relationships/hyperlink" Target="https://podminky.urs.cz/item/CS_URS_2024_01/171251201" TargetMode="External"/><Relationship Id="rId26" Type="http://schemas.openxmlformats.org/officeDocument/2006/relationships/hyperlink" Target="https://podminky.urs.cz/item/CS_URS_2024_01/181411132" TargetMode="External"/><Relationship Id="rId39" Type="http://schemas.openxmlformats.org/officeDocument/2006/relationships/hyperlink" Target="https://podminky.urs.cz/item/CS_URS_2024_01/596211255" TargetMode="External"/><Relationship Id="rId21" Type="http://schemas.openxmlformats.org/officeDocument/2006/relationships/hyperlink" Target="https://podminky.urs.cz/item/CS_URS_2024_01/181351003" TargetMode="External"/><Relationship Id="rId34" Type="http://schemas.openxmlformats.org/officeDocument/2006/relationships/hyperlink" Target="https://podminky.urs.cz/item/CS_URS_2024_01/564911411" TargetMode="External"/><Relationship Id="rId42" Type="http://schemas.openxmlformats.org/officeDocument/2006/relationships/hyperlink" Target="https://podminky.urs.cz/item/CS_URS_2024_01/895941302" TargetMode="External"/><Relationship Id="rId47" Type="http://schemas.openxmlformats.org/officeDocument/2006/relationships/hyperlink" Target="https://podminky.urs.cz/item/CS_URS_2024_01/914111111" TargetMode="External"/><Relationship Id="rId50" Type="http://schemas.openxmlformats.org/officeDocument/2006/relationships/hyperlink" Target="https://podminky.urs.cz/item/CS_URS_2024_01/912521111" TargetMode="External"/><Relationship Id="rId55" Type="http://schemas.openxmlformats.org/officeDocument/2006/relationships/hyperlink" Target="https://podminky.urs.cz/item/CS_URS_2024_01/935113111" TargetMode="External"/><Relationship Id="rId7" Type="http://schemas.openxmlformats.org/officeDocument/2006/relationships/hyperlink" Target="https://podminky.urs.cz/item/CS_URS_2024_01/121151125" TargetMode="External"/><Relationship Id="rId2" Type="http://schemas.openxmlformats.org/officeDocument/2006/relationships/hyperlink" Target="https://podminky.urs.cz/item/CS_URS_2024_01/112251102" TargetMode="External"/><Relationship Id="rId16" Type="http://schemas.openxmlformats.org/officeDocument/2006/relationships/hyperlink" Target="https://podminky.urs.cz/item/CS_URS_2024_01/167151111" TargetMode="External"/><Relationship Id="rId29" Type="http://schemas.openxmlformats.org/officeDocument/2006/relationships/hyperlink" Target="https://podminky.urs.cz/item/CS_URS_2024_01/561041111" TargetMode="External"/><Relationship Id="rId11" Type="http://schemas.openxmlformats.org/officeDocument/2006/relationships/hyperlink" Target="https://podminky.urs.cz/item/CS_URS_2024_01/162201402" TargetMode="External"/><Relationship Id="rId24" Type="http://schemas.openxmlformats.org/officeDocument/2006/relationships/hyperlink" Target="https://podminky.urs.cz/item/CS_URS_2024_01/182351023" TargetMode="External"/><Relationship Id="rId32" Type="http://schemas.openxmlformats.org/officeDocument/2006/relationships/hyperlink" Target="https://podminky.urs.cz/item/CS_URS_2024_01/564831011" TargetMode="External"/><Relationship Id="rId37" Type="http://schemas.openxmlformats.org/officeDocument/2006/relationships/hyperlink" Target="https://podminky.urs.cz/item/CS_URS_2024_01/573211107" TargetMode="External"/><Relationship Id="rId40" Type="http://schemas.openxmlformats.org/officeDocument/2006/relationships/hyperlink" Target="https://podminky.urs.cz/item/CS_URS_2024_01/596211211" TargetMode="External"/><Relationship Id="rId45" Type="http://schemas.openxmlformats.org/officeDocument/2006/relationships/hyperlink" Target="https://podminky.urs.cz/item/CS_URS_2024_01/895941331" TargetMode="External"/><Relationship Id="rId53" Type="http://schemas.openxmlformats.org/officeDocument/2006/relationships/hyperlink" Target="https://podminky.urs.cz/item/CS_URS_2024_01/916231213" TargetMode="External"/><Relationship Id="rId58" Type="http://schemas.openxmlformats.org/officeDocument/2006/relationships/hyperlink" Target="https://podminky.urs.cz/item/CS_URS_2024_01/997221561" TargetMode="External"/><Relationship Id="rId5" Type="http://schemas.openxmlformats.org/officeDocument/2006/relationships/hyperlink" Target="https://podminky.urs.cz/item/CS_URS_2024_01/113106061" TargetMode="External"/><Relationship Id="rId61" Type="http://schemas.openxmlformats.org/officeDocument/2006/relationships/hyperlink" Target="https://podminky.urs.cz/item/CS_URS_2024_01/998225111" TargetMode="External"/><Relationship Id="rId1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162351103" TargetMode="External"/><Relationship Id="rId22" Type="http://schemas.openxmlformats.org/officeDocument/2006/relationships/hyperlink" Target="https://podminky.urs.cz/item/CS_URS_2024_01/182151111" TargetMode="External"/><Relationship Id="rId27" Type="http://schemas.openxmlformats.org/officeDocument/2006/relationships/hyperlink" Target="https://podminky.urs.cz/item/CS_URS_2024_01/211531111" TargetMode="External"/><Relationship Id="rId30" Type="http://schemas.openxmlformats.org/officeDocument/2006/relationships/hyperlink" Target="https://podminky.urs.cz/item/CS_URS_2024_01/564851111" TargetMode="External"/><Relationship Id="rId35" Type="http://schemas.openxmlformats.org/officeDocument/2006/relationships/hyperlink" Target="https://podminky.urs.cz/item/CS_URS_2024_01/565155121" TargetMode="External"/><Relationship Id="rId43" Type="http://schemas.openxmlformats.org/officeDocument/2006/relationships/hyperlink" Target="https://podminky.urs.cz/item/CS_URS_2024_01/895941313" TargetMode="External"/><Relationship Id="rId48" Type="http://schemas.openxmlformats.org/officeDocument/2006/relationships/hyperlink" Target="https://podminky.urs.cz/item/CS_URS_2024_01/914431112" TargetMode="External"/><Relationship Id="rId56" Type="http://schemas.openxmlformats.org/officeDocument/2006/relationships/hyperlink" Target="https://podminky.urs.cz/item/CS_URS_2024_01/935326111" TargetMode="External"/><Relationship Id="rId8" Type="http://schemas.openxmlformats.org/officeDocument/2006/relationships/hyperlink" Target="https://podminky.urs.cz/item/CS_URS_2024_01/122252204" TargetMode="External"/><Relationship Id="rId51" Type="http://schemas.openxmlformats.org/officeDocument/2006/relationships/hyperlink" Target="https://podminky.urs.cz/item/CS_URS_2024_01/916131213" TargetMode="External"/><Relationship Id="rId3" Type="http://schemas.openxmlformats.org/officeDocument/2006/relationships/hyperlink" Target="https://podminky.urs.cz/item/CS_URS_2024_01/113201112" TargetMode="External"/><Relationship Id="rId12" Type="http://schemas.openxmlformats.org/officeDocument/2006/relationships/hyperlink" Target="https://podminky.urs.cz/item/CS_URS_2024_01/162201412" TargetMode="External"/><Relationship Id="rId17" Type="http://schemas.openxmlformats.org/officeDocument/2006/relationships/hyperlink" Target="https://podminky.urs.cz/item/CS_URS_2024_01/171152101" TargetMode="External"/><Relationship Id="rId25" Type="http://schemas.openxmlformats.org/officeDocument/2006/relationships/hyperlink" Target="https://podminky.urs.cz/item/CS_URS_2024_01/181411131" TargetMode="External"/><Relationship Id="rId33" Type="http://schemas.openxmlformats.org/officeDocument/2006/relationships/hyperlink" Target="https://podminky.urs.cz/item/CS_URS_2024_01/564861111" TargetMode="External"/><Relationship Id="rId38" Type="http://schemas.openxmlformats.org/officeDocument/2006/relationships/hyperlink" Target="https://podminky.urs.cz/item/CS_URS_2024_01/577134121" TargetMode="External"/><Relationship Id="rId46" Type="http://schemas.openxmlformats.org/officeDocument/2006/relationships/hyperlink" Target="https://podminky.urs.cz/item/CS_URS_2024_01/899204112" TargetMode="External"/><Relationship Id="rId59" Type="http://schemas.openxmlformats.org/officeDocument/2006/relationships/hyperlink" Target="https://podminky.urs.cz/item/CS_URS_2024_01/997221569" TargetMode="External"/><Relationship Id="rId20" Type="http://schemas.openxmlformats.org/officeDocument/2006/relationships/hyperlink" Target="https://podminky.urs.cz/item/CS_URS_2024_01/181152302" TargetMode="External"/><Relationship Id="rId41" Type="http://schemas.openxmlformats.org/officeDocument/2006/relationships/hyperlink" Target="https://podminky.urs.cz/item/CS_URS_2024_01/452112112" TargetMode="External"/><Relationship Id="rId54" Type="http://schemas.openxmlformats.org/officeDocument/2006/relationships/hyperlink" Target="https://podminky.urs.cz/item/CS_URS_2024_01/935114111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podminky.urs.cz/item/CS_URS_2024_01/112101102" TargetMode="External"/><Relationship Id="rId6" Type="http://schemas.openxmlformats.org/officeDocument/2006/relationships/hyperlink" Target="https://podminky.urs.cz/item/CS_URS_2024_01/139951121" TargetMode="External"/><Relationship Id="rId15" Type="http://schemas.openxmlformats.org/officeDocument/2006/relationships/hyperlink" Target="https://podminky.urs.cz/item/CS_URS_2024_01/116951201" TargetMode="External"/><Relationship Id="rId23" Type="http://schemas.openxmlformats.org/officeDocument/2006/relationships/hyperlink" Target="https://podminky.urs.cz/item/CS_URS_2024_01/182251101" TargetMode="External"/><Relationship Id="rId28" Type="http://schemas.openxmlformats.org/officeDocument/2006/relationships/hyperlink" Target="https://podminky.urs.cz/item/CS_URS_2024_01/451572111" TargetMode="External"/><Relationship Id="rId36" Type="http://schemas.openxmlformats.org/officeDocument/2006/relationships/hyperlink" Target="https://podminky.urs.cz/item/CS_URS_2024_01/573111112" TargetMode="External"/><Relationship Id="rId49" Type="http://schemas.openxmlformats.org/officeDocument/2006/relationships/hyperlink" Target="https://podminky.urs.cz/item/CS_URS_2024_01/914511111" TargetMode="External"/><Relationship Id="rId57" Type="http://schemas.openxmlformats.org/officeDocument/2006/relationships/hyperlink" Target="https://podminky.urs.cz/item/CS_URS_2024_01/936172123" TargetMode="External"/><Relationship Id="rId10" Type="http://schemas.openxmlformats.org/officeDocument/2006/relationships/hyperlink" Target="https://podminky.urs.cz/item/CS_URS_2024_01/133251101" TargetMode="External"/><Relationship Id="rId31" Type="http://schemas.openxmlformats.org/officeDocument/2006/relationships/hyperlink" Target="https://podminky.urs.cz/item/CS_URS_2024_01/564752111" TargetMode="External"/><Relationship Id="rId44" Type="http://schemas.openxmlformats.org/officeDocument/2006/relationships/hyperlink" Target="https://podminky.urs.cz/item/CS_URS_2024_01/895941322" TargetMode="External"/><Relationship Id="rId52" Type="http://schemas.openxmlformats.org/officeDocument/2006/relationships/hyperlink" Target="https://podminky.urs.cz/item/CS_URS_2024_01/916131113" TargetMode="External"/><Relationship Id="rId60" Type="http://schemas.openxmlformats.org/officeDocument/2006/relationships/hyperlink" Target="https://podminky.urs.cz/item/CS_URS_2024_01/997221861" TargetMode="External"/><Relationship Id="rId4" Type="http://schemas.openxmlformats.org/officeDocument/2006/relationships/hyperlink" Target="https://podminky.urs.cz/item/CS_URS_2024_01/113106134" TargetMode="External"/><Relationship Id="rId9" Type="http://schemas.openxmlformats.org/officeDocument/2006/relationships/hyperlink" Target="https://podminky.urs.cz/item/CS_URS_2024_01/13215110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67151101" TargetMode="External"/><Relationship Id="rId18" Type="http://schemas.openxmlformats.org/officeDocument/2006/relationships/hyperlink" Target="https://podminky.urs.cz/item/CS_URS_2024_01/183205111" TargetMode="External"/><Relationship Id="rId26" Type="http://schemas.openxmlformats.org/officeDocument/2006/relationships/hyperlink" Target="https://podminky.urs.cz/item/CS_URS_2024_01/359901211" TargetMode="External"/><Relationship Id="rId39" Type="http://schemas.openxmlformats.org/officeDocument/2006/relationships/hyperlink" Target="https://podminky.urs.cz/item/CS_URS_2024_01/894414111" TargetMode="External"/><Relationship Id="rId21" Type="http://schemas.openxmlformats.org/officeDocument/2006/relationships/hyperlink" Target="https://podminky.urs.cz/item/CS_URS_2024_01/183403161" TargetMode="External"/><Relationship Id="rId34" Type="http://schemas.openxmlformats.org/officeDocument/2006/relationships/hyperlink" Target="https://podminky.urs.cz/item/CS_URS_2024_01/877260310" TargetMode="External"/><Relationship Id="rId42" Type="http://schemas.openxmlformats.org/officeDocument/2006/relationships/hyperlink" Target="https://podminky.urs.cz/item/CS_URS_2024_01/899722113" TargetMode="External"/><Relationship Id="rId47" Type="http://schemas.openxmlformats.org/officeDocument/2006/relationships/hyperlink" Target="https://podminky.urs.cz/item/CS_URS_2024_01/998276101" TargetMode="External"/><Relationship Id="rId7" Type="http://schemas.openxmlformats.org/officeDocument/2006/relationships/hyperlink" Target="https://podminky.urs.cz/item/CS_URS_2024_01/151101111" TargetMode="External"/><Relationship Id="rId2" Type="http://schemas.openxmlformats.org/officeDocument/2006/relationships/hyperlink" Target="https://podminky.urs.cz/item/CS_URS_2024_01/115101301" TargetMode="External"/><Relationship Id="rId16" Type="http://schemas.openxmlformats.org/officeDocument/2006/relationships/hyperlink" Target="https://podminky.urs.cz/item/CS_URS_2024_01/181351105" TargetMode="External"/><Relationship Id="rId29" Type="http://schemas.openxmlformats.org/officeDocument/2006/relationships/hyperlink" Target="https://podminky.urs.cz/item/CS_URS_2024_01/452112122" TargetMode="External"/><Relationship Id="rId11" Type="http://schemas.openxmlformats.org/officeDocument/2006/relationships/hyperlink" Target="https://podminky.urs.cz/item/CS_URS_2024_01/175151101" TargetMode="External"/><Relationship Id="rId24" Type="http://schemas.openxmlformats.org/officeDocument/2006/relationships/hyperlink" Target="https://podminky.urs.cz/item/CS_URS_2024_01/185803111" TargetMode="External"/><Relationship Id="rId32" Type="http://schemas.openxmlformats.org/officeDocument/2006/relationships/hyperlink" Target="https://podminky.urs.cz/item/CS_URS_2024_01/871360310" TargetMode="External"/><Relationship Id="rId37" Type="http://schemas.openxmlformats.org/officeDocument/2006/relationships/hyperlink" Target="https://podminky.urs.cz/item/CS_URS_2024_01/894411311" TargetMode="External"/><Relationship Id="rId40" Type="http://schemas.openxmlformats.org/officeDocument/2006/relationships/hyperlink" Target="https://podminky.urs.cz/item/CS_URS_2024_01/894414211" TargetMode="External"/><Relationship Id="rId45" Type="http://schemas.openxmlformats.org/officeDocument/2006/relationships/hyperlink" Target="https://podminky.urs.cz/item/CS_URS_2024_01/997221559" TargetMode="External"/><Relationship Id="rId5" Type="http://schemas.openxmlformats.org/officeDocument/2006/relationships/hyperlink" Target="https://podminky.urs.cz/item/CS_URS_2024_01/151101101" TargetMode="External"/><Relationship Id="rId15" Type="http://schemas.openxmlformats.org/officeDocument/2006/relationships/hyperlink" Target="https://podminky.urs.cz/item/CS_URS_2024_01/181111121" TargetMode="External"/><Relationship Id="rId23" Type="http://schemas.openxmlformats.org/officeDocument/2006/relationships/hyperlink" Target="https://podminky.urs.cz/item/CS_URS_2024_01/184853521" TargetMode="External"/><Relationship Id="rId28" Type="http://schemas.openxmlformats.org/officeDocument/2006/relationships/hyperlink" Target="https://podminky.urs.cz/item/CS_URS_2024_01/452112112" TargetMode="External"/><Relationship Id="rId36" Type="http://schemas.openxmlformats.org/officeDocument/2006/relationships/hyperlink" Target="https://podminky.urs.cz/item/CS_URS_2024_01/892381111" TargetMode="External"/><Relationship Id="rId49" Type="http://schemas.openxmlformats.org/officeDocument/2006/relationships/drawing" Target="../drawings/drawing3.xml"/><Relationship Id="rId10" Type="http://schemas.openxmlformats.org/officeDocument/2006/relationships/hyperlink" Target="https://podminky.urs.cz/item/CS_URS_2024_01/174111109" TargetMode="External"/><Relationship Id="rId19" Type="http://schemas.openxmlformats.org/officeDocument/2006/relationships/hyperlink" Target="https://podminky.urs.cz/item/CS_URS_2024_01/183403114" TargetMode="External"/><Relationship Id="rId31" Type="http://schemas.openxmlformats.org/officeDocument/2006/relationships/hyperlink" Target="https://podminky.urs.cz/item/CS_URS_2023_01/452351101" TargetMode="External"/><Relationship Id="rId44" Type="http://schemas.openxmlformats.org/officeDocument/2006/relationships/hyperlink" Target="https://podminky.urs.cz/item/CS_URS_2024_01/997221551" TargetMode="External"/><Relationship Id="rId4" Type="http://schemas.openxmlformats.org/officeDocument/2006/relationships/hyperlink" Target="https://podminky.urs.cz/item/CS_URS_2024_01/132154206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171251201" TargetMode="External"/><Relationship Id="rId22" Type="http://schemas.openxmlformats.org/officeDocument/2006/relationships/hyperlink" Target="https://podminky.urs.cz/item/CS_URS_2024_01/184853511" TargetMode="External"/><Relationship Id="rId27" Type="http://schemas.openxmlformats.org/officeDocument/2006/relationships/hyperlink" Target="https://podminky.urs.cz/item/CS_URS_2024_01/451572111" TargetMode="External"/><Relationship Id="rId30" Type="http://schemas.openxmlformats.org/officeDocument/2006/relationships/hyperlink" Target="https://podminky.urs.cz/item/CS_URS_2024_01/452311151" TargetMode="External"/><Relationship Id="rId35" Type="http://schemas.openxmlformats.org/officeDocument/2006/relationships/hyperlink" Target="https://podminky.urs.cz/item/CS_URS_2024_01/877310310" TargetMode="External"/><Relationship Id="rId43" Type="http://schemas.openxmlformats.org/officeDocument/2006/relationships/hyperlink" Target="https://podminky.urs.cz/item/CS_URS_2024_01/871365811" TargetMode="External"/><Relationship Id="rId48" Type="http://schemas.openxmlformats.org/officeDocument/2006/relationships/hyperlink" Target="https://podminky.urs.cz/item/CS_URS_2024_01/998276124" TargetMode="External"/><Relationship Id="rId8" Type="http://schemas.openxmlformats.org/officeDocument/2006/relationships/hyperlink" Target="https://podminky.urs.cz/item/CS_URS_2024_01/151101112" TargetMode="External"/><Relationship Id="rId3" Type="http://schemas.openxmlformats.org/officeDocument/2006/relationships/hyperlink" Target="https://podminky.urs.cz/item/CS_URS_2024_01/121151115" TargetMode="External"/><Relationship Id="rId12" Type="http://schemas.openxmlformats.org/officeDocument/2006/relationships/hyperlink" Target="https://podminky.urs.cz/item/CS_URS_2024_01/162351103" TargetMode="External"/><Relationship Id="rId17" Type="http://schemas.openxmlformats.org/officeDocument/2006/relationships/hyperlink" Target="https://podminky.urs.cz/item/CS_URS_2024_01/181411131" TargetMode="External"/><Relationship Id="rId25" Type="http://schemas.openxmlformats.org/officeDocument/2006/relationships/hyperlink" Target="https://podminky.urs.cz/item/CS_URS_2024_01/359901111" TargetMode="External"/><Relationship Id="rId33" Type="http://schemas.openxmlformats.org/officeDocument/2006/relationships/hyperlink" Target="https://podminky.urs.cz/item/CS_URS_2024_01/877360320" TargetMode="External"/><Relationship Id="rId38" Type="http://schemas.openxmlformats.org/officeDocument/2006/relationships/hyperlink" Target="https://podminky.urs.cz/item/CS_URS_2024_01/894412411" TargetMode="External"/><Relationship Id="rId46" Type="http://schemas.openxmlformats.org/officeDocument/2006/relationships/hyperlink" Target="https://podminky.urs.cz/item/CS_URS_2024_01/997013813" TargetMode="External"/><Relationship Id="rId20" Type="http://schemas.openxmlformats.org/officeDocument/2006/relationships/hyperlink" Target="https://podminky.urs.cz/item/CS_URS_2024_01/183403153" TargetMode="External"/><Relationship Id="rId41" Type="http://schemas.openxmlformats.org/officeDocument/2006/relationships/hyperlink" Target="https://podminky.urs.cz/item/CS_URS_2024_01/899104112" TargetMode="External"/><Relationship Id="rId1" Type="http://schemas.openxmlformats.org/officeDocument/2006/relationships/hyperlink" Target="https://podminky.urs.cz/item/CS_URS_2024_01/115101201" TargetMode="External"/><Relationship Id="rId6" Type="http://schemas.openxmlformats.org/officeDocument/2006/relationships/hyperlink" Target="https://podminky.urs.cz/item/CS_URS_2024_01/15110110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359901211" TargetMode="External"/><Relationship Id="rId13" Type="http://schemas.openxmlformats.org/officeDocument/2006/relationships/hyperlink" Target="https://podminky.urs.cz/item/CS_URS_2024_01/879110301" TargetMode="External"/><Relationship Id="rId18" Type="http://schemas.openxmlformats.org/officeDocument/2006/relationships/hyperlink" Target="https://podminky.urs.cz/item/CS_URS_2024_01/894812232" TargetMode="External"/><Relationship Id="rId3" Type="http://schemas.openxmlformats.org/officeDocument/2006/relationships/hyperlink" Target="https://podminky.urs.cz/item/CS_URS_2024_01/151101112" TargetMode="External"/><Relationship Id="rId21" Type="http://schemas.openxmlformats.org/officeDocument/2006/relationships/hyperlink" Target="https://podminky.urs.cz/item/CS_URS_2024_01/894812251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877171118" TargetMode="External"/><Relationship Id="rId17" Type="http://schemas.openxmlformats.org/officeDocument/2006/relationships/hyperlink" Target="https://podminky.urs.cz/item/CS_URS_2024_01/894812201" TargetMode="External"/><Relationship Id="rId2" Type="http://schemas.openxmlformats.org/officeDocument/2006/relationships/hyperlink" Target="https://podminky.urs.cz/item/CS_URS_2024_01/151101102" TargetMode="External"/><Relationship Id="rId16" Type="http://schemas.openxmlformats.org/officeDocument/2006/relationships/hyperlink" Target="https://podminky.urs.cz/item/CS_URS_2024_01/871310320" TargetMode="External"/><Relationship Id="rId20" Type="http://schemas.openxmlformats.org/officeDocument/2006/relationships/hyperlink" Target="https://podminky.urs.cz/item/CS_URS_2024_01/894812249" TargetMode="External"/><Relationship Id="rId1" Type="http://schemas.openxmlformats.org/officeDocument/2006/relationships/hyperlink" Target="https://podminky.urs.cz/item/CS_URS_2023_01/132251254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4_01/871171141" TargetMode="External"/><Relationship Id="rId24" Type="http://schemas.openxmlformats.org/officeDocument/2006/relationships/drawing" Target="../drawings/drawing4.xml"/><Relationship Id="rId5" Type="http://schemas.openxmlformats.org/officeDocument/2006/relationships/hyperlink" Target="https://podminky.urs.cz/item/CS_URS_2024_01/175151101" TargetMode="External"/><Relationship Id="rId15" Type="http://schemas.openxmlformats.org/officeDocument/2006/relationships/hyperlink" Target="https://podminky.urs.cz/item/CS_URS_2024_01/892241111" TargetMode="External"/><Relationship Id="rId23" Type="http://schemas.openxmlformats.org/officeDocument/2006/relationships/hyperlink" Target="https://podminky.urs.cz/item/CS_URS_2024_01/998276101" TargetMode="External"/><Relationship Id="rId10" Type="http://schemas.openxmlformats.org/officeDocument/2006/relationships/hyperlink" Target="https://podminky.urs.cz/item/CS_URS_2024_01/451572111" TargetMode="External"/><Relationship Id="rId19" Type="http://schemas.openxmlformats.org/officeDocument/2006/relationships/hyperlink" Target="https://podminky.urs.cz/item/CS_URS_2024_01/894812241" TargetMode="External"/><Relationship Id="rId4" Type="http://schemas.openxmlformats.org/officeDocument/2006/relationships/hyperlink" Target="https://podminky.urs.cz/item/CS_URS_2024_01/174151101" TargetMode="External"/><Relationship Id="rId9" Type="http://schemas.openxmlformats.org/officeDocument/2006/relationships/hyperlink" Target="https://podminky.urs.cz/item/CS_URS_2024_01/359901111" TargetMode="External"/><Relationship Id="rId14" Type="http://schemas.openxmlformats.org/officeDocument/2006/relationships/hyperlink" Target="https://podminky.urs.cz/item/CS_URS_2024_01/892351111" TargetMode="External"/><Relationship Id="rId22" Type="http://schemas.openxmlformats.org/officeDocument/2006/relationships/hyperlink" Target="https://podminky.urs.cz/item/CS_URS_2024_01/89972211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1/181351103" TargetMode="External"/><Relationship Id="rId21" Type="http://schemas.openxmlformats.org/officeDocument/2006/relationships/hyperlink" Target="https://podminky.urs.cz/item/CS_URS_2024_01/162351103" TargetMode="External"/><Relationship Id="rId42" Type="http://schemas.openxmlformats.org/officeDocument/2006/relationships/hyperlink" Target="https://podminky.urs.cz/item/CS_URS_2024_01/359901111" TargetMode="External"/><Relationship Id="rId47" Type="http://schemas.openxmlformats.org/officeDocument/2006/relationships/hyperlink" Target="https://podminky.urs.cz/item/CS_URS_2024_01/452112111" TargetMode="External"/><Relationship Id="rId63" Type="http://schemas.openxmlformats.org/officeDocument/2006/relationships/hyperlink" Target="https://podminky.urs.cz/item/CS_URS_2024_01/877360310" TargetMode="External"/><Relationship Id="rId68" Type="http://schemas.openxmlformats.org/officeDocument/2006/relationships/hyperlink" Target="https://podminky.urs.cz/item/CS_URS_2024_01/871390310" TargetMode="External"/><Relationship Id="rId84" Type="http://schemas.openxmlformats.org/officeDocument/2006/relationships/hyperlink" Target="https://podminky.urs.cz/item/CS_URS_2024_01/919735114" TargetMode="External"/><Relationship Id="rId89" Type="http://schemas.openxmlformats.org/officeDocument/2006/relationships/hyperlink" Target="https://podminky.urs.cz/item/CS_URS_2024_01/997221559" TargetMode="External"/><Relationship Id="rId16" Type="http://schemas.openxmlformats.org/officeDocument/2006/relationships/hyperlink" Target="https://podminky.urs.cz/item/CS_URS_2024_01/151101211" TargetMode="External"/><Relationship Id="rId11" Type="http://schemas.openxmlformats.org/officeDocument/2006/relationships/hyperlink" Target="https://podminky.urs.cz/item/CS_URS_2024_01/151101102" TargetMode="External"/><Relationship Id="rId32" Type="http://schemas.openxmlformats.org/officeDocument/2006/relationships/hyperlink" Target="https://podminky.urs.cz/item/CS_URS_2024_01/183403261" TargetMode="External"/><Relationship Id="rId37" Type="http://schemas.openxmlformats.org/officeDocument/2006/relationships/hyperlink" Target="https://podminky.urs.cz/item/CS_URS_2024_01/113107332" TargetMode="External"/><Relationship Id="rId53" Type="http://schemas.openxmlformats.org/officeDocument/2006/relationships/hyperlink" Target="https://podminky.urs.cz/item/CS_URS_2024_01/564861011" TargetMode="External"/><Relationship Id="rId58" Type="http://schemas.openxmlformats.org/officeDocument/2006/relationships/hyperlink" Target="https://podminky.urs.cz/item/CS_URS_2024_01/573191111" TargetMode="External"/><Relationship Id="rId74" Type="http://schemas.openxmlformats.org/officeDocument/2006/relationships/hyperlink" Target="https://podminky.urs.cz/item/CS_URS_2024_01/899203112" TargetMode="External"/><Relationship Id="rId79" Type="http://schemas.openxmlformats.org/officeDocument/2006/relationships/hyperlink" Target="https://podminky.urs.cz/item/CS_URS_2024_01/894414111" TargetMode="External"/><Relationship Id="rId5" Type="http://schemas.openxmlformats.org/officeDocument/2006/relationships/hyperlink" Target="https://podminky.urs.cz/item/CS_URS_2024_01/129001101" TargetMode="External"/><Relationship Id="rId90" Type="http://schemas.openxmlformats.org/officeDocument/2006/relationships/hyperlink" Target="https://podminky.urs.cz/item/CS_URS_2024_01/997221615" TargetMode="External"/><Relationship Id="rId95" Type="http://schemas.openxmlformats.org/officeDocument/2006/relationships/hyperlink" Target="https://podminky.urs.cz/item/CS_URS_2024_01/998276124" TargetMode="External"/><Relationship Id="rId22" Type="http://schemas.openxmlformats.org/officeDocument/2006/relationships/hyperlink" Target="https://podminky.urs.cz/item/CS_URS_2024_01/167151101" TargetMode="External"/><Relationship Id="rId27" Type="http://schemas.openxmlformats.org/officeDocument/2006/relationships/hyperlink" Target="https://podminky.urs.cz/item/CS_URS_2024_01/182151111" TargetMode="External"/><Relationship Id="rId43" Type="http://schemas.openxmlformats.org/officeDocument/2006/relationships/hyperlink" Target="https://podminky.urs.cz/item/CS_URS_2024_01/359901211" TargetMode="External"/><Relationship Id="rId48" Type="http://schemas.openxmlformats.org/officeDocument/2006/relationships/hyperlink" Target="https://podminky.urs.cz/item/CS_URS_2024_01/452112122" TargetMode="External"/><Relationship Id="rId64" Type="http://schemas.openxmlformats.org/officeDocument/2006/relationships/hyperlink" Target="https://podminky.urs.cz/item/CS_URS_2024_01/877360330" TargetMode="External"/><Relationship Id="rId69" Type="http://schemas.openxmlformats.org/officeDocument/2006/relationships/hyperlink" Target="https://podminky.urs.cz/item/CS_URS_2024_01/892351111" TargetMode="External"/><Relationship Id="rId8" Type="http://schemas.openxmlformats.org/officeDocument/2006/relationships/hyperlink" Target="https://podminky.urs.cz/item/CS_URS_2024_01/141721218" TargetMode="External"/><Relationship Id="rId51" Type="http://schemas.openxmlformats.org/officeDocument/2006/relationships/hyperlink" Target="https://podminky.urs.cz/item/CS_URS_2024_01/465512127" TargetMode="External"/><Relationship Id="rId72" Type="http://schemas.openxmlformats.org/officeDocument/2006/relationships/hyperlink" Target="https://podminky.urs.cz/item/CS_URS_2024_01/895941302" TargetMode="External"/><Relationship Id="rId80" Type="http://schemas.openxmlformats.org/officeDocument/2006/relationships/hyperlink" Target="https://podminky.urs.cz/item/CS_URS_2024_01/894412411" TargetMode="External"/><Relationship Id="rId85" Type="http://schemas.openxmlformats.org/officeDocument/2006/relationships/hyperlink" Target="https://podminky.urs.cz/item/CS_URS_2024_01/935112211" TargetMode="External"/><Relationship Id="rId93" Type="http://schemas.openxmlformats.org/officeDocument/2006/relationships/hyperlink" Target="https://podminky.urs.cz/item/CS_URS_2024_01/997221611" TargetMode="External"/><Relationship Id="rId3" Type="http://schemas.openxmlformats.org/officeDocument/2006/relationships/hyperlink" Target="https://podminky.urs.cz/item/CS_URS_2024_01/119001405" TargetMode="External"/><Relationship Id="rId12" Type="http://schemas.openxmlformats.org/officeDocument/2006/relationships/hyperlink" Target="https://podminky.urs.cz/item/CS_URS_2024_01/151101112" TargetMode="External"/><Relationship Id="rId17" Type="http://schemas.openxmlformats.org/officeDocument/2006/relationships/hyperlink" Target="https://podminky.urs.cz/item/CS_URS_2024_01/151101301" TargetMode="External"/><Relationship Id="rId25" Type="http://schemas.openxmlformats.org/officeDocument/2006/relationships/hyperlink" Target="https://podminky.urs.cz/item/CS_URS_2024_01/181111122" TargetMode="External"/><Relationship Id="rId33" Type="http://schemas.openxmlformats.org/officeDocument/2006/relationships/hyperlink" Target="https://podminky.urs.cz/item/CS_URS_2024_01/184853512" TargetMode="External"/><Relationship Id="rId38" Type="http://schemas.openxmlformats.org/officeDocument/2006/relationships/hyperlink" Target="https://podminky.urs.cz/item/CS_URS_2024_01/113107332" TargetMode="External"/><Relationship Id="rId46" Type="http://schemas.openxmlformats.org/officeDocument/2006/relationships/hyperlink" Target="https://podminky.urs.cz/item/CS_URS_2023_01/452351101" TargetMode="External"/><Relationship Id="rId59" Type="http://schemas.openxmlformats.org/officeDocument/2006/relationships/hyperlink" Target="https://podminky.urs.cz/item/CS_URS_2024_01/573231107" TargetMode="External"/><Relationship Id="rId67" Type="http://schemas.openxmlformats.org/officeDocument/2006/relationships/hyperlink" Target="https://podminky.urs.cz/item/CS_URS_2024_01/871370310" TargetMode="External"/><Relationship Id="rId20" Type="http://schemas.openxmlformats.org/officeDocument/2006/relationships/hyperlink" Target="https://podminky.urs.cz/item/CS_URS_2024_01/175151101" TargetMode="External"/><Relationship Id="rId41" Type="http://schemas.openxmlformats.org/officeDocument/2006/relationships/hyperlink" Target="https://podminky.urs.cz/item/CS_URS_2024_01/113106187" TargetMode="External"/><Relationship Id="rId54" Type="http://schemas.openxmlformats.org/officeDocument/2006/relationships/hyperlink" Target="https://podminky.urs.cz/item/CS_URS_2024_01/581131316" TargetMode="External"/><Relationship Id="rId62" Type="http://schemas.openxmlformats.org/officeDocument/2006/relationships/hyperlink" Target="https://podminky.urs.cz/item/CS_URS_2024_01/871360310" TargetMode="External"/><Relationship Id="rId70" Type="http://schemas.openxmlformats.org/officeDocument/2006/relationships/hyperlink" Target="https://podminky.urs.cz/item/CS_URS_2024_01/892381111" TargetMode="External"/><Relationship Id="rId75" Type="http://schemas.openxmlformats.org/officeDocument/2006/relationships/hyperlink" Target="https://podminky.urs.cz/item/CS_URS_2024_01/899623141" TargetMode="External"/><Relationship Id="rId83" Type="http://schemas.openxmlformats.org/officeDocument/2006/relationships/hyperlink" Target="https://podminky.urs.cz/item/CS_URS_2024_01/899104112" TargetMode="External"/><Relationship Id="rId88" Type="http://schemas.openxmlformats.org/officeDocument/2006/relationships/hyperlink" Target="https://podminky.urs.cz/item/CS_URS_2024_01/997221551" TargetMode="External"/><Relationship Id="rId91" Type="http://schemas.openxmlformats.org/officeDocument/2006/relationships/hyperlink" Target="https://podminky.urs.cz/item/CS_URS_2024_01/997221645" TargetMode="External"/><Relationship Id="rId96" Type="http://schemas.openxmlformats.org/officeDocument/2006/relationships/drawing" Target="../drawings/drawing5.xml"/><Relationship Id="rId1" Type="http://schemas.openxmlformats.org/officeDocument/2006/relationships/hyperlink" Target="https://podminky.urs.cz/item/CS_URS_2024_01/115101201" TargetMode="External"/><Relationship Id="rId6" Type="http://schemas.openxmlformats.org/officeDocument/2006/relationships/hyperlink" Target="https://podminky.urs.cz/item/CS_URS_2024_01/121151115" TargetMode="External"/><Relationship Id="rId15" Type="http://schemas.openxmlformats.org/officeDocument/2006/relationships/hyperlink" Target="https://podminky.urs.cz/item/CS_URS_2024_01/151101201" TargetMode="External"/><Relationship Id="rId23" Type="http://schemas.openxmlformats.org/officeDocument/2006/relationships/hyperlink" Target="https://podminky.urs.cz/item/CS_URS_2024_01/171251201" TargetMode="External"/><Relationship Id="rId28" Type="http://schemas.openxmlformats.org/officeDocument/2006/relationships/hyperlink" Target="https://podminky.urs.cz/item/CS_URS_2024_01/181411133" TargetMode="External"/><Relationship Id="rId36" Type="http://schemas.openxmlformats.org/officeDocument/2006/relationships/hyperlink" Target="https://podminky.urs.cz/item/CS_URS_2024_01/113107322" TargetMode="External"/><Relationship Id="rId49" Type="http://schemas.openxmlformats.org/officeDocument/2006/relationships/hyperlink" Target="https://podminky.urs.cz/item/CS_URS_2024_01/461211712" TargetMode="External"/><Relationship Id="rId57" Type="http://schemas.openxmlformats.org/officeDocument/2006/relationships/hyperlink" Target="https://podminky.urs.cz/item/CS_URS_2024_01/565165112" TargetMode="External"/><Relationship Id="rId10" Type="http://schemas.openxmlformats.org/officeDocument/2006/relationships/hyperlink" Target="https://podminky.urs.cz/item/CS_URS_2024_01/151101111" TargetMode="External"/><Relationship Id="rId31" Type="http://schemas.openxmlformats.org/officeDocument/2006/relationships/hyperlink" Target="https://podminky.urs.cz/item/CS_URS_2024_01/183403253" TargetMode="External"/><Relationship Id="rId44" Type="http://schemas.openxmlformats.org/officeDocument/2006/relationships/hyperlink" Target="https://podminky.urs.cz/item/CS_URS_2024_01/451572111" TargetMode="External"/><Relationship Id="rId52" Type="http://schemas.openxmlformats.org/officeDocument/2006/relationships/hyperlink" Target="https://podminky.urs.cz/item/CS_URS_2024_01/564851011" TargetMode="External"/><Relationship Id="rId60" Type="http://schemas.openxmlformats.org/officeDocument/2006/relationships/hyperlink" Target="https://podminky.urs.cz/item/CS_URS_2024_01/871310310" TargetMode="External"/><Relationship Id="rId65" Type="http://schemas.openxmlformats.org/officeDocument/2006/relationships/hyperlink" Target="https://podminky.urs.cz/item/CS_URS_2024_01/877350330" TargetMode="External"/><Relationship Id="rId73" Type="http://schemas.openxmlformats.org/officeDocument/2006/relationships/hyperlink" Target="https://podminky.urs.cz/item/CS_URS_2024_01/895941331" TargetMode="External"/><Relationship Id="rId78" Type="http://schemas.openxmlformats.org/officeDocument/2006/relationships/hyperlink" Target="https://podminky.urs.cz/item/CS_URS_2024_01/899722113" TargetMode="External"/><Relationship Id="rId81" Type="http://schemas.openxmlformats.org/officeDocument/2006/relationships/hyperlink" Target="https://podminky.urs.cz/item/CS_URS_2024_01/894414211" TargetMode="External"/><Relationship Id="rId86" Type="http://schemas.openxmlformats.org/officeDocument/2006/relationships/hyperlink" Target="https://podminky.urs.cz/item/CS_URS_2024_01/935112911" TargetMode="External"/><Relationship Id="rId94" Type="http://schemas.openxmlformats.org/officeDocument/2006/relationships/hyperlink" Target="https://podminky.urs.cz/item/CS_URS_2024_01/998276101" TargetMode="External"/><Relationship Id="rId4" Type="http://schemas.openxmlformats.org/officeDocument/2006/relationships/hyperlink" Target="https://podminky.urs.cz/item/CS_URS_2024_01/119001421" TargetMode="External"/><Relationship Id="rId9" Type="http://schemas.openxmlformats.org/officeDocument/2006/relationships/hyperlink" Target="https://podminky.urs.cz/item/CS_URS_2024_01/151101101" TargetMode="External"/><Relationship Id="rId13" Type="http://schemas.openxmlformats.org/officeDocument/2006/relationships/hyperlink" Target="https://podminky.urs.cz/item/CS_URS_2024_01/131251103" TargetMode="External"/><Relationship Id="rId18" Type="http://schemas.openxmlformats.org/officeDocument/2006/relationships/hyperlink" Target="https://podminky.urs.cz/item/CS_URS_2024_01/151101311" TargetMode="External"/><Relationship Id="rId39" Type="http://schemas.openxmlformats.org/officeDocument/2006/relationships/hyperlink" Target="https://podminky.urs.cz/item/CS_URS_2024_01/113107341" TargetMode="External"/><Relationship Id="rId34" Type="http://schemas.openxmlformats.org/officeDocument/2006/relationships/hyperlink" Target="https://podminky.urs.cz/item/CS_URS_2024_01/184853522" TargetMode="External"/><Relationship Id="rId50" Type="http://schemas.openxmlformats.org/officeDocument/2006/relationships/hyperlink" Target="https://podminky.urs.cz/item/CS_URS_2024_01/463212111" TargetMode="External"/><Relationship Id="rId55" Type="http://schemas.openxmlformats.org/officeDocument/2006/relationships/hyperlink" Target="https://podminky.urs.cz/item/CS_URS_2024_01/596211110" TargetMode="External"/><Relationship Id="rId76" Type="http://schemas.openxmlformats.org/officeDocument/2006/relationships/hyperlink" Target="https://podminky.urs.cz/item/CS_URS_2024_01/899643121" TargetMode="External"/><Relationship Id="rId7" Type="http://schemas.openxmlformats.org/officeDocument/2006/relationships/hyperlink" Target="https://podminky.urs.cz/item/CS_URS_2024_01/132154206" TargetMode="External"/><Relationship Id="rId71" Type="http://schemas.openxmlformats.org/officeDocument/2006/relationships/hyperlink" Target="https://podminky.urs.cz/item/CS_URS_2024_01/892421111" TargetMode="External"/><Relationship Id="rId92" Type="http://schemas.openxmlformats.org/officeDocument/2006/relationships/hyperlink" Target="https://podminky.urs.cz/item/CS_URS_2024_01/997221655" TargetMode="External"/><Relationship Id="rId2" Type="http://schemas.openxmlformats.org/officeDocument/2006/relationships/hyperlink" Target="https://podminky.urs.cz/item/CS_URS_2024_01/115101301" TargetMode="External"/><Relationship Id="rId29" Type="http://schemas.openxmlformats.org/officeDocument/2006/relationships/hyperlink" Target="https://podminky.urs.cz/item/CS_URS_2024_01/183205131" TargetMode="External"/><Relationship Id="rId24" Type="http://schemas.openxmlformats.org/officeDocument/2006/relationships/hyperlink" Target="https://podminky.urs.cz/item/CS_URS_2024_01/171151103" TargetMode="External"/><Relationship Id="rId40" Type="http://schemas.openxmlformats.org/officeDocument/2006/relationships/hyperlink" Target="https://podminky.urs.cz/item/CS_URS_2024_01/113107342" TargetMode="External"/><Relationship Id="rId45" Type="http://schemas.openxmlformats.org/officeDocument/2006/relationships/hyperlink" Target="https://podminky.urs.cz/item/CS_URS_2024_01/452311151" TargetMode="External"/><Relationship Id="rId66" Type="http://schemas.openxmlformats.org/officeDocument/2006/relationships/hyperlink" Target="https://podminky.urs.cz/item/CS_URS_2024_01/877360320" TargetMode="External"/><Relationship Id="rId87" Type="http://schemas.openxmlformats.org/officeDocument/2006/relationships/hyperlink" Target="https://podminky.urs.cz/item/CS_URS_2024_01/979054451" TargetMode="External"/><Relationship Id="rId61" Type="http://schemas.openxmlformats.org/officeDocument/2006/relationships/hyperlink" Target="https://podminky.urs.cz/item/CS_URS_2024_01/871350310" TargetMode="External"/><Relationship Id="rId82" Type="http://schemas.openxmlformats.org/officeDocument/2006/relationships/hyperlink" Target="https://podminky.urs.cz/item/CS_URS_2024_01/894411311" TargetMode="External"/><Relationship Id="rId19" Type="http://schemas.openxmlformats.org/officeDocument/2006/relationships/hyperlink" Target="https://podminky.urs.cz/item/CS_URS_2024_01/174101101" TargetMode="External"/><Relationship Id="rId14" Type="http://schemas.openxmlformats.org/officeDocument/2006/relationships/hyperlink" Target="https://podminky.urs.cz/item/CS_URS_2024_01/133254101" TargetMode="External"/><Relationship Id="rId30" Type="http://schemas.openxmlformats.org/officeDocument/2006/relationships/hyperlink" Target="https://podminky.urs.cz/item/CS_URS_2024_01/183403115" TargetMode="External"/><Relationship Id="rId35" Type="http://schemas.openxmlformats.org/officeDocument/2006/relationships/hyperlink" Target="https://podminky.urs.cz/item/CS_URS_2024_01/185803112" TargetMode="External"/><Relationship Id="rId56" Type="http://schemas.openxmlformats.org/officeDocument/2006/relationships/hyperlink" Target="https://podminky.urs.cz/item/CS_URS_2024_01/567132115" TargetMode="External"/><Relationship Id="rId77" Type="http://schemas.openxmlformats.org/officeDocument/2006/relationships/hyperlink" Target="https://podminky.urs.cz/item/CS_URS_2024_01/899643122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62351103" TargetMode="External"/><Relationship Id="rId13" Type="http://schemas.openxmlformats.org/officeDocument/2006/relationships/hyperlink" Target="https://podminky.urs.cz/item/CS_URS_2024_01/892351111" TargetMode="External"/><Relationship Id="rId18" Type="http://schemas.openxmlformats.org/officeDocument/2006/relationships/hyperlink" Target="https://podminky.urs.cz/item/CS_URS_2024_01/894812249" TargetMode="External"/><Relationship Id="rId3" Type="http://schemas.openxmlformats.org/officeDocument/2006/relationships/hyperlink" Target="https://podminky.urs.cz/item/CS_URS_2024_01/151101111" TargetMode="External"/><Relationship Id="rId21" Type="http://schemas.openxmlformats.org/officeDocument/2006/relationships/hyperlink" Target="https://podminky.urs.cz/item/CS_URS_2024_01/998276101" TargetMode="External"/><Relationship Id="rId7" Type="http://schemas.openxmlformats.org/officeDocument/2006/relationships/hyperlink" Target="https://podminky.urs.cz/item/CS_URS_2024_01/175151101" TargetMode="External"/><Relationship Id="rId12" Type="http://schemas.openxmlformats.org/officeDocument/2006/relationships/hyperlink" Target="https://podminky.urs.cz/item/CS_URS_2024_01/451572111" TargetMode="External"/><Relationship Id="rId17" Type="http://schemas.openxmlformats.org/officeDocument/2006/relationships/hyperlink" Target="https://podminky.urs.cz/item/CS_URS_2024_01/894812241" TargetMode="External"/><Relationship Id="rId2" Type="http://schemas.openxmlformats.org/officeDocument/2006/relationships/hyperlink" Target="https://podminky.urs.cz/item/CS_URS_2024_01/151101101" TargetMode="External"/><Relationship Id="rId16" Type="http://schemas.openxmlformats.org/officeDocument/2006/relationships/hyperlink" Target="https://podminky.urs.cz/item/CS_URS_2024_01/894812232" TargetMode="External"/><Relationship Id="rId20" Type="http://schemas.openxmlformats.org/officeDocument/2006/relationships/hyperlink" Target="https://podminky.urs.cz/item/CS_URS_2024_01/899722113" TargetMode="External"/><Relationship Id="rId1" Type="http://schemas.openxmlformats.org/officeDocument/2006/relationships/hyperlink" Target="https://podminky.urs.cz/item/CS_URS_2023_01/132251254" TargetMode="External"/><Relationship Id="rId6" Type="http://schemas.openxmlformats.org/officeDocument/2006/relationships/hyperlink" Target="https://podminky.urs.cz/item/CS_URS_2024_01/174151101" TargetMode="External"/><Relationship Id="rId11" Type="http://schemas.openxmlformats.org/officeDocument/2006/relationships/hyperlink" Target="https://podminky.urs.cz/item/CS_URS_2024_01/359901111" TargetMode="External"/><Relationship Id="rId5" Type="http://schemas.openxmlformats.org/officeDocument/2006/relationships/hyperlink" Target="https://podminky.urs.cz/item/CS_URS_2024_01/151101112" TargetMode="External"/><Relationship Id="rId15" Type="http://schemas.openxmlformats.org/officeDocument/2006/relationships/hyperlink" Target="https://podminky.urs.cz/item/CS_URS_2024_01/894812201" TargetMode="External"/><Relationship Id="rId10" Type="http://schemas.openxmlformats.org/officeDocument/2006/relationships/hyperlink" Target="https://podminky.urs.cz/item/CS_URS_2024_01/359901211" TargetMode="External"/><Relationship Id="rId19" Type="http://schemas.openxmlformats.org/officeDocument/2006/relationships/hyperlink" Target="https://podminky.urs.cz/item/CS_URS_2024_01/894812251" TargetMode="External"/><Relationship Id="rId4" Type="http://schemas.openxmlformats.org/officeDocument/2006/relationships/hyperlink" Target="https://podminky.urs.cz/item/CS_URS_2024_01/151101102" TargetMode="External"/><Relationship Id="rId9" Type="http://schemas.openxmlformats.org/officeDocument/2006/relationships/hyperlink" Target="https://podminky.urs.cz/item/CS_URS_2024_01/171251201" TargetMode="External"/><Relationship Id="rId14" Type="http://schemas.openxmlformats.org/officeDocument/2006/relationships/hyperlink" Target="https://podminky.urs.cz/item/CS_URS_2024_01/871310320" TargetMode="External"/><Relationship Id="rId2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451572111" TargetMode="External"/><Relationship Id="rId13" Type="http://schemas.openxmlformats.org/officeDocument/2006/relationships/hyperlink" Target="https://podminky.urs.cz/item/CS_URS_2024_01/893811113" TargetMode="External"/><Relationship Id="rId18" Type="http://schemas.openxmlformats.org/officeDocument/2006/relationships/hyperlink" Target="https://podminky.urs.cz/item/CS_URS_2024_01/899722113" TargetMode="External"/><Relationship Id="rId3" Type="http://schemas.openxmlformats.org/officeDocument/2006/relationships/hyperlink" Target="https://podminky.urs.cz/item/CS_URS_2024_01/151101111" TargetMode="External"/><Relationship Id="rId21" Type="http://schemas.openxmlformats.org/officeDocument/2006/relationships/hyperlink" Target="https://podminky.urs.cz/item/CS_URS_2024_01/998276124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879171111" TargetMode="External"/><Relationship Id="rId17" Type="http://schemas.openxmlformats.org/officeDocument/2006/relationships/hyperlink" Target="https://podminky.urs.cz/item/CS_URS_2024_01/899401112" TargetMode="External"/><Relationship Id="rId2" Type="http://schemas.openxmlformats.org/officeDocument/2006/relationships/hyperlink" Target="https://podminky.urs.cz/item/CS_URS_2024_01/151101101" TargetMode="External"/><Relationship Id="rId16" Type="http://schemas.openxmlformats.org/officeDocument/2006/relationships/hyperlink" Target="https://podminky.urs.cz/item/CS_URS_2024_01/892233122" TargetMode="External"/><Relationship Id="rId20" Type="http://schemas.openxmlformats.org/officeDocument/2006/relationships/hyperlink" Target="https://podminky.urs.cz/item/CS_URS_2024_01/998276101" TargetMode="External"/><Relationship Id="rId1" Type="http://schemas.openxmlformats.org/officeDocument/2006/relationships/hyperlink" Target="https://podminky.urs.cz/item/CS_URS_2024_01/132151254" TargetMode="External"/><Relationship Id="rId6" Type="http://schemas.openxmlformats.org/officeDocument/2006/relationships/hyperlink" Target="https://podminky.urs.cz/item/CS_URS_2024_01/162351103" TargetMode="External"/><Relationship Id="rId11" Type="http://schemas.openxmlformats.org/officeDocument/2006/relationships/hyperlink" Target="https://podminky.urs.cz/item/CS_URS_2024_01/877161101" TargetMode="External"/><Relationship Id="rId5" Type="http://schemas.openxmlformats.org/officeDocument/2006/relationships/hyperlink" Target="https://podminky.urs.cz/item/CS_URS_2024_01/175151101" TargetMode="External"/><Relationship Id="rId15" Type="http://schemas.openxmlformats.org/officeDocument/2006/relationships/hyperlink" Target="https://podminky.urs.cz/item/CS_URS_2024_01/892241111" TargetMode="External"/><Relationship Id="rId10" Type="http://schemas.openxmlformats.org/officeDocument/2006/relationships/hyperlink" Target="https://podminky.urs.cz/item/CS_URS_2024_01/871161141" TargetMode="External"/><Relationship Id="rId19" Type="http://schemas.openxmlformats.org/officeDocument/2006/relationships/hyperlink" Target="https://podminky.urs.cz/item/CS_URS_2024_01/899721111" TargetMode="External"/><Relationship Id="rId4" Type="http://schemas.openxmlformats.org/officeDocument/2006/relationships/hyperlink" Target="https://podminky.urs.cz/item/CS_URS_2024_01/174151101" TargetMode="External"/><Relationship Id="rId9" Type="http://schemas.openxmlformats.org/officeDocument/2006/relationships/hyperlink" Target="https://podminky.urs.cz/item/CS_URS_2024_01/452311141" TargetMode="External"/><Relationship Id="rId14" Type="http://schemas.openxmlformats.org/officeDocument/2006/relationships/hyperlink" Target="https://podminky.urs.cz/item/CS_URS_2024_01/891249111" TargetMode="External"/><Relationship Id="rId2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171251201" TargetMode="External"/><Relationship Id="rId18" Type="http://schemas.openxmlformats.org/officeDocument/2006/relationships/hyperlink" Target="https://podminky.urs.cz/item/CS_URS_2024_01/183403114" TargetMode="External"/><Relationship Id="rId26" Type="http://schemas.openxmlformats.org/officeDocument/2006/relationships/hyperlink" Target="https://podminky.urs.cz/item/CS_URS_2024_01/452353111" TargetMode="External"/><Relationship Id="rId39" Type="http://schemas.openxmlformats.org/officeDocument/2006/relationships/hyperlink" Target="https://podminky.urs.cz/item/CS_URS_2024_01/899721111" TargetMode="External"/><Relationship Id="rId21" Type="http://schemas.openxmlformats.org/officeDocument/2006/relationships/hyperlink" Target="https://podminky.urs.cz/item/CS_URS_2024_01/184853511" TargetMode="External"/><Relationship Id="rId34" Type="http://schemas.openxmlformats.org/officeDocument/2006/relationships/hyperlink" Target="https://podminky.urs.cz/item/CS_URS_2024_01/891241112" TargetMode="External"/><Relationship Id="rId42" Type="http://schemas.openxmlformats.org/officeDocument/2006/relationships/hyperlink" Target="https://podminky.urs.cz/item/CS_URS_2024_01/892273122" TargetMode="External"/><Relationship Id="rId7" Type="http://schemas.openxmlformats.org/officeDocument/2006/relationships/hyperlink" Target="https://podminky.urs.cz/item/CS_URS_2024_01/151101101" TargetMode="External"/><Relationship Id="rId2" Type="http://schemas.openxmlformats.org/officeDocument/2006/relationships/hyperlink" Target="https://podminky.urs.cz/item/CS_URS_2024_01/115101301" TargetMode="External"/><Relationship Id="rId16" Type="http://schemas.openxmlformats.org/officeDocument/2006/relationships/hyperlink" Target="https://podminky.urs.cz/item/CS_URS_2024_01/181411131" TargetMode="External"/><Relationship Id="rId29" Type="http://schemas.openxmlformats.org/officeDocument/2006/relationships/hyperlink" Target="https://podminky.urs.cz/item/CS_URS_2024_01/857262122" TargetMode="External"/><Relationship Id="rId1" Type="http://schemas.openxmlformats.org/officeDocument/2006/relationships/hyperlink" Target="https://podminky.urs.cz/item/CS_URS_2024_01/115101201" TargetMode="External"/><Relationship Id="rId6" Type="http://schemas.openxmlformats.org/officeDocument/2006/relationships/hyperlink" Target="https://podminky.urs.cz/item/CS_URS_2024_01/132254204" TargetMode="External"/><Relationship Id="rId11" Type="http://schemas.openxmlformats.org/officeDocument/2006/relationships/hyperlink" Target="https://podminky.urs.cz/item/CS_URS_2024_01/162351103" TargetMode="External"/><Relationship Id="rId24" Type="http://schemas.openxmlformats.org/officeDocument/2006/relationships/hyperlink" Target="https://podminky.urs.cz/item/CS_URS_2024_01/451572111" TargetMode="External"/><Relationship Id="rId32" Type="http://schemas.openxmlformats.org/officeDocument/2006/relationships/hyperlink" Target="https://podminky.urs.cz/item/CS_URS_2024_01/871241141" TargetMode="External"/><Relationship Id="rId37" Type="http://schemas.openxmlformats.org/officeDocument/2006/relationships/hyperlink" Target="https://podminky.urs.cz/item/CS_URS_2024_01/899401113" TargetMode="External"/><Relationship Id="rId40" Type="http://schemas.openxmlformats.org/officeDocument/2006/relationships/hyperlink" Target="https://podminky.urs.cz/item/CS_URS_2024_01/899722113" TargetMode="External"/><Relationship Id="rId45" Type="http://schemas.openxmlformats.org/officeDocument/2006/relationships/drawing" Target="../drawings/drawing8.xml"/><Relationship Id="rId5" Type="http://schemas.openxmlformats.org/officeDocument/2006/relationships/hyperlink" Target="https://podminky.urs.cz/item/CS_URS_2024_01/121151115" TargetMode="External"/><Relationship Id="rId15" Type="http://schemas.openxmlformats.org/officeDocument/2006/relationships/hyperlink" Target="https://podminky.urs.cz/item/CS_URS_2024_01/181351103" TargetMode="External"/><Relationship Id="rId23" Type="http://schemas.openxmlformats.org/officeDocument/2006/relationships/hyperlink" Target="https://podminky.urs.cz/item/CS_URS_2024_01/185803111" TargetMode="External"/><Relationship Id="rId28" Type="http://schemas.openxmlformats.org/officeDocument/2006/relationships/hyperlink" Target="https://podminky.urs.cz/item/CS_URS_2024_01/857242122" TargetMode="External"/><Relationship Id="rId36" Type="http://schemas.openxmlformats.org/officeDocument/2006/relationships/hyperlink" Target="https://podminky.urs.cz/item/CS_URS_2024_01/899121102" TargetMode="External"/><Relationship Id="rId10" Type="http://schemas.openxmlformats.org/officeDocument/2006/relationships/hyperlink" Target="https://podminky.urs.cz/item/CS_URS_2024_01/175151101" TargetMode="External"/><Relationship Id="rId19" Type="http://schemas.openxmlformats.org/officeDocument/2006/relationships/hyperlink" Target="https://podminky.urs.cz/item/CS_URS_2024_01/183403153" TargetMode="External"/><Relationship Id="rId31" Type="http://schemas.openxmlformats.org/officeDocument/2006/relationships/hyperlink" Target="https://podminky.urs.cz/item/CS_URS_2024_01/857264122" TargetMode="External"/><Relationship Id="rId44" Type="http://schemas.openxmlformats.org/officeDocument/2006/relationships/hyperlink" Target="https://podminky.urs.cz/item/CS_URS_2024_01/998276124" TargetMode="External"/><Relationship Id="rId4" Type="http://schemas.openxmlformats.org/officeDocument/2006/relationships/hyperlink" Target="https://podminky.urs.cz/item/CS_URS_2024_01/119001421" TargetMode="External"/><Relationship Id="rId9" Type="http://schemas.openxmlformats.org/officeDocument/2006/relationships/hyperlink" Target="https://podminky.urs.cz/item/CS_URS_2024_01/174151101" TargetMode="External"/><Relationship Id="rId14" Type="http://schemas.openxmlformats.org/officeDocument/2006/relationships/hyperlink" Target="https://podminky.urs.cz/item/CS_URS_2024_01/181111122" TargetMode="External"/><Relationship Id="rId22" Type="http://schemas.openxmlformats.org/officeDocument/2006/relationships/hyperlink" Target="https://podminky.urs.cz/item/CS_URS_2024_01/184853521" TargetMode="External"/><Relationship Id="rId27" Type="http://schemas.openxmlformats.org/officeDocument/2006/relationships/hyperlink" Target="https://podminky.urs.cz/item/CS_URS_2024_01/452353112" TargetMode="External"/><Relationship Id="rId30" Type="http://schemas.openxmlformats.org/officeDocument/2006/relationships/hyperlink" Target="https://podminky.urs.cz/item/CS_URS_2024_01/857244122" TargetMode="External"/><Relationship Id="rId35" Type="http://schemas.openxmlformats.org/officeDocument/2006/relationships/hyperlink" Target="https://podminky.urs.cz/item/CS_URS_2024_01/891247111" TargetMode="External"/><Relationship Id="rId43" Type="http://schemas.openxmlformats.org/officeDocument/2006/relationships/hyperlink" Target="https://podminky.urs.cz/item/CS_URS_2024_01/998276101" TargetMode="External"/><Relationship Id="rId8" Type="http://schemas.openxmlformats.org/officeDocument/2006/relationships/hyperlink" Target="https://podminky.urs.cz/item/CS_URS_2024_01/151101111" TargetMode="External"/><Relationship Id="rId3" Type="http://schemas.openxmlformats.org/officeDocument/2006/relationships/hyperlink" Target="https://podminky.urs.cz/item/CS_URS_2024_01/129001101" TargetMode="External"/><Relationship Id="rId12" Type="http://schemas.openxmlformats.org/officeDocument/2006/relationships/hyperlink" Target="https://podminky.urs.cz/item/CS_URS_2024_01/167151101" TargetMode="External"/><Relationship Id="rId17" Type="http://schemas.openxmlformats.org/officeDocument/2006/relationships/hyperlink" Target="https://podminky.urs.cz/item/CS_URS_2024_01/183205111" TargetMode="External"/><Relationship Id="rId25" Type="http://schemas.openxmlformats.org/officeDocument/2006/relationships/hyperlink" Target="https://podminky.urs.cz/item/CS_URS_2024_01/452313131" TargetMode="External"/><Relationship Id="rId33" Type="http://schemas.openxmlformats.org/officeDocument/2006/relationships/hyperlink" Target="https://podminky.urs.cz/item/CS_URS_2024_01/877241101" TargetMode="External"/><Relationship Id="rId38" Type="http://schemas.openxmlformats.org/officeDocument/2006/relationships/hyperlink" Target="https://podminky.urs.cz/item/CS_URS_2024_01/899713111" TargetMode="External"/><Relationship Id="rId20" Type="http://schemas.openxmlformats.org/officeDocument/2006/relationships/hyperlink" Target="https://podminky.urs.cz/item/CS_URS_2024_01/183403161" TargetMode="External"/><Relationship Id="rId41" Type="http://schemas.openxmlformats.org/officeDocument/2006/relationships/hyperlink" Target="https://podminky.urs.cz/item/CS_URS_2024_01/892241111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210280351" TargetMode="External"/><Relationship Id="rId18" Type="http://schemas.openxmlformats.org/officeDocument/2006/relationships/hyperlink" Target="https://podminky.urs.cz/item/CS_URS_2024_01/460010022" TargetMode="External"/><Relationship Id="rId26" Type="http://schemas.openxmlformats.org/officeDocument/2006/relationships/hyperlink" Target="https://podminky.urs.cz/item/CS_URS_2024_01/460431332" TargetMode="External"/><Relationship Id="rId3" Type="http://schemas.openxmlformats.org/officeDocument/2006/relationships/hyperlink" Target="https://podminky.urs.cz/item/CS_URS_2024_01/210100003" TargetMode="External"/><Relationship Id="rId21" Type="http://schemas.openxmlformats.org/officeDocument/2006/relationships/hyperlink" Target="https://podminky.urs.cz/item/CS_URS_2024_01/460161312" TargetMode="External"/><Relationship Id="rId34" Type="http://schemas.openxmlformats.org/officeDocument/2006/relationships/hyperlink" Target="https://podminky.urs.cz/item/CS_URS_2024_01/469973124" TargetMode="External"/><Relationship Id="rId7" Type="http://schemas.openxmlformats.org/officeDocument/2006/relationships/hyperlink" Target="https://podminky.urs.cz/item/CS_URS_2024_01/210204011" TargetMode="External"/><Relationship Id="rId12" Type="http://schemas.openxmlformats.org/officeDocument/2006/relationships/hyperlink" Target="https://podminky.urs.cz/item/CS_URS_2024_01/210280003" TargetMode="External"/><Relationship Id="rId17" Type="http://schemas.openxmlformats.org/officeDocument/2006/relationships/hyperlink" Target="https://podminky.urs.cz/item/CS_URS_2024_01/210950202" TargetMode="External"/><Relationship Id="rId25" Type="http://schemas.openxmlformats.org/officeDocument/2006/relationships/hyperlink" Target="https://podminky.urs.cz/item/CS_URS_2024_01/460431181" TargetMode="External"/><Relationship Id="rId33" Type="http://schemas.openxmlformats.org/officeDocument/2006/relationships/hyperlink" Target="https://podminky.urs.cz/item/CS_URS_2024_01/469972121" TargetMode="External"/><Relationship Id="rId2" Type="http://schemas.openxmlformats.org/officeDocument/2006/relationships/hyperlink" Target="https://podminky.urs.cz/item/CS_URS_2024_01/210100001" TargetMode="External"/><Relationship Id="rId16" Type="http://schemas.openxmlformats.org/officeDocument/2006/relationships/hyperlink" Target="https://podminky.urs.cz/item/CS_URS_2024_01/210812033" TargetMode="External"/><Relationship Id="rId20" Type="http://schemas.openxmlformats.org/officeDocument/2006/relationships/hyperlink" Target="https://podminky.urs.cz/item/CS_URS_2024_01/460161171" TargetMode="External"/><Relationship Id="rId29" Type="http://schemas.openxmlformats.org/officeDocument/2006/relationships/hyperlink" Target="https://podminky.urs.cz/item/CS_URS_2024_01/460671113" TargetMode="External"/><Relationship Id="rId1" Type="http://schemas.openxmlformats.org/officeDocument/2006/relationships/hyperlink" Target="https://podminky.urs.cz/item/CS_URS_2024_01/741110053" TargetMode="External"/><Relationship Id="rId6" Type="http://schemas.openxmlformats.org/officeDocument/2006/relationships/hyperlink" Target="https://podminky.urs.cz/item/CS_URS_2024_01/210203901" TargetMode="External"/><Relationship Id="rId11" Type="http://schemas.openxmlformats.org/officeDocument/2006/relationships/hyperlink" Target="https://podminky.urs.cz/item/CS_URS_2024_01/210220302" TargetMode="External"/><Relationship Id="rId24" Type="http://schemas.openxmlformats.org/officeDocument/2006/relationships/hyperlink" Target="https://podminky.urs.cz/item/CS_URS_2024_01/460391122" TargetMode="External"/><Relationship Id="rId32" Type="http://schemas.openxmlformats.org/officeDocument/2006/relationships/hyperlink" Target="https://podminky.urs.cz/item/CS_URS_2024_01/469972111" TargetMode="External"/><Relationship Id="rId5" Type="http://schemas.openxmlformats.org/officeDocument/2006/relationships/hyperlink" Target="https://podminky.urs.cz/item/CS_URS_2024_01/210102155" TargetMode="External"/><Relationship Id="rId15" Type="http://schemas.openxmlformats.org/officeDocument/2006/relationships/hyperlink" Target="https://podminky.urs.cz/item/CS_URS_2024_01/210812011" TargetMode="External"/><Relationship Id="rId23" Type="http://schemas.openxmlformats.org/officeDocument/2006/relationships/hyperlink" Target="https://podminky.urs.cz/item/CS_URS_2024_01/460242221" TargetMode="External"/><Relationship Id="rId28" Type="http://schemas.openxmlformats.org/officeDocument/2006/relationships/hyperlink" Target="https://podminky.urs.cz/item/CS_URS_2024_01/460661111" TargetMode="External"/><Relationship Id="rId36" Type="http://schemas.openxmlformats.org/officeDocument/2006/relationships/drawing" Target="../drawings/drawing9.xml"/><Relationship Id="rId10" Type="http://schemas.openxmlformats.org/officeDocument/2006/relationships/hyperlink" Target="https://podminky.urs.cz/item/CS_URS_2024_01/210220022" TargetMode="External"/><Relationship Id="rId19" Type="http://schemas.openxmlformats.org/officeDocument/2006/relationships/hyperlink" Target="https://podminky.urs.cz/item/CS_URS_2024_01/460131112" TargetMode="External"/><Relationship Id="rId31" Type="http://schemas.openxmlformats.org/officeDocument/2006/relationships/hyperlink" Target="https://podminky.urs.cz/item/CS_URS_2024_01/460742132" TargetMode="External"/><Relationship Id="rId4" Type="http://schemas.openxmlformats.org/officeDocument/2006/relationships/hyperlink" Target="https://podminky.urs.cz/item/CS_URS_2024_01/210100563" TargetMode="External"/><Relationship Id="rId9" Type="http://schemas.openxmlformats.org/officeDocument/2006/relationships/hyperlink" Target="https://podminky.urs.cz/item/CS_URS_2024_01/210204201" TargetMode="External"/><Relationship Id="rId14" Type="http://schemas.openxmlformats.org/officeDocument/2006/relationships/hyperlink" Target="https://podminky.urs.cz/item/CS_URS_2024_01/210280542" TargetMode="External"/><Relationship Id="rId22" Type="http://schemas.openxmlformats.org/officeDocument/2006/relationships/hyperlink" Target="https://podminky.urs.cz/item/CS_URS_2024_01/460242211" TargetMode="External"/><Relationship Id="rId27" Type="http://schemas.openxmlformats.org/officeDocument/2006/relationships/hyperlink" Target="https://podminky.urs.cz/item/CS_URS_2024_01/460641112" TargetMode="External"/><Relationship Id="rId30" Type="http://schemas.openxmlformats.org/officeDocument/2006/relationships/hyperlink" Target="https://podminky.urs.cz/item/CS_URS_2024_01/460742111" TargetMode="External"/><Relationship Id="rId35" Type="http://schemas.openxmlformats.org/officeDocument/2006/relationships/hyperlink" Target="https://podminky.urs.cz/item/CS_URS_2024_01/580108023" TargetMode="External"/><Relationship Id="rId8" Type="http://schemas.openxmlformats.org/officeDocument/2006/relationships/hyperlink" Target="https://podminky.urs.cz/item/CS_URS_2024_01/21020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71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" customHeight="1">
      <c r="AR2" s="295"/>
      <c r="AS2" s="295"/>
      <c r="AT2" s="295"/>
      <c r="AU2" s="295"/>
      <c r="AV2" s="295"/>
      <c r="AW2" s="295"/>
      <c r="AX2" s="295"/>
      <c r="AY2" s="295"/>
      <c r="AZ2" s="295"/>
      <c r="BA2" s="295"/>
      <c r="BB2" s="295"/>
      <c r="BC2" s="295"/>
      <c r="BD2" s="295"/>
      <c r="BE2" s="295"/>
      <c r="BS2" s="18" t="s">
        <v>6</v>
      </c>
      <c r="BT2" s="18" t="s">
        <v>7</v>
      </c>
    </row>
    <row r="3" spans="1:74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94" t="s">
        <v>14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R5" s="21"/>
      <c r="BE5" s="291" t="s">
        <v>15</v>
      </c>
      <c r="BS5" s="18" t="s">
        <v>6</v>
      </c>
    </row>
    <row r="6" spans="1:74" ht="36.9" customHeight="1">
      <c r="B6" s="21"/>
      <c r="D6" s="27" t="s">
        <v>16</v>
      </c>
      <c r="K6" s="296" t="s">
        <v>17</v>
      </c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R6" s="21"/>
      <c r="BE6" s="292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92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92"/>
      <c r="BS8" s="18" t="s">
        <v>6</v>
      </c>
    </row>
    <row r="9" spans="1:74" ht="14.4" customHeight="1">
      <c r="B9" s="21"/>
      <c r="AR9" s="21"/>
      <c r="BE9" s="292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19</v>
      </c>
      <c r="AR10" s="21"/>
      <c r="BE10" s="292"/>
      <c r="BS10" s="18" t="s">
        <v>6</v>
      </c>
    </row>
    <row r="11" spans="1:74" ht="18.45" customHeight="1">
      <c r="B11" s="21"/>
      <c r="E11" s="26" t="s">
        <v>27</v>
      </c>
      <c r="AK11" s="28" t="s">
        <v>28</v>
      </c>
      <c r="AN11" s="26" t="s">
        <v>19</v>
      </c>
      <c r="AR11" s="21"/>
      <c r="BE11" s="292"/>
      <c r="BS11" s="18" t="s">
        <v>6</v>
      </c>
    </row>
    <row r="12" spans="1:74" ht="6.9" customHeight="1">
      <c r="B12" s="21"/>
      <c r="AR12" s="21"/>
      <c r="BE12" s="292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292"/>
      <c r="BS13" s="18" t="s">
        <v>6</v>
      </c>
    </row>
    <row r="14" spans="1:74" ht="13.2">
      <c r="B14" s="21"/>
      <c r="E14" s="297" t="s">
        <v>30</v>
      </c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8" t="s">
        <v>28</v>
      </c>
      <c r="AN14" s="30" t="s">
        <v>30</v>
      </c>
      <c r="AR14" s="21"/>
      <c r="BE14" s="292"/>
      <c r="BS14" s="18" t="s">
        <v>6</v>
      </c>
    </row>
    <row r="15" spans="1:74" ht="6.9" customHeight="1">
      <c r="B15" s="21"/>
      <c r="AR15" s="21"/>
      <c r="BE15" s="292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19</v>
      </c>
      <c r="AR16" s="21"/>
      <c r="BE16" s="292"/>
      <c r="BS16" s="18" t="s">
        <v>4</v>
      </c>
    </row>
    <row r="17" spans="2:71" ht="18.45" customHeight="1">
      <c r="B17" s="21"/>
      <c r="E17" s="26" t="s">
        <v>32</v>
      </c>
      <c r="AK17" s="28" t="s">
        <v>28</v>
      </c>
      <c r="AN17" s="26" t="s">
        <v>19</v>
      </c>
      <c r="AR17" s="21"/>
      <c r="BE17" s="292"/>
      <c r="BS17" s="18" t="s">
        <v>33</v>
      </c>
    </row>
    <row r="18" spans="2:71" ht="6.9" customHeight="1">
      <c r="B18" s="21"/>
      <c r="AR18" s="21"/>
      <c r="BE18" s="292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19</v>
      </c>
      <c r="AR19" s="21"/>
      <c r="BE19" s="292"/>
      <c r="BS19" s="18" t="s">
        <v>6</v>
      </c>
    </row>
    <row r="20" spans="2:71" ht="18.45" customHeight="1">
      <c r="B20" s="21"/>
      <c r="E20" s="26" t="s">
        <v>35</v>
      </c>
      <c r="AK20" s="28" t="s">
        <v>28</v>
      </c>
      <c r="AN20" s="26" t="s">
        <v>19</v>
      </c>
      <c r="AR20" s="21"/>
      <c r="BE20" s="292"/>
      <c r="BS20" s="18" t="s">
        <v>4</v>
      </c>
    </row>
    <row r="21" spans="2:71" ht="6.9" customHeight="1">
      <c r="B21" s="21"/>
      <c r="AR21" s="21"/>
      <c r="BE21" s="292"/>
    </row>
    <row r="22" spans="2:71" ht="12" customHeight="1">
      <c r="B22" s="21"/>
      <c r="D22" s="28" t="s">
        <v>36</v>
      </c>
      <c r="AR22" s="21"/>
      <c r="BE22" s="292"/>
    </row>
    <row r="23" spans="2:71" ht="47.25" customHeight="1">
      <c r="B23" s="21"/>
      <c r="E23" s="299" t="s">
        <v>37</v>
      </c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R23" s="21"/>
      <c r="BE23" s="292"/>
    </row>
    <row r="24" spans="2:71" ht="6.9" customHeight="1">
      <c r="B24" s="21"/>
      <c r="AR24" s="21"/>
      <c r="BE24" s="292"/>
    </row>
    <row r="25" spans="2:71" ht="6.9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92"/>
    </row>
    <row r="26" spans="2:71" s="1" customFormat="1" ht="25.95" customHeight="1">
      <c r="B26" s="33"/>
      <c r="D26" s="34" t="s">
        <v>38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0">
        <f>ROUND(AG54,2)</f>
        <v>0</v>
      </c>
      <c r="AL26" s="301"/>
      <c r="AM26" s="301"/>
      <c r="AN26" s="301"/>
      <c r="AO26" s="301"/>
      <c r="AR26" s="33"/>
      <c r="BE26" s="292"/>
    </row>
    <row r="27" spans="2:71" s="1" customFormat="1" ht="6.9" customHeight="1">
      <c r="B27" s="33"/>
      <c r="AR27" s="33"/>
      <c r="BE27" s="292"/>
    </row>
    <row r="28" spans="2:71" s="1" customFormat="1" ht="13.2">
      <c r="B28" s="33"/>
      <c r="L28" s="302" t="s">
        <v>39</v>
      </c>
      <c r="M28" s="302"/>
      <c r="N28" s="302"/>
      <c r="O28" s="302"/>
      <c r="P28" s="302"/>
      <c r="W28" s="302" t="s">
        <v>40</v>
      </c>
      <c r="X28" s="302"/>
      <c r="Y28" s="302"/>
      <c r="Z28" s="302"/>
      <c r="AA28" s="302"/>
      <c r="AB28" s="302"/>
      <c r="AC28" s="302"/>
      <c r="AD28" s="302"/>
      <c r="AE28" s="302"/>
      <c r="AK28" s="302" t="s">
        <v>41</v>
      </c>
      <c r="AL28" s="302"/>
      <c r="AM28" s="302"/>
      <c r="AN28" s="302"/>
      <c r="AO28" s="302"/>
      <c r="AR28" s="33"/>
      <c r="BE28" s="292"/>
    </row>
    <row r="29" spans="2:71" s="2" customFormat="1" ht="14.4" customHeight="1">
      <c r="B29" s="37"/>
      <c r="D29" s="28" t="s">
        <v>42</v>
      </c>
      <c r="F29" s="28" t="s">
        <v>43</v>
      </c>
      <c r="L29" s="305">
        <v>0.21</v>
      </c>
      <c r="M29" s="304"/>
      <c r="N29" s="304"/>
      <c r="O29" s="304"/>
      <c r="P29" s="304"/>
      <c r="W29" s="303">
        <f>ROUND(AZ54, 2)</f>
        <v>0</v>
      </c>
      <c r="X29" s="304"/>
      <c r="Y29" s="304"/>
      <c r="Z29" s="304"/>
      <c r="AA29" s="304"/>
      <c r="AB29" s="304"/>
      <c r="AC29" s="304"/>
      <c r="AD29" s="304"/>
      <c r="AE29" s="304"/>
      <c r="AK29" s="303">
        <f>ROUND(AV54, 2)</f>
        <v>0</v>
      </c>
      <c r="AL29" s="304"/>
      <c r="AM29" s="304"/>
      <c r="AN29" s="304"/>
      <c r="AO29" s="304"/>
      <c r="AR29" s="37"/>
      <c r="BE29" s="293"/>
    </row>
    <row r="30" spans="2:71" s="2" customFormat="1" ht="14.4" customHeight="1">
      <c r="B30" s="37"/>
      <c r="F30" s="28" t="s">
        <v>44</v>
      </c>
      <c r="L30" s="305">
        <v>0.15</v>
      </c>
      <c r="M30" s="304"/>
      <c r="N30" s="304"/>
      <c r="O30" s="304"/>
      <c r="P30" s="304"/>
      <c r="W30" s="303">
        <f>ROUND(BA54, 2)</f>
        <v>0</v>
      </c>
      <c r="X30" s="304"/>
      <c r="Y30" s="304"/>
      <c r="Z30" s="304"/>
      <c r="AA30" s="304"/>
      <c r="AB30" s="304"/>
      <c r="AC30" s="304"/>
      <c r="AD30" s="304"/>
      <c r="AE30" s="304"/>
      <c r="AK30" s="303">
        <f>ROUND(AW54, 2)</f>
        <v>0</v>
      </c>
      <c r="AL30" s="304"/>
      <c r="AM30" s="304"/>
      <c r="AN30" s="304"/>
      <c r="AO30" s="304"/>
      <c r="AR30" s="37"/>
      <c r="BE30" s="293"/>
    </row>
    <row r="31" spans="2:71" s="2" customFormat="1" ht="14.4" hidden="1" customHeight="1">
      <c r="B31" s="37"/>
      <c r="F31" s="28" t="s">
        <v>45</v>
      </c>
      <c r="L31" s="305">
        <v>0.21</v>
      </c>
      <c r="M31" s="304"/>
      <c r="N31" s="304"/>
      <c r="O31" s="304"/>
      <c r="P31" s="304"/>
      <c r="W31" s="303">
        <f>ROUND(BB54, 2)</f>
        <v>0</v>
      </c>
      <c r="X31" s="304"/>
      <c r="Y31" s="304"/>
      <c r="Z31" s="304"/>
      <c r="AA31" s="304"/>
      <c r="AB31" s="304"/>
      <c r="AC31" s="304"/>
      <c r="AD31" s="304"/>
      <c r="AE31" s="304"/>
      <c r="AK31" s="303">
        <v>0</v>
      </c>
      <c r="AL31" s="304"/>
      <c r="AM31" s="304"/>
      <c r="AN31" s="304"/>
      <c r="AO31" s="304"/>
      <c r="AR31" s="37"/>
      <c r="BE31" s="293"/>
    </row>
    <row r="32" spans="2:71" s="2" customFormat="1" ht="14.4" hidden="1" customHeight="1">
      <c r="B32" s="37"/>
      <c r="F32" s="28" t="s">
        <v>46</v>
      </c>
      <c r="L32" s="305">
        <v>0.15</v>
      </c>
      <c r="M32" s="304"/>
      <c r="N32" s="304"/>
      <c r="O32" s="304"/>
      <c r="P32" s="304"/>
      <c r="W32" s="303">
        <f>ROUND(BC54, 2)</f>
        <v>0</v>
      </c>
      <c r="X32" s="304"/>
      <c r="Y32" s="304"/>
      <c r="Z32" s="304"/>
      <c r="AA32" s="304"/>
      <c r="AB32" s="304"/>
      <c r="AC32" s="304"/>
      <c r="AD32" s="304"/>
      <c r="AE32" s="304"/>
      <c r="AK32" s="303">
        <v>0</v>
      </c>
      <c r="AL32" s="304"/>
      <c r="AM32" s="304"/>
      <c r="AN32" s="304"/>
      <c r="AO32" s="304"/>
      <c r="AR32" s="37"/>
      <c r="BE32" s="293"/>
    </row>
    <row r="33" spans="2:44" s="2" customFormat="1" ht="14.4" hidden="1" customHeight="1">
      <c r="B33" s="37"/>
      <c r="F33" s="28" t="s">
        <v>47</v>
      </c>
      <c r="L33" s="305">
        <v>0</v>
      </c>
      <c r="M33" s="304"/>
      <c r="N33" s="304"/>
      <c r="O33" s="304"/>
      <c r="P33" s="304"/>
      <c r="W33" s="303">
        <f>ROUND(BD54, 2)</f>
        <v>0</v>
      </c>
      <c r="X33" s="304"/>
      <c r="Y33" s="304"/>
      <c r="Z33" s="304"/>
      <c r="AA33" s="304"/>
      <c r="AB33" s="304"/>
      <c r="AC33" s="304"/>
      <c r="AD33" s="304"/>
      <c r="AE33" s="304"/>
      <c r="AK33" s="303">
        <v>0</v>
      </c>
      <c r="AL33" s="304"/>
      <c r="AM33" s="304"/>
      <c r="AN33" s="304"/>
      <c r="AO33" s="304"/>
      <c r="AR33" s="37"/>
    </row>
    <row r="34" spans="2:44" s="1" customFormat="1" ht="6.9" customHeight="1">
      <c r="B34" s="33"/>
      <c r="AR34" s="33"/>
    </row>
    <row r="35" spans="2:44" s="1" customFormat="1" ht="25.95" customHeight="1">
      <c r="B35" s="33"/>
      <c r="C35" s="38"/>
      <c r="D35" s="39" t="s">
        <v>48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49</v>
      </c>
      <c r="U35" s="40"/>
      <c r="V35" s="40"/>
      <c r="W35" s="40"/>
      <c r="X35" s="309" t="s">
        <v>50</v>
      </c>
      <c r="Y35" s="307"/>
      <c r="Z35" s="307"/>
      <c r="AA35" s="307"/>
      <c r="AB35" s="307"/>
      <c r="AC35" s="40"/>
      <c r="AD35" s="40"/>
      <c r="AE35" s="40"/>
      <c r="AF35" s="40"/>
      <c r="AG35" s="40"/>
      <c r="AH35" s="40"/>
      <c r="AI35" s="40"/>
      <c r="AJ35" s="40"/>
      <c r="AK35" s="306">
        <f>SUM(AK26:AK33)</f>
        <v>0</v>
      </c>
      <c r="AL35" s="307"/>
      <c r="AM35" s="307"/>
      <c r="AN35" s="307"/>
      <c r="AO35" s="308"/>
      <c r="AP35" s="38"/>
      <c r="AQ35" s="38"/>
      <c r="AR35" s="33"/>
    </row>
    <row r="36" spans="2:44" s="1" customFormat="1" ht="6.9" customHeight="1">
      <c r="B36" s="33"/>
      <c r="AR36" s="33"/>
    </row>
    <row r="37" spans="2:44" s="1" customFormat="1" ht="6.9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" customHeight="1">
      <c r="B42" s="33"/>
      <c r="C42" s="22" t="s">
        <v>51</v>
      </c>
      <c r="AR42" s="33"/>
    </row>
    <row r="43" spans="2:44" s="1" customFormat="1" ht="6.9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240416</v>
      </c>
      <c r="AR44" s="46"/>
    </row>
    <row r="45" spans="2:44" s="4" customFormat="1" ht="36.9" customHeight="1">
      <c r="B45" s="47"/>
      <c r="C45" s="48" t="s">
        <v>16</v>
      </c>
      <c r="L45" s="288" t="str">
        <f>K6</f>
        <v>Tištín - lokalita Z3 - Dopravní a technická infrastruktura pro I. a II. etapu výstavby</v>
      </c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R45" s="47"/>
    </row>
    <row r="46" spans="2:44" s="1" customFormat="1" ht="6.9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Tištín</v>
      </c>
      <c r="AI47" s="28" t="s">
        <v>23</v>
      </c>
      <c r="AM47" s="316" t="str">
        <f>IF(AN8= "","",AN8)</f>
        <v>16. 4. 2024</v>
      </c>
      <c r="AN47" s="316"/>
      <c r="AR47" s="33"/>
    </row>
    <row r="48" spans="2:44" s="1" customFormat="1" ht="6.9" customHeight="1">
      <c r="B48" s="33"/>
      <c r="AR48" s="33"/>
    </row>
    <row r="49" spans="1:91" s="1" customFormat="1" ht="15.15" customHeight="1">
      <c r="B49" s="33"/>
      <c r="C49" s="28" t="s">
        <v>25</v>
      </c>
      <c r="L49" s="3" t="str">
        <f>IF(E11= "","",E11)</f>
        <v xml:space="preserve">Městys Tištín, Tištín 37, 798 29 Tištín, </v>
      </c>
      <c r="AI49" s="28" t="s">
        <v>31</v>
      </c>
      <c r="AM49" s="317" t="str">
        <f>IF(E17="","",E17)</f>
        <v>ing. Libuše Kujová,</v>
      </c>
      <c r="AN49" s="318"/>
      <c r="AO49" s="318"/>
      <c r="AP49" s="318"/>
      <c r="AR49" s="33"/>
      <c r="AS49" s="320" t="s">
        <v>52</v>
      </c>
      <c r="AT49" s="321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15" customHeight="1">
      <c r="B50" s="33"/>
      <c r="C50" s="28" t="s">
        <v>29</v>
      </c>
      <c r="L50" s="3" t="str">
        <f>IF(E14= "Vyplň údaj","",E14)</f>
        <v/>
      </c>
      <c r="AI50" s="28" t="s">
        <v>34</v>
      </c>
      <c r="AM50" s="317" t="str">
        <f>IF(E20="","",E20)</f>
        <v>Kucek</v>
      </c>
      <c r="AN50" s="318"/>
      <c r="AO50" s="318"/>
      <c r="AP50" s="318"/>
      <c r="AR50" s="33"/>
      <c r="AS50" s="322"/>
      <c r="AT50" s="323"/>
      <c r="BD50" s="54"/>
    </row>
    <row r="51" spans="1:91" s="1" customFormat="1" ht="10.8" customHeight="1">
      <c r="B51" s="33"/>
      <c r="AR51" s="33"/>
      <c r="AS51" s="322"/>
      <c r="AT51" s="323"/>
      <c r="BD51" s="54"/>
    </row>
    <row r="52" spans="1:91" s="1" customFormat="1" ht="29.25" customHeight="1">
      <c r="B52" s="33"/>
      <c r="C52" s="283" t="s">
        <v>53</v>
      </c>
      <c r="D52" s="284"/>
      <c r="E52" s="284"/>
      <c r="F52" s="284"/>
      <c r="G52" s="284"/>
      <c r="H52" s="55"/>
      <c r="I52" s="287" t="s">
        <v>54</v>
      </c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313" t="s">
        <v>55</v>
      </c>
      <c r="AH52" s="284"/>
      <c r="AI52" s="284"/>
      <c r="AJ52" s="284"/>
      <c r="AK52" s="284"/>
      <c r="AL52" s="284"/>
      <c r="AM52" s="284"/>
      <c r="AN52" s="287" t="s">
        <v>56</v>
      </c>
      <c r="AO52" s="284"/>
      <c r="AP52" s="284"/>
      <c r="AQ52" s="56" t="s">
        <v>57</v>
      </c>
      <c r="AR52" s="33"/>
      <c r="AS52" s="57" t="s">
        <v>58</v>
      </c>
      <c r="AT52" s="58" t="s">
        <v>59</v>
      </c>
      <c r="AU52" s="58" t="s">
        <v>60</v>
      </c>
      <c r="AV52" s="58" t="s">
        <v>61</v>
      </c>
      <c r="AW52" s="58" t="s">
        <v>62</v>
      </c>
      <c r="AX52" s="58" t="s">
        <v>63</v>
      </c>
      <c r="AY52" s="58" t="s">
        <v>64</v>
      </c>
      <c r="AZ52" s="58" t="s">
        <v>65</v>
      </c>
      <c r="BA52" s="58" t="s">
        <v>66</v>
      </c>
      <c r="BB52" s="58" t="s">
        <v>67</v>
      </c>
      <c r="BC52" s="58" t="s">
        <v>68</v>
      </c>
      <c r="BD52" s="59" t="s">
        <v>69</v>
      </c>
    </row>
    <row r="53" spans="1:91" s="1" customFormat="1" ht="10.8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" customHeight="1">
      <c r="B54" s="61"/>
      <c r="C54" s="62" t="s">
        <v>70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90">
        <f>ROUND(AG55+AG67,2)</f>
        <v>0</v>
      </c>
      <c r="AH54" s="290"/>
      <c r="AI54" s="290"/>
      <c r="AJ54" s="290"/>
      <c r="AK54" s="290"/>
      <c r="AL54" s="290"/>
      <c r="AM54" s="290"/>
      <c r="AN54" s="324">
        <f t="shared" ref="AN54:AN69" si="0">SUM(AG54,AT54)</f>
        <v>0</v>
      </c>
      <c r="AO54" s="324"/>
      <c r="AP54" s="324"/>
      <c r="AQ54" s="65" t="s">
        <v>19</v>
      </c>
      <c r="AR54" s="61"/>
      <c r="AS54" s="66">
        <f>ROUND(AS55+AS67,2)</f>
        <v>0</v>
      </c>
      <c r="AT54" s="67">
        <f t="shared" ref="AT54:AT69" si="1">ROUND(SUM(AV54:AW54),2)</f>
        <v>0</v>
      </c>
      <c r="AU54" s="68">
        <f>ROUND(AU55+AU67,5)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ROUND(AZ55+AZ67,2)</f>
        <v>0</v>
      </c>
      <c r="BA54" s="67">
        <f>ROUND(BA55+BA67,2)</f>
        <v>0</v>
      </c>
      <c r="BB54" s="67">
        <f>ROUND(BB55+BB67,2)</f>
        <v>0</v>
      </c>
      <c r="BC54" s="67">
        <f>ROUND(BC55+BC67,2)</f>
        <v>0</v>
      </c>
      <c r="BD54" s="69">
        <f>ROUND(BD55+BD67,2)</f>
        <v>0</v>
      </c>
      <c r="BS54" s="70" t="s">
        <v>71</v>
      </c>
      <c r="BT54" s="70" t="s">
        <v>72</v>
      </c>
      <c r="BU54" s="71" t="s">
        <v>73</v>
      </c>
      <c r="BV54" s="70" t="s">
        <v>74</v>
      </c>
      <c r="BW54" s="70" t="s">
        <v>5</v>
      </c>
      <c r="BX54" s="70" t="s">
        <v>75</v>
      </c>
      <c r="CL54" s="70" t="s">
        <v>19</v>
      </c>
    </row>
    <row r="55" spans="1:91" s="6" customFormat="1" ht="16.5" customHeight="1">
      <c r="B55" s="72"/>
      <c r="C55" s="73"/>
      <c r="D55" s="285" t="s">
        <v>76</v>
      </c>
      <c r="E55" s="285"/>
      <c r="F55" s="285"/>
      <c r="G55" s="285"/>
      <c r="H55" s="285"/>
      <c r="I55" s="74"/>
      <c r="J55" s="285" t="s">
        <v>77</v>
      </c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314">
        <f>ROUND(AG56+AG57+AG60+AG63+AG66,2)</f>
        <v>0</v>
      </c>
      <c r="AH55" s="315"/>
      <c r="AI55" s="315"/>
      <c r="AJ55" s="315"/>
      <c r="AK55" s="315"/>
      <c r="AL55" s="315"/>
      <c r="AM55" s="315"/>
      <c r="AN55" s="319">
        <f t="shared" si="0"/>
        <v>0</v>
      </c>
      <c r="AO55" s="315"/>
      <c r="AP55" s="315"/>
      <c r="AQ55" s="75" t="s">
        <v>78</v>
      </c>
      <c r="AR55" s="72"/>
      <c r="AS55" s="76">
        <f>ROUND(AS56+AS57+AS60+AS63+AS66,2)</f>
        <v>0</v>
      </c>
      <c r="AT55" s="77">
        <f t="shared" si="1"/>
        <v>0</v>
      </c>
      <c r="AU55" s="78">
        <f>ROUND(AU56+AU57+AU60+AU63+AU66,5)</f>
        <v>0</v>
      </c>
      <c r="AV55" s="77">
        <f>ROUND(AZ55*L29,2)</f>
        <v>0</v>
      </c>
      <c r="AW55" s="77">
        <f>ROUND(BA55*L30,2)</f>
        <v>0</v>
      </c>
      <c r="AX55" s="77">
        <f>ROUND(BB55*L29,2)</f>
        <v>0</v>
      </c>
      <c r="AY55" s="77">
        <f>ROUND(BC55*L30,2)</f>
        <v>0</v>
      </c>
      <c r="AZ55" s="77">
        <f>ROUND(AZ56+AZ57+AZ60+AZ63+AZ66,2)</f>
        <v>0</v>
      </c>
      <c r="BA55" s="77">
        <f>ROUND(BA56+BA57+BA60+BA63+BA66,2)</f>
        <v>0</v>
      </c>
      <c r="BB55" s="77">
        <f>ROUND(BB56+BB57+BB60+BB63+BB66,2)</f>
        <v>0</v>
      </c>
      <c r="BC55" s="77">
        <f>ROUND(BC56+BC57+BC60+BC63+BC66,2)</f>
        <v>0</v>
      </c>
      <c r="BD55" s="79">
        <f>ROUND(BD56+BD57+BD60+BD63+BD66,2)</f>
        <v>0</v>
      </c>
      <c r="BS55" s="80" t="s">
        <v>71</v>
      </c>
      <c r="BT55" s="80" t="s">
        <v>79</v>
      </c>
      <c r="BU55" s="80" t="s">
        <v>73</v>
      </c>
      <c r="BV55" s="80" t="s">
        <v>74</v>
      </c>
      <c r="BW55" s="80" t="s">
        <v>80</v>
      </c>
      <c r="BX55" s="80" t="s">
        <v>5</v>
      </c>
      <c r="CL55" s="80" t="s">
        <v>81</v>
      </c>
      <c r="CM55" s="80" t="s">
        <v>82</v>
      </c>
    </row>
    <row r="56" spans="1:91" s="3" customFormat="1" ht="16.5" customHeight="1">
      <c r="A56" s="81" t="s">
        <v>83</v>
      </c>
      <c r="B56" s="46"/>
      <c r="C56" s="9"/>
      <c r="D56" s="9"/>
      <c r="E56" s="286" t="s">
        <v>84</v>
      </c>
      <c r="F56" s="286"/>
      <c r="G56" s="286"/>
      <c r="H56" s="286"/>
      <c r="I56" s="286"/>
      <c r="J56" s="9"/>
      <c r="K56" s="286" t="s">
        <v>85</v>
      </c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312">
        <f>'SO 01 - Místní komunikace'!J32</f>
        <v>0</v>
      </c>
      <c r="AH56" s="311"/>
      <c r="AI56" s="311"/>
      <c r="AJ56" s="311"/>
      <c r="AK56" s="311"/>
      <c r="AL56" s="311"/>
      <c r="AM56" s="311"/>
      <c r="AN56" s="312">
        <f t="shared" si="0"/>
        <v>0</v>
      </c>
      <c r="AO56" s="311"/>
      <c r="AP56" s="311"/>
      <c r="AQ56" s="82" t="s">
        <v>86</v>
      </c>
      <c r="AR56" s="46"/>
      <c r="AS56" s="83">
        <v>0</v>
      </c>
      <c r="AT56" s="84">
        <f t="shared" si="1"/>
        <v>0</v>
      </c>
      <c r="AU56" s="85">
        <f>'SO 01 - Místní komunikace'!P93</f>
        <v>0</v>
      </c>
      <c r="AV56" s="84">
        <f>'SO 01 - Místní komunikace'!J35</f>
        <v>0</v>
      </c>
      <c r="AW56" s="84">
        <f>'SO 01 - Místní komunikace'!J36</f>
        <v>0</v>
      </c>
      <c r="AX56" s="84">
        <f>'SO 01 - Místní komunikace'!J37</f>
        <v>0</v>
      </c>
      <c r="AY56" s="84">
        <f>'SO 01 - Místní komunikace'!J38</f>
        <v>0</v>
      </c>
      <c r="AZ56" s="84">
        <f>'SO 01 - Místní komunikace'!F35</f>
        <v>0</v>
      </c>
      <c r="BA56" s="84">
        <f>'SO 01 - Místní komunikace'!F36</f>
        <v>0</v>
      </c>
      <c r="BB56" s="84">
        <f>'SO 01 - Místní komunikace'!F37</f>
        <v>0</v>
      </c>
      <c r="BC56" s="84">
        <f>'SO 01 - Místní komunikace'!F38</f>
        <v>0</v>
      </c>
      <c r="BD56" s="86">
        <f>'SO 01 - Místní komunikace'!F39</f>
        <v>0</v>
      </c>
      <c r="BT56" s="26" t="s">
        <v>82</v>
      </c>
      <c r="BV56" s="26" t="s">
        <v>74</v>
      </c>
      <c r="BW56" s="26" t="s">
        <v>87</v>
      </c>
      <c r="BX56" s="26" t="s">
        <v>80</v>
      </c>
      <c r="CL56" s="26" t="s">
        <v>19</v>
      </c>
    </row>
    <row r="57" spans="1:91" s="3" customFormat="1" ht="16.5" customHeight="1">
      <c r="B57" s="46"/>
      <c r="C57" s="9"/>
      <c r="D57" s="9"/>
      <c r="E57" s="286" t="s">
        <v>88</v>
      </c>
      <c r="F57" s="286"/>
      <c r="G57" s="286"/>
      <c r="H57" s="286"/>
      <c r="I57" s="286"/>
      <c r="J57" s="9"/>
      <c r="K57" s="286" t="s">
        <v>89</v>
      </c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310">
        <f>ROUND(SUM(AG58:AG59),2)</f>
        <v>0</v>
      </c>
      <c r="AH57" s="311"/>
      <c r="AI57" s="311"/>
      <c r="AJ57" s="311"/>
      <c r="AK57" s="311"/>
      <c r="AL57" s="311"/>
      <c r="AM57" s="311"/>
      <c r="AN57" s="312">
        <f t="shared" si="0"/>
        <v>0</v>
      </c>
      <c r="AO57" s="311"/>
      <c r="AP57" s="311"/>
      <c r="AQ57" s="82" t="s">
        <v>86</v>
      </c>
      <c r="AR57" s="46"/>
      <c r="AS57" s="83">
        <f>ROUND(SUM(AS58:AS59),2)</f>
        <v>0</v>
      </c>
      <c r="AT57" s="84">
        <f t="shared" si="1"/>
        <v>0</v>
      </c>
      <c r="AU57" s="85">
        <f>ROUND(SUM(AU58:AU59),5)</f>
        <v>0</v>
      </c>
      <c r="AV57" s="84">
        <f>ROUND(AZ57*L29,2)</f>
        <v>0</v>
      </c>
      <c r="AW57" s="84">
        <f>ROUND(BA57*L30,2)</f>
        <v>0</v>
      </c>
      <c r="AX57" s="84">
        <f>ROUND(BB57*L29,2)</f>
        <v>0</v>
      </c>
      <c r="AY57" s="84">
        <f>ROUND(BC57*L30,2)</f>
        <v>0</v>
      </c>
      <c r="AZ57" s="84">
        <f>ROUND(SUM(AZ58:AZ59),2)</f>
        <v>0</v>
      </c>
      <c r="BA57" s="84">
        <f>ROUND(SUM(BA58:BA59),2)</f>
        <v>0</v>
      </c>
      <c r="BB57" s="84">
        <f>ROUND(SUM(BB58:BB59),2)</f>
        <v>0</v>
      </c>
      <c r="BC57" s="84">
        <f>ROUND(SUM(BC58:BC59),2)</f>
        <v>0</v>
      </c>
      <c r="BD57" s="86">
        <f>ROUND(SUM(BD58:BD59),2)</f>
        <v>0</v>
      </c>
      <c r="BS57" s="26" t="s">
        <v>71</v>
      </c>
      <c r="BT57" s="26" t="s">
        <v>82</v>
      </c>
      <c r="BV57" s="26" t="s">
        <v>74</v>
      </c>
      <c r="BW57" s="26" t="s">
        <v>90</v>
      </c>
      <c r="BX57" s="26" t="s">
        <v>80</v>
      </c>
      <c r="CL57" s="26" t="s">
        <v>91</v>
      </c>
    </row>
    <row r="58" spans="1:91" s="3" customFormat="1" ht="16.5" customHeight="1">
      <c r="A58" s="81" t="s">
        <v>83</v>
      </c>
      <c r="B58" s="46"/>
      <c r="C58" s="9"/>
      <c r="D58" s="9"/>
      <c r="E58" s="9"/>
      <c r="F58" s="286" t="s">
        <v>88</v>
      </c>
      <c r="G58" s="286"/>
      <c r="H58" s="286"/>
      <c r="I58" s="286"/>
      <c r="J58" s="286"/>
      <c r="K58" s="9"/>
      <c r="L58" s="286" t="s">
        <v>89</v>
      </c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312">
        <f>'SO 02 - Splašková kanaliz...'!J32</f>
        <v>0</v>
      </c>
      <c r="AH58" s="311"/>
      <c r="AI58" s="311"/>
      <c r="AJ58" s="311"/>
      <c r="AK58" s="311"/>
      <c r="AL58" s="311"/>
      <c r="AM58" s="311"/>
      <c r="AN58" s="312">
        <f t="shared" si="0"/>
        <v>0</v>
      </c>
      <c r="AO58" s="311"/>
      <c r="AP58" s="311"/>
      <c r="AQ58" s="82" t="s">
        <v>86</v>
      </c>
      <c r="AR58" s="46"/>
      <c r="AS58" s="83">
        <v>0</v>
      </c>
      <c r="AT58" s="84">
        <f t="shared" si="1"/>
        <v>0</v>
      </c>
      <c r="AU58" s="85">
        <f>'SO 02 - Splašková kanaliz...'!P93</f>
        <v>0</v>
      </c>
      <c r="AV58" s="84">
        <f>'SO 02 - Splašková kanaliz...'!J35</f>
        <v>0</v>
      </c>
      <c r="AW58" s="84">
        <f>'SO 02 - Splašková kanaliz...'!J36</f>
        <v>0</v>
      </c>
      <c r="AX58" s="84">
        <f>'SO 02 - Splašková kanaliz...'!J37</f>
        <v>0</v>
      </c>
      <c r="AY58" s="84">
        <f>'SO 02 - Splašková kanaliz...'!J38</f>
        <v>0</v>
      </c>
      <c r="AZ58" s="84">
        <f>'SO 02 - Splašková kanaliz...'!F35</f>
        <v>0</v>
      </c>
      <c r="BA58" s="84">
        <f>'SO 02 - Splašková kanaliz...'!F36</f>
        <v>0</v>
      </c>
      <c r="BB58" s="84">
        <f>'SO 02 - Splašková kanaliz...'!F37</f>
        <v>0</v>
      </c>
      <c r="BC58" s="84">
        <f>'SO 02 - Splašková kanaliz...'!F38</f>
        <v>0</v>
      </c>
      <c r="BD58" s="86">
        <f>'SO 02 - Splašková kanaliz...'!F39</f>
        <v>0</v>
      </c>
      <c r="BT58" s="26" t="s">
        <v>92</v>
      </c>
      <c r="BU58" s="26" t="s">
        <v>93</v>
      </c>
      <c r="BV58" s="26" t="s">
        <v>74</v>
      </c>
      <c r="BW58" s="26" t="s">
        <v>90</v>
      </c>
      <c r="BX58" s="26" t="s">
        <v>80</v>
      </c>
      <c r="CL58" s="26" t="s">
        <v>91</v>
      </c>
    </row>
    <row r="59" spans="1:91" s="3" customFormat="1" ht="16.5" customHeight="1">
      <c r="A59" s="81" t="s">
        <v>83</v>
      </c>
      <c r="B59" s="46"/>
      <c r="C59" s="9"/>
      <c r="D59" s="9"/>
      <c r="E59" s="9"/>
      <c r="F59" s="286" t="s">
        <v>94</v>
      </c>
      <c r="G59" s="286"/>
      <c r="H59" s="286"/>
      <c r="I59" s="286"/>
      <c r="J59" s="286"/>
      <c r="K59" s="9"/>
      <c r="L59" s="286" t="s">
        <v>95</v>
      </c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  <c r="AC59" s="286"/>
      <c r="AD59" s="286"/>
      <c r="AE59" s="286"/>
      <c r="AF59" s="286"/>
      <c r="AG59" s="312">
        <f>'SO 02.1 - Kanalizační pří...'!J34</f>
        <v>0</v>
      </c>
      <c r="AH59" s="311"/>
      <c r="AI59" s="311"/>
      <c r="AJ59" s="311"/>
      <c r="AK59" s="311"/>
      <c r="AL59" s="311"/>
      <c r="AM59" s="311"/>
      <c r="AN59" s="312">
        <f t="shared" si="0"/>
        <v>0</v>
      </c>
      <c r="AO59" s="311"/>
      <c r="AP59" s="311"/>
      <c r="AQ59" s="82" t="s">
        <v>86</v>
      </c>
      <c r="AR59" s="46"/>
      <c r="AS59" s="83">
        <v>0</v>
      </c>
      <c r="AT59" s="84">
        <f t="shared" si="1"/>
        <v>0</v>
      </c>
      <c r="AU59" s="85">
        <f>'SO 02.1 - Kanalizační pří...'!P97</f>
        <v>0</v>
      </c>
      <c r="AV59" s="84">
        <f>'SO 02.1 - Kanalizační pří...'!J37</f>
        <v>0</v>
      </c>
      <c r="AW59" s="84">
        <f>'SO 02.1 - Kanalizační pří...'!J38</f>
        <v>0</v>
      </c>
      <c r="AX59" s="84">
        <f>'SO 02.1 - Kanalizační pří...'!J39</f>
        <v>0</v>
      </c>
      <c r="AY59" s="84">
        <f>'SO 02.1 - Kanalizační pří...'!J40</f>
        <v>0</v>
      </c>
      <c r="AZ59" s="84">
        <f>'SO 02.1 - Kanalizační pří...'!F37</f>
        <v>0</v>
      </c>
      <c r="BA59" s="84">
        <f>'SO 02.1 - Kanalizační pří...'!F38</f>
        <v>0</v>
      </c>
      <c r="BB59" s="84">
        <f>'SO 02.1 - Kanalizační pří...'!F39</f>
        <v>0</v>
      </c>
      <c r="BC59" s="84">
        <f>'SO 02.1 - Kanalizační pří...'!F40</f>
        <v>0</v>
      </c>
      <c r="BD59" s="86">
        <f>'SO 02.1 - Kanalizační pří...'!F41</f>
        <v>0</v>
      </c>
      <c r="BT59" s="26" t="s">
        <v>92</v>
      </c>
      <c r="BV59" s="26" t="s">
        <v>74</v>
      </c>
      <c r="BW59" s="26" t="s">
        <v>96</v>
      </c>
      <c r="BX59" s="26" t="s">
        <v>90</v>
      </c>
      <c r="CL59" s="26" t="s">
        <v>19</v>
      </c>
    </row>
    <row r="60" spans="1:91" s="3" customFormat="1" ht="16.5" customHeight="1">
      <c r="B60" s="46"/>
      <c r="C60" s="9"/>
      <c r="D60" s="9"/>
      <c r="E60" s="286" t="s">
        <v>97</v>
      </c>
      <c r="F60" s="286"/>
      <c r="G60" s="286"/>
      <c r="H60" s="286"/>
      <c r="I60" s="286"/>
      <c r="J60" s="9"/>
      <c r="K60" s="286" t="s">
        <v>98</v>
      </c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310">
        <f>ROUND(SUM(AG61:AG62),2)</f>
        <v>0</v>
      </c>
      <c r="AH60" s="311"/>
      <c r="AI60" s="311"/>
      <c r="AJ60" s="311"/>
      <c r="AK60" s="311"/>
      <c r="AL60" s="311"/>
      <c r="AM60" s="311"/>
      <c r="AN60" s="312">
        <f t="shared" si="0"/>
        <v>0</v>
      </c>
      <c r="AO60" s="311"/>
      <c r="AP60" s="311"/>
      <c r="AQ60" s="82" t="s">
        <v>86</v>
      </c>
      <c r="AR60" s="46"/>
      <c r="AS60" s="83">
        <f>ROUND(SUM(AS61:AS62),2)</f>
        <v>0</v>
      </c>
      <c r="AT60" s="84">
        <f t="shared" si="1"/>
        <v>0</v>
      </c>
      <c r="AU60" s="85">
        <f>ROUND(SUM(AU61:AU62),5)</f>
        <v>0</v>
      </c>
      <c r="AV60" s="84">
        <f>ROUND(AZ60*L29,2)</f>
        <v>0</v>
      </c>
      <c r="AW60" s="84">
        <f>ROUND(BA60*L30,2)</f>
        <v>0</v>
      </c>
      <c r="AX60" s="84">
        <f>ROUND(BB60*L29,2)</f>
        <v>0</v>
      </c>
      <c r="AY60" s="84">
        <f>ROUND(BC60*L30,2)</f>
        <v>0</v>
      </c>
      <c r="AZ60" s="84">
        <f>ROUND(SUM(AZ61:AZ62),2)</f>
        <v>0</v>
      </c>
      <c r="BA60" s="84">
        <f>ROUND(SUM(BA61:BA62),2)</f>
        <v>0</v>
      </c>
      <c r="BB60" s="84">
        <f>ROUND(SUM(BB61:BB62),2)</f>
        <v>0</v>
      </c>
      <c r="BC60" s="84">
        <f>ROUND(SUM(BC61:BC62),2)</f>
        <v>0</v>
      </c>
      <c r="BD60" s="86">
        <f>ROUND(SUM(BD61:BD62),2)</f>
        <v>0</v>
      </c>
      <c r="BS60" s="26" t="s">
        <v>71</v>
      </c>
      <c r="BT60" s="26" t="s">
        <v>82</v>
      </c>
      <c r="BV60" s="26" t="s">
        <v>74</v>
      </c>
      <c r="BW60" s="26" t="s">
        <v>99</v>
      </c>
      <c r="BX60" s="26" t="s">
        <v>80</v>
      </c>
      <c r="CL60" s="26" t="s">
        <v>91</v>
      </c>
    </row>
    <row r="61" spans="1:91" s="3" customFormat="1" ht="16.5" customHeight="1">
      <c r="A61" s="81" t="s">
        <v>83</v>
      </c>
      <c r="B61" s="46"/>
      <c r="C61" s="9"/>
      <c r="D61" s="9"/>
      <c r="E61" s="9"/>
      <c r="F61" s="286" t="s">
        <v>97</v>
      </c>
      <c r="G61" s="286"/>
      <c r="H61" s="286"/>
      <c r="I61" s="286"/>
      <c r="J61" s="286"/>
      <c r="K61" s="9"/>
      <c r="L61" s="286" t="s">
        <v>98</v>
      </c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312">
        <f>'SO 03 - Dešťová kanalizac...'!J32</f>
        <v>0</v>
      </c>
      <c r="AH61" s="311"/>
      <c r="AI61" s="311"/>
      <c r="AJ61" s="311"/>
      <c r="AK61" s="311"/>
      <c r="AL61" s="311"/>
      <c r="AM61" s="311"/>
      <c r="AN61" s="312">
        <f t="shared" si="0"/>
        <v>0</v>
      </c>
      <c r="AO61" s="311"/>
      <c r="AP61" s="311"/>
      <c r="AQ61" s="82" t="s">
        <v>86</v>
      </c>
      <c r="AR61" s="46"/>
      <c r="AS61" s="83">
        <v>0</v>
      </c>
      <c r="AT61" s="84">
        <f t="shared" si="1"/>
        <v>0</v>
      </c>
      <c r="AU61" s="85">
        <f>'SO 03 - Dešťová kanalizac...'!P95</f>
        <v>0</v>
      </c>
      <c r="AV61" s="84">
        <f>'SO 03 - Dešťová kanalizac...'!J35</f>
        <v>0</v>
      </c>
      <c r="AW61" s="84">
        <f>'SO 03 - Dešťová kanalizac...'!J36</f>
        <v>0</v>
      </c>
      <c r="AX61" s="84">
        <f>'SO 03 - Dešťová kanalizac...'!J37</f>
        <v>0</v>
      </c>
      <c r="AY61" s="84">
        <f>'SO 03 - Dešťová kanalizac...'!J38</f>
        <v>0</v>
      </c>
      <c r="AZ61" s="84">
        <f>'SO 03 - Dešťová kanalizac...'!F35</f>
        <v>0</v>
      </c>
      <c r="BA61" s="84">
        <f>'SO 03 - Dešťová kanalizac...'!F36</f>
        <v>0</v>
      </c>
      <c r="BB61" s="84">
        <f>'SO 03 - Dešťová kanalizac...'!F37</f>
        <v>0</v>
      </c>
      <c r="BC61" s="84">
        <f>'SO 03 - Dešťová kanalizac...'!F38</f>
        <v>0</v>
      </c>
      <c r="BD61" s="86">
        <f>'SO 03 - Dešťová kanalizac...'!F39</f>
        <v>0</v>
      </c>
      <c r="BT61" s="26" t="s">
        <v>92</v>
      </c>
      <c r="BU61" s="26" t="s">
        <v>93</v>
      </c>
      <c r="BV61" s="26" t="s">
        <v>74</v>
      </c>
      <c r="BW61" s="26" t="s">
        <v>99</v>
      </c>
      <c r="BX61" s="26" t="s">
        <v>80</v>
      </c>
      <c r="CL61" s="26" t="s">
        <v>91</v>
      </c>
    </row>
    <row r="62" spans="1:91" s="3" customFormat="1" ht="16.5" customHeight="1">
      <c r="A62" s="81" t="s">
        <v>83</v>
      </c>
      <c r="B62" s="46"/>
      <c r="C62" s="9"/>
      <c r="D62" s="9"/>
      <c r="E62" s="9"/>
      <c r="F62" s="286" t="s">
        <v>100</v>
      </c>
      <c r="G62" s="286"/>
      <c r="H62" s="286"/>
      <c r="I62" s="286"/>
      <c r="J62" s="286"/>
      <c r="K62" s="9"/>
      <c r="L62" s="286" t="s">
        <v>95</v>
      </c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  <c r="AB62" s="286"/>
      <c r="AC62" s="286"/>
      <c r="AD62" s="286"/>
      <c r="AE62" s="286"/>
      <c r="AF62" s="286"/>
      <c r="AG62" s="312">
        <f>'SO 03.1 - Kanalizační pří...'!J34</f>
        <v>0</v>
      </c>
      <c r="AH62" s="311"/>
      <c r="AI62" s="311"/>
      <c r="AJ62" s="311"/>
      <c r="AK62" s="311"/>
      <c r="AL62" s="311"/>
      <c r="AM62" s="311"/>
      <c r="AN62" s="312">
        <f t="shared" si="0"/>
        <v>0</v>
      </c>
      <c r="AO62" s="311"/>
      <c r="AP62" s="311"/>
      <c r="AQ62" s="82" t="s">
        <v>86</v>
      </c>
      <c r="AR62" s="46"/>
      <c r="AS62" s="83">
        <v>0</v>
      </c>
      <c r="AT62" s="84">
        <f t="shared" si="1"/>
        <v>0</v>
      </c>
      <c r="AU62" s="85">
        <f>'SO 03.1 - Kanalizační pří...'!P97</f>
        <v>0</v>
      </c>
      <c r="AV62" s="84">
        <f>'SO 03.1 - Kanalizační pří...'!J37</f>
        <v>0</v>
      </c>
      <c r="AW62" s="84">
        <f>'SO 03.1 - Kanalizační pří...'!J38</f>
        <v>0</v>
      </c>
      <c r="AX62" s="84">
        <f>'SO 03.1 - Kanalizační pří...'!J39</f>
        <v>0</v>
      </c>
      <c r="AY62" s="84">
        <f>'SO 03.1 - Kanalizační pří...'!J40</f>
        <v>0</v>
      </c>
      <c r="AZ62" s="84">
        <f>'SO 03.1 - Kanalizační pří...'!F37</f>
        <v>0</v>
      </c>
      <c r="BA62" s="84">
        <f>'SO 03.1 - Kanalizační pří...'!F38</f>
        <v>0</v>
      </c>
      <c r="BB62" s="84">
        <f>'SO 03.1 - Kanalizační pří...'!F39</f>
        <v>0</v>
      </c>
      <c r="BC62" s="84">
        <f>'SO 03.1 - Kanalizační pří...'!F40</f>
        <v>0</v>
      </c>
      <c r="BD62" s="86">
        <f>'SO 03.1 - Kanalizační pří...'!F41</f>
        <v>0</v>
      </c>
      <c r="BT62" s="26" t="s">
        <v>92</v>
      </c>
      <c r="BV62" s="26" t="s">
        <v>74</v>
      </c>
      <c r="BW62" s="26" t="s">
        <v>101</v>
      </c>
      <c r="BX62" s="26" t="s">
        <v>99</v>
      </c>
      <c r="CL62" s="26" t="s">
        <v>19</v>
      </c>
    </row>
    <row r="63" spans="1:91" s="3" customFormat="1" ht="16.5" customHeight="1">
      <c r="B63" s="46"/>
      <c r="C63" s="9"/>
      <c r="D63" s="9"/>
      <c r="E63" s="286" t="s">
        <v>102</v>
      </c>
      <c r="F63" s="286"/>
      <c r="G63" s="286"/>
      <c r="H63" s="286"/>
      <c r="I63" s="286"/>
      <c r="J63" s="9"/>
      <c r="K63" s="286" t="s">
        <v>103</v>
      </c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  <c r="AB63" s="286"/>
      <c r="AC63" s="286"/>
      <c r="AD63" s="286"/>
      <c r="AE63" s="286"/>
      <c r="AF63" s="286"/>
      <c r="AG63" s="310">
        <f>ROUND(SUM(AG64:AG65),2)</f>
        <v>0</v>
      </c>
      <c r="AH63" s="311"/>
      <c r="AI63" s="311"/>
      <c r="AJ63" s="311"/>
      <c r="AK63" s="311"/>
      <c r="AL63" s="311"/>
      <c r="AM63" s="311"/>
      <c r="AN63" s="312">
        <f t="shared" si="0"/>
        <v>0</v>
      </c>
      <c r="AO63" s="311"/>
      <c r="AP63" s="311"/>
      <c r="AQ63" s="82" t="s">
        <v>86</v>
      </c>
      <c r="AR63" s="46"/>
      <c r="AS63" s="83">
        <f>ROUND(SUM(AS64:AS65),2)</f>
        <v>0</v>
      </c>
      <c r="AT63" s="84">
        <f t="shared" si="1"/>
        <v>0</v>
      </c>
      <c r="AU63" s="85">
        <f>ROUND(SUM(AU64:AU65),5)</f>
        <v>0</v>
      </c>
      <c r="AV63" s="84">
        <f>ROUND(AZ63*L29,2)</f>
        <v>0</v>
      </c>
      <c r="AW63" s="84">
        <f>ROUND(BA63*L30,2)</f>
        <v>0</v>
      </c>
      <c r="AX63" s="84">
        <f>ROUND(BB63*L29,2)</f>
        <v>0</v>
      </c>
      <c r="AY63" s="84">
        <f>ROUND(BC63*L30,2)</f>
        <v>0</v>
      </c>
      <c r="AZ63" s="84">
        <f>ROUND(SUM(AZ64:AZ65),2)</f>
        <v>0</v>
      </c>
      <c r="BA63" s="84">
        <f>ROUND(SUM(BA64:BA65),2)</f>
        <v>0</v>
      </c>
      <c r="BB63" s="84">
        <f>ROUND(SUM(BB64:BB65),2)</f>
        <v>0</v>
      </c>
      <c r="BC63" s="84">
        <f>ROUND(SUM(BC64:BC65),2)</f>
        <v>0</v>
      </c>
      <c r="BD63" s="86">
        <f>ROUND(SUM(BD64:BD65),2)</f>
        <v>0</v>
      </c>
      <c r="BS63" s="26" t="s">
        <v>71</v>
      </c>
      <c r="BT63" s="26" t="s">
        <v>82</v>
      </c>
      <c r="BV63" s="26" t="s">
        <v>74</v>
      </c>
      <c r="BW63" s="26" t="s">
        <v>104</v>
      </c>
      <c r="BX63" s="26" t="s">
        <v>80</v>
      </c>
      <c r="CL63" s="26" t="s">
        <v>105</v>
      </c>
    </row>
    <row r="64" spans="1:91" s="3" customFormat="1" ht="16.5" customHeight="1">
      <c r="A64" s="81" t="s">
        <v>83</v>
      </c>
      <c r="B64" s="46"/>
      <c r="C64" s="9"/>
      <c r="D64" s="9"/>
      <c r="E64" s="9"/>
      <c r="F64" s="286" t="s">
        <v>102</v>
      </c>
      <c r="G64" s="286"/>
      <c r="H64" s="286"/>
      <c r="I64" s="286"/>
      <c r="J64" s="286"/>
      <c r="K64" s="9"/>
      <c r="L64" s="286" t="s">
        <v>103</v>
      </c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/>
      <c r="AD64" s="286"/>
      <c r="AE64" s="286"/>
      <c r="AF64" s="286"/>
      <c r="AG64" s="312">
        <f>'SO 04 - Vodovod a přípojky'!J32</f>
        <v>0</v>
      </c>
      <c r="AH64" s="311"/>
      <c r="AI64" s="311"/>
      <c r="AJ64" s="311"/>
      <c r="AK64" s="311"/>
      <c r="AL64" s="311"/>
      <c r="AM64" s="311"/>
      <c r="AN64" s="312">
        <f t="shared" si="0"/>
        <v>0</v>
      </c>
      <c r="AO64" s="311"/>
      <c r="AP64" s="311"/>
      <c r="AQ64" s="82" t="s">
        <v>86</v>
      </c>
      <c r="AR64" s="46"/>
      <c r="AS64" s="83">
        <v>0</v>
      </c>
      <c r="AT64" s="84">
        <f t="shared" si="1"/>
        <v>0</v>
      </c>
      <c r="AU64" s="85">
        <f>'SO 04 - Vodovod a přípojky'!P93</f>
        <v>0</v>
      </c>
      <c r="AV64" s="84">
        <f>'SO 04 - Vodovod a přípojky'!J35</f>
        <v>0</v>
      </c>
      <c r="AW64" s="84">
        <f>'SO 04 - Vodovod a přípojky'!J36</f>
        <v>0</v>
      </c>
      <c r="AX64" s="84">
        <f>'SO 04 - Vodovod a přípojky'!J37</f>
        <v>0</v>
      </c>
      <c r="AY64" s="84">
        <f>'SO 04 - Vodovod a přípojky'!J38</f>
        <v>0</v>
      </c>
      <c r="AZ64" s="84">
        <f>'SO 04 - Vodovod a přípojky'!F35</f>
        <v>0</v>
      </c>
      <c r="BA64" s="84">
        <f>'SO 04 - Vodovod a přípojky'!F36</f>
        <v>0</v>
      </c>
      <c r="BB64" s="84">
        <f>'SO 04 - Vodovod a přípojky'!F37</f>
        <v>0</v>
      </c>
      <c r="BC64" s="84">
        <f>'SO 04 - Vodovod a přípojky'!F38</f>
        <v>0</v>
      </c>
      <c r="BD64" s="86">
        <f>'SO 04 - Vodovod a přípojky'!F39</f>
        <v>0</v>
      </c>
      <c r="BT64" s="26" t="s">
        <v>92</v>
      </c>
      <c r="BU64" s="26" t="s">
        <v>93</v>
      </c>
      <c r="BV64" s="26" t="s">
        <v>74</v>
      </c>
      <c r="BW64" s="26" t="s">
        <v>104</v>
      </c>
      <c r="BX64" s="26" t="s">
        <v>80</v>
      </c>
      <c r="CL64" s="26" t="s">
        <v>105</v>
      </c>
    </row>
    <row r="65" spans="1:91" s="3" customFormat="1" ht="16.5" customHeight="1">
      <c r="A65" s="81" t="s">
        <v>83</v>
      </c>
      <c r="B65" s="46"/>
      <c r="C65" s="9"/>
      <c r="D65" s="9"/>
      <c r="E65" s="9"/>
      <c r="F65" s="286" t="s">
        <v>100</v>
      </c>
      <c r="G65" s="286"/>
      <c r="H65" s="286"/>
      <c r="I65" s="286"/>
      <c r="J65" s="286"/>
      <c r="K65" s="9"/>
      <c r="L65" s="286" t="s">
        <v>106</v>
      </c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312">
        <f>'SO 03.1 - Vodovodní přípojky'!J34</f>
        <v>0</v>
      </c>
      <c r="AH65" s="311"/>
      <c r="AI65" s="311"/>
      <c r="AJ65" s="311"/>
      <c r="AK65" s="311"/>
      <c r="AL65" s="311"/>
      <c r="AM65" s="311"/>
      <c r="AN65" s="312">
        <f t="shared" si="0"/>
        <v>0</v>
      </c>
      <c r="AO65" s="311"/>
      <c r="AP65" s="311"/>
      <c r="AQ65" s="82" t="s">
        <v>86</v>
      </c>
      <c r="AR65" s="46"/>
      <c r="AS65" s="83">
        <v>0</v>
      </c>
      <c r="AT65" s="84">
        <f t="shared" si="1"/>
        <v>0</v>
      </c>
      <c r="AU65" s="85">
        <f>'SO 03.1 - Vodovodní přípojky'!P98</f>
        <v>0</v>
      </c>
      <c r="AV65" s="84">
        <f>'SO 03.1 - Vodovodní přípojky'!J37</f>
        <v>0</v>
      </c>
      <c r="AW65" s="84">
        <f>'SO 03.1 - Vodovodní přípojky'!J38</f>
        <v>0</v>
      </c>
      <c r="AX65" s="84">
        <f>'SO 03.1 - Vodovodní přípojky'!J39</f>
        <v>0</v>
      </c>
      <c r="AY65" s="84">
        <f>'SO 03.1 - Vodovodní přípojky'!J40</f>
        <v>0</v>
      </c>
      <c r="AZ65" s="84">
        <f>'SO 03.1 - Vodovodní přípojky'!F37</f>
        <v>0</v>
      </c>
      <c r="BA65" s="84">
        <f>'SO 03.1 - Vodovodní přípojky'!F38</f>
        <v>0</v>
      </c>
      <c r="BB65" s="84">
        <f>'SO 03.1 - Vodovodní přípojky'!F39</f>
        <v>0</v>
      </c>
      <c r="BC65" s="84">
        <f>'SO 03.1 - Vodovodní přípojky'!F40</f>
        <v>0</v>
      </c>
      <c r="BD65" s="86">
        <f>'SO 03.1 - Vodovodní přípojky'!F41</f>
        <v>0</v>
      </c>
      <c r="BT65" s="26" t="s">
        <v>92</v>
      </c>
      <c r="BV65" s="26" t="s">
        <v>74</v>
      </c>
      <c r="BW65" s="26" t="s">
        <v>107</v>
      </c>
      <c r="BX65" s="26" t="s">
        <v>104</v>
      </c>
      <c r="CL65" s="26" t="s">
        <v>108</v>
      </c>
    </row>
    <row r="66" spans="1:91" s="3" customFormat="1" ht="16.5" customHeight="1">
      <c r="A66" s="81" t="s">
        <v>83</v>
      </c>
      <c r="B66" s="46"/>
      <c r="C66" s="9"/>
      <c r="D66" s="9"/>
      <c r="E66" s="286" t="s">
        <v>109</v>
      </c>
      <c r="F66" s="286"/>
      <c r="G66" s="286"/>
      <c r="H66" s="286"/>
      <c r="I66" s="286"/>
      <c r="J66" s="9"/>
      <c r="K66" s="286" t="s">
        <v>110</v>
      </c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  <c r="AC66" s="286"/>
      <c r="AD66" s="286"/>
      <c r="AE66" s="286"/>
      <c r="AF66" s="286"/>
      <c r="AG66" s="312">
        <f>'SO 05 - Veřejné osvětlení'!J32</f>
        <v>0</v>
      </c>
      <c r="AH66" s="311"/>
      <c r="AI66" s="311"/>
      <c r="AJ66" s="311"/>
      <c r="AK66" s="311"/>
      <c r="AL66" s="311"/>
      <c r="AM66" s="311"/>
      <c r="AN66" s="312">
        <f t="shared" si="0"/>
        <v>0</v>
      </c>
      <c r="AO66" s="311"/>
      <c r="AP66" s="311"/>
      <c r="AQ66" s="82" t="s">
        <v>86</v>
      </c>
      <c r="AR66" s="46"/>
      <c r="AS66" s="83">
        <v>0</v>
      </c>
      <c r="AT66" s="84">
        <f t="shared" si="1"/>
        <v>0</v>
      </c>
      <c r="AU66" s="85">
        <f>'SO 05 - Veřejné osvětlení'!P93</f>
        <v>0</v>
      </c>
      <c r="AV66" s="84">
        <f>'SO 05 - Veřejné osvětlení'!J35</f>
        <v>0</v>
      </c>
      <c r="AW66" s="84">
        <f>'SO 05 - Veřejné osvětlení'!J36</f>
        <v>0</v>
      </c>
      <c r="AX66" s="84">
        <f>'SO 05 - Veřejné osvětlení'!J37</f>
        <v>0</v>
      </c>
      <c r="AY66" s="84">
        <f>'SO 05 - Veřejné osvětlení'!J38</f>
        <v>0</v>
      </c>
      <c r="AZ66" s="84">
        <f>'SO 05 - Veřejné osvětlení'!F35</f>
        <v>0</v>
      </c>
      <c r="BA66" s="84">
        <f>'SO 05 - Veřejné osvětlení'!F36</f>
        <v>0</v>
      </c>
      <c r="BB66" s="84">
        <f>'SO 05 - Veřejné osvětlení'!F37</f>
        <v>0</v>
      </c>
      <c r="BC66" s="84">
        <f>'SO 05 - Veřejné osvětlení'!F38</f>
        <v>0</v>
      </c>
      <c r="BD66" s="86">
        <f>'SO 05 - Veřejné osvětlení'!F39</f>
        <v>0</v>
      </c>
      <c r="BT66" s="26" t="s">
        <v>82</v>
      </c>
      <c r="BV66" s="26" t="s">
        <v>74</v>
      </c>
      <c r="BW66" s="26" t="s">
        <v>111</v>
      </c>
      <c r="BX66" s="26" t="s">
        <v>80</v>
      </c>
      <c r="CL66" s="26" t="s">
        <v>112</v>
      </c>
    </row>
    <row r="67" spans="1:91" s="6" customFormat="1" ht="16.5" customHeight="1">
      <c r="B67" s="72"/>
      <c r="C67" s="73"/>
      <c r="D67" s="285" t="s">
        <v>113</v>
      </c>
      <c r="E67" s="285"/>
      <c r="F67" s="285"/>
      <c r="G67" s="285"/>
      <c r="H67" s="285"/>
      <c r="I67" s="74"/>
      <c r="J67" s="285" t="s">
        <v>114</v>
      </c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314">
        <f>ROUND(SUM(AG68:AG69),2)</f>
        <v>0</v>
      </c>
      <c r="AH67" s="315"/>
      <c r="AI67" s="315"/>
      <c r="AJ67" s="315"/>
      <c r="AK67" s="315"/>
      <c r="AL67" s="315"/>
      <c r="AM67" s="315"/>
      <c r="AN67" s="319">
        <f t="shared" si="0"/>
        <v>0</v>
      </c>
      <c r="AO67" s="315"/>
      <c r="AP67" s="315"/>
      <c r="AQ67" s="75" t="s">
        <v>113</v>
      </c>
      <c r="AR67" s="72"/>
      <c r="AS67" s="76">
        <f>ROUND(SUM(AS68:AS69),2)</f>
        <v>0</v>
      </c>
      <c r="AT67" s="77">
        <f t="shared" si="1"/>
        <v>0</v>
      </c>
      <c r="AU67" s="78">
        <f>ROUND(SUM(AU68:AU69),5)</f>
        <v>0</v>
      </c>
      <c r="AV67" s="77">
        <f>ROUND(AZ67*L29,2)</f>
        <v>0</v>
      </c>
      <c r="AW67" s="77">
        <f>ROUND(BA67*L30,2)</f>
        <v>0</v>
      </c>
      <c r="AX67" s="77">
        <f>ROUND(BB67*L29,2)</f>
        <v>0</v>
      </c>
      <c r="AY67" s="77">
        <f>ROUND(BC67*L30,2)</f>
        <v>0</v>
      </c>
      <c r="AZ67" s="77">
        <f>ROUND(SUM(AZ68:AZ69),2)</f>
        <v>0</v>
      </c>
      <c r="BA67" s="77">
        <f>ROUND(SUM(BA68:BA69),2)</f>
        <v>0</v>
      </c>
      <c r="BB67" s="77">
        <f>ROUND(SUM(BB68:BB69),2)</f>
        <v>0</v>
      </c>
      <c r="BC67" s="77">
        <f>ROUND(SUM(BC68:BC69),2)</f>
        <v>0</v>
      </c>
      <c r="BD67" s="79">
        <f>ROUND(SUM(BD68:BD69),2)</f>
        <v>0</v>
      </c>
      <c r="BS67" s="80" t="s">
        <v>71</v>
      </c>
      <c r="BT67" s="80" t="s">
        <v>79</v>
      </c>
      <c r="BU67" s="80" t="s">
        <v>73</v>
      </c>
      <c r="BV67" s="80" t="s">
        <v>74</v>
      </c>
      <c r="BW67" s="80" t="s">
        <v>115</v>
      </c>
      <c r="BX67" s="80" t="s">
        <v>5</v>
      </c>
      <c r="CL67" s="80" t="s">
        <v>19</v>
      </c>
      <c r="CM67" s="80" t="s">
        <v>82</v>
      </c>
    </row>
    <row r="68" spans="1:91" s="3" customFormat="1" ht="16.5" customHeight="1">
      <c r="A68" s="81" t="s">
        <v>83</v>
      </c>
      <c r="B68" s="46"/>
      <c r="C68" s="9"/>
      <c r="D68" s="9"/>
      <c r="E68" s="286" t="s">
        <v>116</v>
      </c>
      <c r="F68" s="286"/>
      <c r="G68" s="286"/>
      <c r="H68" s="286"/>
      <c r="I68" s="286"/>
      <c r="J68" s="9"/>
      <c r="K68" s="286" t="s">
        <v>117</v>
      </c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  <c r="AB68" s="286"/>
      <c r="AC68" s="286"/>
      <c r="AD68" s="286"/>
      <c r="AE68" s="286"/>
      <c r="AF68" s="286"/>
      <c r="AG68" s="312">
        <f>'ON.1 - Ostatní náklady'!J32</f>
        <v>0</v>
      </c>
      <c r="AH68" s="311"/>
      <c r="AI68" s="311"/>
      <c r="AJ68" s="311"/>
      <c r="AK68" s="311"/>
      <c r="AL68" s="311"/>
      <c r="AM68" s="311"/>
      <c r="AN68" s="312">
        <f t="shared" si="0"/>
        <v>0</v>
      </c>
      <c r="AO68" s="311"/>
      <c r="AP68" s="311"/>
      <c r="AQ68" s="82" t="s">
        <v>86</v>
      </c>
      <c r="AR68" s="46"/>
      <c r="AS68" s="83">
        <v>0</v>
      </c>
      <c r="AT68" s="84">
        <f t="shared" si="1"/>
        <v>0</v>
      </c>
      <c r="AU68" s="85">
        <f>'ON.1 - Ostatní náklady'!P86</f>
        <v>0</v>
      </c>
      <c r="AV68" s="84">
        <f>'ON.1 - Ostatní náklady'!J35</f>
        <v>0</v>
      </c>
      <c r="AW68" s="84">
        <f>'ON.1 - Ostatní náklady'!J36</f>
        <v>0</v>
      </c>
      <c r="AX68" s="84">
        <f>'ON.1 - Ostatní náklady'!J37</f>
        <v>0</v>
      </c>
      <c r="AY68" s="84">
        <f>'ON.1 - Ostatní náklady'!J38</f>
        <v>0</v>
      </c>
      <c r="AZ68" s="84">
        <f>'ON.1 - Ostatní náklady'!F35</f>
        <v>0</v>
      </c>
      <c r="BA68" s="84">
        <f>'ON.1 - Ostatní náklady'!F36</f>
        <v>0</v>
      </c>
      <c r="BB68" s="84">
        <f>'ON.1 - Ostatní náklady'!F37</f>
        <v>0</v>
      </c>
      <c r="BC68" s="84">
        <f>'ON.1 - Ostatní náklady'!F38</f>
        <v>0</v>
      </c>
      <c r="BD68" s="86">
        <f>'ON.1 - Ostatní náklady'!F39</f>
        <v>0</v>
      </c>
      <c r="BT68" s="26" t="s">
        <v>82</v>
      </c>
      <c r="BV68" s="26" t="s">
        <v>74</v>
      </c>
      <c r="BW68" s="26" t="s">
        <v>118</v>
      </c>
      <c r="BX68" s="26" t="s">
        <v>115</v>
      </c>
      <c r="CL68" s="26" t="s">
        <v>19</v>
      </c>
    </row>
    <row r="69" spans="1:91" s="3" customFormat="1" ht="16.5" customHeight="1">
      <c r="A69" s="81" t="s">
        <v>83</v>
      </c>
      <c r="B69" s="46"/>
      <c r="C69" s="9"/>
      <c r="D69" s="9"/>
      <c r="E69" s="286" t="s">
        <v>119</v>
      </c>
      <c r="F69" s="286"/>
      <c r="G69" s="286"/>
      <c r="H69" s="286"/>
      <c r="I69" s="286"/>
      <c r="J69" s="9"/>
      <c r="K69" s="286" t="s">
        <v>120</v>
      </c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  <c r="AC69" s="286"/>
      <c r="AD69" s="286"/>
      <c r="AE69" s="286"/>
      <c r="AF69" s="286"/>
      <c r="AG69" s="312">
        <f>'VRN.1 - Vedlejší rozpočto...'!J32</f>
        <v>0</v>
      </c>
      <c r="AH69" s="311"/>
      <c r="AI69" s="311"/>
      <c r="AJ69" s="311"/>
      <c r="AK69" s="311"/>
      <c r="AL69" s="311"/>
      <c r="AM69" s="311"/>
      <c r="AN69" s="312">
        <f t="shared" si="0"/>
        <v>0</v>
      </c>
      <c r="AO69" s="311"/>
      <c r="AP69" s="311"/>
      <c r="AQ69" s="82" t="s">
        <v>86</v>
      </c>
      <c r="AR69" s="46"/>
      <c r="AS69" s="87">
        <v>0</v>
      </c>
      <c r="AT69" s="88">
        <f t="shared" si="1"/>
        <v>0</v>
      </c>
      <c r="AU69" s="89">
        <f>'VRN.1 - Vedlejší rozpočto...'!P86</f>
        <v>0</v>
      </c>
      <c r="AV69" s="88">
        <f>'VRN.1 - Vedlejší rozpočto...'!J35</f>
        <v>0</v>
      </c>
      <c r="AW69" s="88">
        <f>'VRN.1 - Vedlejší rozpočto...'!J36</f>
        <v>0</v>
      </c>
      <c r="AX69" s="88">
        <f>'VRN.1 - Vedlejší rozpočto...'!J37</f>
        <v>0</v>
      </c>
      <c r="AY69" s="88">
        <f>'VRN.1 - Vedlejší rozpočto...'!J38</f>
        <v>0</v>
      </c>
      <c r="AZ69" s="88">
        <f>'VRN.1 - Vedlejší rozpočto...'!F35</f>
        <v>0</v>
      </c>
      <c r="BA69" s="88">
        <f>'VRN.1 - Vedlejší rozpočto...'!F36</f>
        <v>0</v>
      </c>
      <c r="BB69" s="88">
        <f>'VRN.1 - Vedlejší rozpočto...'!F37</f>
        <v>0</v>
      </c>
      <c r="BC69" s="88">
        <f>'VRN.1 - Vedlejší rozpočto...'!F38</f>
        <v>0</v>
      </c>
      <c r="BD69" s="90">
        <f>'VRN.1 - Vedlejší rozpočto...'!F39</f>
        <v>0</v>
      </c>
      <c r="BT69" s="26" t="s">
        <v>82</v>
      </c>
      <c r="BV69" s="26" t="s">
        <v>74</v>
      </c>
      <c r="BW69" s="26" t="s">
        <v>121</v>
      </c>
      <c r="BX69" s="26" t="s">
        <v>115</v>
      </c>
      <c r="CL69" s="26" t="s">
        <v>19</v>
      </c>
    </row>
    <row r="70" spans="1:91" s="1" customFormat="1" ht="30" customHeight="1">
      <c r="B70" s="33"/>
      <c r="AR70" s="33"/>
    </row>
    <row r="71" spans="1:91" s="1" customFormat="1" ht="6.9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33"/>
    </row>
  </sheetData>
  <sheetProtection algorithmName="SHA-512" hashValue="nopcnkt2uP/YMjnPMAjANWwcPkeLK8y4fzXBJcTQZHddG78NEnatW2pNokg08m5FEnF4LIRXfVa1joBnYkmGkA==" saltValue="K3hMHTw4yBmQAY60ypcplBzVFRsRy9+SoufbHjLL9nmBX7WU3xq4oq7qSjaPrNfe1cPT7Q3GWQiReLrU/xveOg==" spinCount="100000" sheet="1" objects="1" scenarios="1" formatColumns="0" formatRows="0"/>
  <mergeCells count="98">
    <mergeCell ref="AN67:AP67"/>
    <mergeCell ref="AG67:AM67"/>
    <mergeCell ref="AN68:AP68"/>
    <mergeCell ref="AG68:AM68"/>
    <mergeCell ref="AN69:AP69"/>
    <mergeCell ref="AG69:AM69"/>
    <mergeCell ref="AN55:AP55"/>
    <mergeCell ref="AS49:AT51"/>
    <mergeCell ref="AN65:AP65"/>
    <mergeCell ref="AG65:AM65"/>
    <mergeCell ref="AN66:AP66"/>
    <mergeCell ref="AG66:AM66"/>
    <mergeCell ref="AN54:AP54"/>
    <mergeCell ref="AR2:BE2"/>
    <mergeCell ref="AG63:AM63"/>
    <mergeCell ref="AG62:AM62"/>
    <mergeCell ref="AG52:AM52"/>
    <mergeCell ref="AG61:AM61"/>
    <mergeCell ref="AG60:AM60"/>
    <mergeCell ref="AG55:AM55"/>
    <mergeCell ref="AG57:AM57"/>
    <mergeCell ref="AG59:AM59"/>
    <mergeCell ref="AG56:AM56"/>
    <mergeCell ref="AG58:AM58"/>
    <mergeCell ref="AM47:AN47"/>
    <mergeCell ref="AM49:AP49"/>
    <mergeCell ref="AM50:AP50"/>
    <mergeCell ref="AN63:AP63"/>
    <mergeCell ref="AN58:AP58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D67:H67"/>
    <mergeCell ref="J67:AF67"/>
    <mergeCell ref="E68:I68"/>
    <mergeCell ref="K68:AF68"/>
    <mergeCell ref="E69:I69"/>
    <mergeCell ref="K69:AF69"/>
    <mergeCell ref="L45:AO45"/>
    <mergeCell ref="L64:AF64"/>
    <mergeCell ref="F65:J65"/>
    <mergeCell ref="L65:AF65"/>
    <mergeCell ref="E66:I66"/>
    <mergeCell ref="K66:AF66"/>
    <mergeCell ref="AG54:AM54"/>
    <mergeCell ref="AG64:AM64"/>
    <mergeCell ref="AN64:AP64"/>
    <mergeCell ref="AN56:AP56"/>
    <mergeCell ref="AN52:AP52"/>
    <mergeCell ref="AN62:AP62"/>
    <mergeCell ref="AN57:AP57"/>
    <mergeCell ref="AN61:AP61"/>
    <mergeCell ref="AN60:AP60"/>
    <mergeCell ref="AN59:AP59"/>
    <mergeCell ref="F64:J64"/>
    <mergeCell ref="F62:J62"/>
    <mergeCell ref="F61:J61"/>
    <mergeCell ref="F59:J59"/>
    <mergeCell ref="I52:AF52"/>
    <mergeCell ref="J55:AF55"/>
    <mergeCell ref="K56:AF56"/>
    <mergeCell ref="K60:AF60"/>
    <mergeCell ref="K63:AF63"/>
    <mergeCell ref="K57:AF57"/>
    <mergeCell ref="L62:AF62"/>
    <mergeCell ref="L59:AF59"/>
    <mergeCell ref="L58:AF58"/>
    <mergeCell ref="L61:AF61"/>
    <mergeCell ref="C52:G52"/>
    <mergeCell ref="D55:H55"/>
    <mergeCell ref="E63:I63"/>
    <mergeCell ref="E56:I56"/>
    <mergeCell ref="E57:I57"/>
    <mergeCell ref="E60:I60"/>
    <mergeCell ref="F58:J58"/>
  </mergeCells>
  <hyperlinks>
    <hyperlink ref="A56" location="'SO 01 - Místní komunikace'!C2" display="/" xr:uid="{00000000-0004-0000-0000-000000000000}"/>
    <hyperlink ref="A58" location="'SO 02 - Splašková kanaliz...'!C2" display="/" xr:uid="{00000000-0004-0000-0000-000001000000}"/>
    <hyperlink ref="A59" location="'SO 02.1 - Kanalizační pří...'!C2" display="/" xr:uid="{00000000-0004-0000-0000-000002000000}"/>
    <hyperlink ref="A61" location="'SO 03 - Dešťová kanalizac...'!C2" display="/" xr:uid="{00000000-0004-0000-0000-000003000000}"/>
    <hyperlink ref="A62" location="'SO 03.1 - Kanalizační pří...'!C2" display="/" xr:uid="{00000000-0004-0000-0000-000004000000}"/>
    <hyperlink ref="A64" location="'SO 04 - Vodovod a přípojky'!C2" display="/" xr:uid="{00000000-0004-0000-0000-000005000000}"/>
    <hyperlink ref="A65" location="'SO 03.1 - Vodovodní přípojky'!C2" display="/" xr:uid="{00000000-0004-0000-0000-000006000000}"/>
    <hyperlink ref="A66" location="'SO 05 - Veřejné osvětlení'!C2" display="/" xr:uid="{00000000-0004-0000-0000-000007000000}"/>
    <hyperlink ref="A68" location="'ON.1 - Ostatní náklady'!C2" display="/" xr:uid="{00000000-0004-0000-0000-000008000000}"/>
    <hyperlink ref="A69" location="'VRN.1 - Vedlejší rozpočto...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1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118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2765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2766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10.8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ROUND(J86,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ROUND((SUM(BE86:BE111)),  2)</f>
        <v>0</v>
      </c>
      <c r="I35" s="94">
        <v>0.21</v>
      </c>
      <c r="J35" s="84">
        <f>ROUND(((SUM(BE86:BE111))*I35),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ROUND((SUM(BF86:BF111)),  2)</f>
        <v>0</v>
      </c>
      <c r="I36" s="94">
        <v>0.15</v>
      </c>
      <c r="J36" s="84">
        <f>ROUND(((SUM(BF86:BF111))*I36),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ROUND((SUM(BG86:BG111)),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ROUND((SUM(BH86:BH111)),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ROUND((SUM(BI86:BI111)),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2765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ON.1 - Ostatní náklady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J86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2767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" customHeight="1">
      <c r="B71" s="33"/>
      <c r="C71" s="22" t="s">
        <v>140</v>
      </c>
      <c r="L71" s="33"/>
    </row>
    <row r="72" spans="2:12" s="1" customFormat="1" ht="6.9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16.5" customHeight="1">
      <c r="B74" s="33"/>
      <c r="E74" s="325" t="str">
        <f>E7</f>
        <v>Tištín - lokalita Z3 - Dopravní a technická infrastruktura pro I. a II. etapu výstavby</v>
      </c>
      <c r="F74" s="326"/>
      <c r="G74" s="326"/>
      <c r="H74" s="326"/>
      <c r="L74" s="33"/>
    </row>
    <row r="75" spans="2:12" ht="12" customHeight="1">
      <c r="B75" s="21"/>
      <c r="C75" s="28" t="s">
        <v>123</v>
      </c>
      <c r="L75" s="21"/>
    </row>
    <row r="76" spans="2:12" s="1" customFormat="1" ht="16.5" customHeight="1">
      <c r="B76" s="33"/>
      <c r="E76" s="325" t="s">
        <v>2765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125</v>
      </c>
      <c r="L77" s="33"/>
    </row>
    <row r="78" spans="2:12" s="1" customFormat="1" ht="16.5" customHeight="1">
      <c r="B78" s="33"/>
      <c r="E78" s="288" t="str">
        <f>E11</f>
        <v>ON.1 - Ostatní náklady</v>
      </c>
      <c r="F78" s="327"/>
      <c r="G78" s="327"/>
      <c r="H78" s="327"/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21</v>
      </c>
      <c r="F80" s="26" t="str">
        <f>F14</f>
        <v>Tištín</v>
      </c>
      <c r="I80" s="28" t="s">
        <v>23</v>
      </c>
      <c r="J80" s="50" t="str">
        <f>IF(J14="","",J14)</f>
        <v>16. 4. 2024</v>
      </c>
      <c r="L80" s="33"/>
    </row>
    <row r="81" spans="2:65" s="1" customFormat="1" ht="6.9" customHeight="1">
      <c r="B81" s="33"/>
      <c r="L81" s="33"/>
    </row>
    <row r="82" spans="2:65" s="1" customFormat="1" ht="15.15" customHeight="1">
      <c r="B82" s="33"/>
      <c r="C82" s="28" t="s">
        <v>25</v>
      </c>
      <c r="F82" s="26" t="str">
        <f>E17</f>
        <v xml:space="preserve">Městys Tištín, Tištín 37, 798 29 Tištín, </v>
      </c>
      <c r="I82" s="28" t="s">
        <v>31</v>
      </c>
      <c r="J82" s="31" t="str">
        <f>E23</f>
        <v>ing. Libuše Kujová,</v>
      </c>
      <c r="L82" s="33"/>
    </row>
    <row r="83" spans="2:65" s="1" customFormat="1" ht="15.15" customHeight="1">
      <c r="B83" s="33"/>
      <c r="C83" s="28" t="s">
        <v>29</v>
      </c>
      <c r="F83" s="26" t="str">
        <f>IF(E20="","",E20)</f>
        <v>Vyplň údaj</v>
      </c>
      <c r="I83" s="28" t="s">
        <v>34</v>
      </c>
      <c r="J83" s="31" t="str">
        <f>E26</f>
        <v>Kucek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141</v>
      </c>
      <c r="D85" s="114" t="s">
        <v>57</v>
      </c>
      <c r="E85" s="114" t="s">
        <v>53</v>
      </c>
      <c r="F85" s="114" t="s">
        <v>54</v>
      </c>
      <c r="G85" s="114" t="s">
        <v>142</v>
      </c>
      <c r="H85" s="114" t="s">
        <v>143</v>
      </c>
      <c r="I85" s="114" t="s">
        <v>144</v>
      </c>
      <c r="J85" s="114" t="s">
        <v>130</v>
      </c>
      <c r="K85" s="115" t="s">
        <v>145</v>
      </c>
      <c r="L85" s="112"/>
      <c r="M85" s="57" t="s">
        <v>19</v>
      </c>
      <c r="N85" s="58" t="s">
        <v>42</v>
      </c>
      <c r="O85" s="58" t="s">
        <v>146</v>
      </c>
      <c r="P85" s="58" t="s">
        <v>147</v>
      </c>
      <c r="Q85" s="58" t="s">
        <v>148</v>
      </c>
      <c r="R85" s="58" t="s">
        <v>149</v>
      </c>
      <c r="S85" s="58" t="s">
        <v>150</v>
      </c>
      <c r="T85" s="59" t="s">
        <v>151</v>
      </c>
    </row>
    <row r="86" spans="2:65" s="1" customFormat="1" ht="22.8" customHeight="1">
      <c r="B86" s="33"/>
      <c r="C86" s="62" t="s">
        <v>152</v>
      </c>
      <c r="J86" s="116">
        <f>BK86</f>
        <v>0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71</v>
      </c>
      <c r="AU86" s="18" t="s">
        <v>131</v>
      </c>
      <c r="BK86" s="119">
        <f>BK87</f>
        <v>0</v>
      </c>
    </row>
    <row r="87" spans="2:65" s="11" customFormat="1" ht="25.95" customHeight="1">
      <c r="B87" s="120"/>
      <c r="D87" s="121" t="s">
        <v>71</v>
      </c>
      <c r="E87" s="122" t="s">
        <v>2751</v>
      </c>
      <c r="F87" s="122" t="s">
        <v>117</v>
      </c>
      <c r="I87" s="123"/>
      <c r="J87" s="124">
        <f>BK87</f>
        <v>0</v>
      </c>
      <c r="L87" s="120"/>
      <c r="M87" s="125"/>
      <c r="P87" s="126">
        <f>SUM(P88:P111)</f>
        <v>0</v>
      </c>
      <c r="R87" s="126">
        <f>SUM(R88:R111)</f>
        <v>0</v>
      </c>
      <c r="T87" s="127">
        <f>SUM(T88:T111)</f>
        <v>0</v>
      </c>
      <c r="AR87" s="121" t="s">
        <v>163</v>
      </c>
      <c r="AT87" s="128" t="s">
        <v>71</v>
      </c>
      <c r="AU87" s="128" t="s">
        <v>72</v>
      </c>
      <c r="AY87" s="121" t="s">
        <v>155</v>
      </c>
      <c r="BK87" s="129">
        <f>SUM(BK88:BK111)</f>
        <v>0</v>
      </c>
    </row>
    <row r="88" spans="2:65" s="1" customFormat="1" ht="16.5" customHeight="1">
      <c r="B88" s="33"/>
      <c r="C88" s="132" t="s">
        <v>79</v>
      </c>
      <c r="D88" s="132" t="s">
        <v>158</v>
      </c>
      <c r="E88" s="133" t="s">
        <v>2768</v>
      </c>
      <c r="F88" s="134" t="s">
        <v>2769</v>
      </c>
      <c r="G88" s="135" t="s">
        <v>2770</v>
      </c>
      <c r="H88" s="136">
        <v>1</v>
      </c>
      <c r="I88" s="137"/>
      <c r="J88" s="138">
        <f>ROUND(I88*H88,2)</f>
        <v>0</v>
      </c>
      <c r="K88" s="134" t="s">
        <v>19</v>
      </c>
      <c r="L88" s="33"/>
      <c r="M88" s="139" t="s">
        <v>19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2771</v>
      </c>
      <c r="AT88" s="143" t="s">
        <v>158</v>
      </c>
      <c r="AU88" s="143" t="s">
        <v>79</v>
      </c>
      <c r="AY88" s="18" t="s">
        <v>155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0</v>
      </c>
      <c r="BL88" s="18" t="s">
        <v>2771</v>
      </c>
      <c r="BM88" s="143" t="s">
        <v>2772</v>
      </c>
    </row>
    <row r="89" spans="2:65" s="12" customFormat="1" ht="10.199999999999999">
      <c r="B89" s="159"/>
      <c r="D89" s="160" t="s">
        <v>514</v>
      </c>
      <c r="E89" s="161" t="s">
        <v>19</v>
      </c>
      <c r="F89" s="162" t="s">
        <v>79</v>
      </c>
      <c r="H89" s="163">
        <v>1</v>
      </c>
      <c r="I89" s="164"/>
      <c r="L89" s="159"/>
      <c r="M89" s="165"/>
      <c r="T89" s="166"/>
      <c r="AT89" s="161" t="s">
        <v>514</v>
      </c>
      <c r="AU89" s="161" t="s">
        <v>79</v>
      </c>
      <c r="AV89" s="12" t="s">
        <v>82</v>
      </c>
      <c r="AW89" s="12" t="s">
        <v>33</v>
      </c>
      <c r="AX89" s="12" t="s">
        <v>72</v>
      </c>
      <c r="AY89" s="161" t="s">
        <v>155</v>
      </c>
    </row>
    <row r="90" spans="2:65" s="13" customFormat="1" ht="10.199999999999999">
      <c r="B90" s="167"/>
      <c r="D90" s="160" t="s">
        <v>514</v>
      </c>
      <c r="E90" s="168" t="s">
        <v>19</v>
      </c>
      <c r="F90" s="169" t="s">
        <v>516</v>
      </c>
      <c r="H90" s="170">
        <v>1</v>
      </c>
      <c r="I90" s="171"/>
      <c r="L90" s="167"/>
      <c r="M90" s="172"/>
      <c r="T90" s="173"/>
      <c r="AT90" s="168" t="s">
        <v>514</v>
      </c>
      <c r="AU90" s="168" t="s">
        <v>79</v>
      </c>
      <c r="AV90" s="13" t="s">
        <v>163</v>
      </c>
      <c r="AW90" s="13" t="s">
        <v>33</v>
      </c>
      <c r="AX90" s="13" t="s">
        <v>79</v>
      </c>
      <c r="AY90" s="168" t="s">
        <v>155</v>
      </c>
    </row>
    <row r="91" spans="2:65" s="1" customFormat="1" ht="16.5" customHeight="1">
      <c r="B91" s="33"/>
      <c r="C91" s="132" t="s">
        <v>82</v>
      </c>
      <c r="D91" s="132" t="s">
        <v>158</v>
      </c>
      <c r="E91" s="133" t="s">
        <v>2773</v>
      </c>
      <c r="F91" s="134" t="s">
        <v>2774</v>
      </c>
      <c r="G91" s="135" t="s">
        <v>2770</v>
      </c>
      <c r="H91" s="136">
        <v>1</v>
      </c>
      <c r="I91" s="137"/>
      <c r="J91" s="138">
        <f>ROUND(I91*H91,2)</f>
        <v>0</v>
      </c>
      <c r="K91" s="134" t="s">
        <v>19</v>
      </c>
      <c r="L91" s="33"/>
      <c r="M91" s="139" t="s">
        <v>19</v>
      </c>
      <c r="N91" s="140" t="s">
        <v>43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2771</v>
      </c>
      <c r="AT91" s="143" t="s">
        <v>158</v>
      </c>
      <c r="AU91" s="143" t="s">
        <v>79</v>
      </c>
      <c r="AY91" s="18" t="s">
        <v>155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79</v>
      </c>
      <c r="BK91" s="144">
        <f>ROUND(I91*H91,2)</f>
        <v>0</v>
      </c>
      <c r="BL91" s="18" t="s">
        <v>2771</v>
      </c>
      <c r="BM91" s="143" t="s">
        <v>2775</v>
      </c>
    </row>
    <row r="92" spans="2:65" s="12" customFormat="1" ht="10.199999999999999">
      <c r="B92" s="159"/>
      <c r="D92" s="160" t="s">
        <v>514</v>
      </c>
      <c r="E92" s="161" t="s">
        <v>19</v>
      </c>
      <c r="F92" s="162" t="s">
        <v>79</v>
      </c>
      <c r="H92" s="163">
        <v>1</v>
      </c>
      <c r="I92" s="164"/>
      <c r="L92" s="159"/>
      <c r="M92" s="165"/>
      <c r="T92" s="166"/>
      <c r="AT92" s="161" t="s">
        <v>514</v>
      </c>
      <c r="AU92" s="161" t="s">
        <v>79</v>
      </c>
      <c r="AV92" s="12" t="s">
        <v>82</v>
      </c>
      <c r="AW92" s="12" t="s">
        <v>33</v>
      </c>
      <c r="AX92" s="12" t="s">
        <v>72</v>
      </c>
      <c r="AY92" s="161" t="s">
        <v>155</v>
      </c>
    </row>
    <row r="93" spans="2:65" s="13" customFormat="1" ht="10.199999999999999">
      <c r="B93" s="167"/>
      <c r="D93" s="160" t="s">
        <v>514</v>
      </c>
      <c r="E93" s="168" t="s">
        <v>19</v>
      </c>
      <c r="F93" s="169" t="s">
        <v>516</v>
      </c>
      <c r="H93" s="170">
        <v>1</v>
      </c>
      <c r="I93" s="171"/>
      <c r="L93" s="167"/>
      <c r="M93" s="172"/>
      <c r="T93" s="173"/>
      <c r="AT93" s="168" t="s">
        <v>514</v>
      </c>
      <c r="AU93" s="168" t="s">
        <v>79</v>
      </c>
      <c r="AV93" s="13" t="s">
        <v>163</v>
      </c>
      <c r="AW93" s="13" t="s">
        <v>33</v>
      </c>
      <c r="AX93" s="13" t="s">
        <v>79</v>
      </c>
      <c r="AY93" s="168" t="s">
        <v>155</v>
      </c>
    </row>
    <row r="94" spans="2:65" s="1" customFormat="1" ht="16.5" customHeight="1">
      <c r="B94" s="33"/>
      <c r="C94" s="132" t="s">
        <v>92</v>
      </c>
      <c r="D94" s="132" t="s">
        <v>158</v>
      </c>
      <c r="E94" s="133" t="s">
        <v>2776</v>
      </c>
      <c r="F94" s="134" t="s">
        <v>2777</v>
      </c>
      <c r="G94" s="135" t="s">
        <v>2770</v>
      </c>
      <c r="H94" s="136">
        <v>1</v>
      </c>
      <c r="I94" s="137"/>
      <c r="J94" s="138">
        <f>ROUND(I94*H94,2)</f>
        <v>0</v>
      </c>
      <c r="K94" s="134" t="s">
        <v>19</v>
      </c>
      <c r="L94" s="33"/>
      <c r="M94" s="139" t="s">
        <v>19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2771</v>
      </c>
      <c r="AT94" s="143" t="s">
        <v>158</v>
      </c>
      <c r="AU94" s="143" t="s">
        <v>79</v>
      </c>
      <c r="AY94" s="18" t="s">
        <v>155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0</v>
      </c>
      <c r="BL94" s="18" t="s">
        <v>2771</v>
      </c>
      <c r="BM94" s="143" t="s">
        <v>2778</v>
      </c>
    </row>
    <row r="95" spans="2:65" s="12" customFormat="1" ht="10.199999999999999">
      <c r="B95" s="159"/>
      <c r="D95" s="160" t="s">
        <v>514</v>
      </c>
      <c r="E95" s="161" t="s">
        <v>19</v>
      </c>
      <c r="F95" s="162" t="s">
        <v>79</v>
      </c>
      <c r="H95" s="163">
        <v>1</v>
      </c>
      <c r="I95" s="164"/>
      <c r="L95" s="159"/>
      <c r="M95" s="165"/>
      <c r="T95" s="166"/>
      <c r="AT95" s="161" t="s">
        <v>514</v>
      </c>
      <c r="AU95" s="161" t="s">
        <v>79</v>
      </c>
      <c r="AV95" s="12" t="s">
        <v>82</v>
      </c>
      <c r="AW95" s="12" t="s">
        <v>33</v>
      </c>
      <c r="AX95" s="12" t="s">
        <v>72</v>
      </c>
      <c r="AY95" s="161" t="s">
        <v>155</v>
      </c>
    </row>
    <row r="96" spans="2:65" s="13" customFormat="1" ht="10.199999999999999">
      <c r="B96" s="167"/>
      <c r="D96" s="160" t="s">
        <v>514</v>
      </c>
      <c r="E96" s="168" t="s">
        <v>19</v>
      </c>
      <c r="F96" s="169" t="s">
        <v>516</v>
      </c>
      <c r="H96" s="170">
        <v>1</v>
      </c>
      <c r="I96" s="171"/>
      <c r="L96" s="167"/>
      <c r="M96" s="172"/>
      <c r="T96" s="173"/>
      <c r="AT96" s="168" t="s">
        <v>514</v>
      </c>
      <c r="AU96" s="168" t="s">
        <v>79</v>
      </c>
      <c r="AV96" s="13" t="s">
        <v>163</v>
      </c>
      <c r="AW96" s="13" t="s">
        <v>33</v>
      </c>
      <c r="AX96" s="13" t="s">
        <v>79</v>
      </c>
      <c r="AY96" s="168" t="s">
        <v>155</v>
      </c>
    </row>
    <row r="97" spans="2:65" s="1" customFormat="1" ht="21.75" customHeight="1">
      <c r="B97" s="33"/>
      <c r="C97" s="132" t="s">
        <v>163</v>
      </c>
      <c r="D97" s="132" t="s">
        <v>158</v>
      </c>
      <c r="E97" s="133" t="s">
        <v>2779</v>
      </c>
      <c r="F97" s="134" t="s">
        <v>2780</v>
      </c>
      <c r="G97" s="135" t="s">
        <v>2770</v>
      </c>
      <c r="H97" s="136">
        <v>1</v>
      </c>
      <c r="I97" s="137"/>
      <c r="J97" s="138">
        <f>ROUND(I97*H97,2)</f>
        <v>0</v>
      </c>
      <c r="K97" s="134" t="s">
        <v>19</v>
      </c>
      <c r="L97" s="33"/>
      <c r="M97" s="139" t="s">
        <v>19</v>
      </c>
      <c r="N97" s="140" t="s">
        <v>43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2771</v>
      </c>
      <c r="AT97" s="143" t="s">
        <v>158</v>
      </c>
      <c r="AU97" s="143" t="s">
        <v>79</v>
      </c>
      <c r="AY97" s="18" t="s">
        <v>155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79</v>
      </c>
      <c r="BK97" s="144">
        <f>ROUND(I97*H97,2)</f>
        <v>0</v>
      </c>
      <c r="BL97" s="18" t="s">
        <v>2771</v>
      </c>
      <c r="BM97" s="143" t="s">
        <v>2781</v>
      </c>
    </row>
    <row r="98" spans="2:65" s="12" customFormat="1" ht="10.199999999999999">
      <c r="B98" s="159"/>
      <c r="D98" s="160" t="s">
        <v>514</v>
      </c>
      <c r="E98" s="161" t="s">
        <v>19</v>
      </c>
      <c r="F98" s="162" t="s">
        <v>79</v>
      </c>
      <c r="H98" s="163">
        <v>1</v>
      </c>
      <c r="I98" s="164"/>
      <c r="L98" s="159"/>
      <c r="M98" s="165"/>
      <c r="T98" s="166"/>
      <c r="AT98" s="161" t="s">
        <v>514</v>
      </c>
      <c r="AU98" s="161" t="s">
        <v>79</v>
      </c>
      <c r="AV98" s="12" t="s">
        <v>82</v>
      </c>
      <c r="AW98" s="12" t="s">
        <v>33</v>
      </c>
      <c r="AX98" s="12" t="s">
        <v>72</v>
      </c>
      <c r="AY98" s="161" t="s">
        <v>155</v>
      </c>
    </row>
    <row r="99" spans="2:65" s="13" customFormat="1" ht="10.199999999999999">
      <c r="B99" s="167"/>
      <c r="D99" s="160" t="s">
        <v>514</v>
      </c>
      <c r="E99" s="168" t="s">
        <v>19</v>
      </c>
      <c r="F99" s="169" t="s">
        <v>516</v>
      </c>
      <c r="H99" s="170">
        <v>1</v>
      </c>
      <c r="I99" s="171"/>
      <c r="L99" s="167"/>
      <c r="M99" s="172"/>
      <c r="T99" s="173"/>
      <c r="AT99" s="168" t="s">
        <v>514</v>
      </c>
      <c r="AU99" s="168" t="s">
        <v>79</v>
      </c>
      <c r="AV99" s="13" t="s">
        <v>163</v>
      </c>
      <c r="AW99" s="13" t="s">
        <v>33</v>
      </c>
      <c r="AX99" s="13" t="s">
        <v>79</v>
      </c>
      <c r="AY99" s="168" t="s">
        <v>155</v>
      </c>
    </row>
    <row r="100" spans="2:65" s="1" customFormat="1" ht="16.5" customHeight="1">
      <c r="B100" s="33"/>
      <c r="C100" s="132" t="s">
        <v>179</v>
      </c>
      <c r="D100" s="132" t="s">
        <v>158</v>
      </c>
      <c r="E100" s="133" t="s">
        <v>2782</v>
      </c>
      <c r="F100" s="134" t="s">
        <v>2783</v>
      </c>
      <c r="G100" s="135" t="s">
        <v>2770</v>
      </c>
      <c r="H100" s="136">
        <v>1</v>
      </c>
      <c r="I100" s="137"/>
      <c r="J100" s="138">
        <f>ROUND(I100*H100,2)</f>
        <v>0</v>
      </c>
      <c r="K100" s="134" t="s">
        <v>19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2771</v>
      </c>
      <c r="AT100" s="143" t="s">
        <v>158</v>
      </c>
      <c r="AU100" s="143" t="s">
        <v>79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2771</v>
      </c>
      <c r="BM100" s="143" t="s">
        <v>2784</v>
      </c>
    </row>
    <row r="101" spans="2:65" s="12" customFormat="1" ht="10.199999999999999">
      <c r="B101" s="159"/>
      <c r="D101" s="160" t="s">
        <v>514</v>
      </c>
      <c r="E101" s="161" t="s">
        <v>19</v>
      </c>
      <c r="F101" s="162" t="s">
        <v>79</v>
      </c>
      <c r="H101" s="163">
        <v>1</v>
      </c>
      <c r="I101" s="164"/>
      <c r="L101" s="159"/>
      <c r="M101" s="165"/>
      <c r="T101" s="166"/>
      <c r="AT101" s="161" t="s">
        <v>514</v>
      </c>
      <c r="AU101" s="161" t="s">
        <v>79</v>
      </c>
      <c r="AV101" s="12" t="s">
        <v>82</v>
      </c>
      <c r="AW101" s="12" t="s">
        <v>33</v>
      </c>
      <c r="AX101" s="12" t="s">
        <v>72</v>
      </c>
      <c r="AY101" s="161" t="s">
        <v>155</v>
      </c>
    </row>
    <row r="102" spans="2:65" s="13" customFormat="1" ht="10.199999999999999">
      <c r="B102" s="167"/>
      <c r="D102" s="160" t="s">
        <v>514</v>
      </c>
      <c r="E102" s="168" t="s">
        <v>19</v>
      </c>
      <c r="F102" s="169" t="s">
        <v>516</v>
      </c>
      <c r="H102" s="170">
        <v>1</v>
      </c>
      <c r="I102" s="171"/>
      <c r="L102" s="167"/>
      <c r="M102" s="172"/>
      <c r="T102" s="173"/>
      <c r="AT102" s="168" t="s">
        <v>514</v>
      </c>
      <c r="AU102" s="168" t="s">
        <v>79</v>
      </c>
      <c r="AV102" s="13" t="s">
        <v>163</v>
      </c>
      <c r="AW102" s="13" t="s">
        <v>33</v>
      </c>
      <c r="AX102" s="13" t="s">
        <v>79</v>
      </c>
      <c r="AY102" s="168" t="s">
        <v>155</v>
      </c>
    </row>
    <row r="103" spans="2:65" s="1" customFormat="1" ht="16.5" customHeight="1">
      <c r="B103" s="33"/>
      <c r="C103" s="132" t="s">
        <v>172</v>
      </c>
      <c r="D103" s="132" t="s">
        <v>158</v>
      </c>
      <c r="E103" s="133" t="s">
        <v>2785</v>
      </c>
      <c r="F103" s="134" t="s">
        <v>2786</v>
      </c>
      <c r="G103" s="135" t="s">
        <v>2770</v>
      </c>
      <c r="H103" s="136">
        <v>1</v>
      </c>
      <c r="I103" s="137"/>
      <c r="J103" s="138">
        <f>ROUND(I103*H103,2)</f>
        <v>0</v>
      </c>
      <c r="K103" s="134" t="s">
        <v>19</v>
      </c>
      <c r="L103" s="33"/>
      <c r="M103" s="139" t="s">
        <v>19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2771</v>
      </c>
      <c r="AT103" s="143" t="s">
        <v>158</v>
      </c>
      <c r="AU103" s="143" t="s">
        <v>79</v>
      </c>
      <c r="AY103" s="18" t="s">
        <v>155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0</v>
      </c>
      <c r="BL103" s="18" t="s">
        <v>2771</v>
      </c>
      <c r="BM103" s="143" t="s">
        <v>2787</v>
      </c>
    </row>
    <row r="104" spans="2:65" s="12" customFormat="1" ht="10.199999999999999">
      <c r="B104" s="159"/>
      <c r="D104" s="160" t="s">
        <v>514</v>
      </c>
      <c r="E104" s="161" t="s">
        <v>19</v>
      </c>
      <c r="F104" s="162" t="s">
        <v>79</v>
      </c>
      <c r="H104" s="163">
        <v>1</v>
      </c>
      <c r="I104" s="164"/>
      <c r="L104" s="159"/>
      <c r="M104" s="165"/>
      <c r="T104" s="166"/>
      <c r="AT104" s="161" t="s">
        <v>514</v>
      </c>
      <c r="AU104" s="161" t="s">
        <v>79</v>
      </c>
      <c r="AV104" s="12" t="s">
        <v>82</v>
      </c>
      <c r="AW104" s="12" t="s">
        <v>33</v>
      </c>
      <c r="AX104" s="12" t="s">
        <v>72</v>
      </c>
      <c r="AY104" s="161" t="s">
        <v>155</v>
      </c>
    </row>
    <row r="105" spans="2:65" s="13" customFormat="1" ht="10.199999999999999">
      <c r="B105" s="167"/>
      <c r="D105" s="160" t="s">
        <v>514</v>
      </c>
      <c r="E105" s="168" t="s">
        <v>19</v>
      </c>
      <c r="F105" s="169" t="s">
        <v>516</v>
      </c>
      <c r="H105" s="170">
        <v>1</v>
      </c>
      <c r="I105" s="171"/>
      <c r="L105" s="167"/>
      <c r="M105" s="172"/>
      <c r="T105" s="173"/>
      <c r="AT105" s="168" t="s">
        <v>514</v>
      </c>
      <c r="AU105" s="168" t="s">
        <v>79</v>
      </c>
      <c r="AV105" s="13" t="s">
        <v>163</v>
      </c>
      <c r="AW105" s="13" t="s">
        <v>33</v>
      </c>
      <c r="AX105" s="13" t="s">
        <v>79</v>
      </c>
      <c r="AY105" s="168" t="s">
        <v>155</v>
      </c>
    </row>
    <row r="106" spans="2:65" s="1" customFormat="1" ht="16.5" customHeight="1">
      <c r="B106" s="33"/>
      <c r="C106" s="132" t="s">
        <v>189</v>
      </c>
      <c r="D106" s="132" t="s">
        <v>158</v>
      </c>
      <c r="E106" s="133" t="s">
        <v>2788</v>
      </c>
      <c r="F106" s="134" t="s">
        <v>2789</v>
      </c>
      <c r="G106" s="135" t="s">
        <v>2770</v>
      </c>
      <c r="H106" s="136">
        <v>1</v>
      </c>
      <c r="I106" s="137"/>
      <c r="J106" s="138">
        <f>ROUND(I106*H106,2)</f>
        <v>0</v>
      </c>
      <c r="K106" s="134" t="s">
        <v>19</v>
      </c>
      <c r="L106" s="33"/>
      <c r="M106" s="139" t="s">
        <v>19</v>
      </c>
      <c r="N106" s="140" t="s">
        <v>43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2771</v>
      </c>
      <c r="AT106" s="143" t="s">
        <v>158</v>
      </c>
      <c r="AU106" s="143" t="s">
        <v>79</v>
      </c>
      <c r="AY106" s="18" t="s">
        <v>155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0</v>
      </c>
      <c r="BL106" s="18" t="s">
        <v>2771</v>
      </c>
      <c r="BM106" s="143" t="s">
        <v>2790</v>
      </c>
    </row>
    <row r="107" spans="2:65" s="12" customFormat="1" ht="10.199999999999999">
      <c r="B107" s="159"/>
      <c r="D107" s="160" t="s">
        <v>514</v>
      </c>
      <c r="E107" s="161" t="s">
        <v>19</v>
      </c>
      <c r="F107" s="162" t="s">
        <v>79</v>
      </c>
      <c r="H107" s="163">
        <v>1</v>
      </c>
      <c r="I107" s="164"/>
      <c r="L107" s="159"/>
      <c r="M107" s="165"/>
      <c r="T107" s="166"/>
      <c r="AT107" s="161" t="s">
        <v>514</v>
      </c>
      <c r="AU107" s="161" t="s">
        <v>79</v>
      </c>
      <c r="AV107" s="12" t="s">
        <v>82</v>
      </c>
      <c r="AW107" s="12" t="s">
        <v>33</v>
      </c>
      <c r="AX107" s="12" t="s">
        <v>72</v>
      </c>
      <c r="AY107" s="161" t="s">
        <v>155</v>
      </c>
    </row>
    <row r="108" spans="2:65" s="13" customFormat="1" ht="10.199999999999999">
      <c r="B108" s="167"/>
      <c r="D108" s="160" t="s">
        <v>514</v>
      </c>
      <c r="E108" s="168" t="s">
        <v>19</v>
      </c>
      <c r="F108" s="169" t="s">
        <v>516</v>
      </c>
      <c r="H108" s="170">
        <v>1</v>
      </c>
      <c r="I108" s="171"/>
      <c r="L108" s="167"/>
      <c r="M108" s="172"/>
      <c r="T108" s="173"/>
      <c r="AT108" s="168" t="s">
        <v>514</v>
      </c>
      <c r="AU108" s="168" t="s">
        <v>79</v>
      </c>
      <c r="AV108" s="13" t="s">
        <v>163</v>
      </c>
      <c r="AW108" s="13" t="s">
        <v>33</v>
      </c>
      <c r="AX108" s="13" t="s">
        <v>79</v>
      </c>
      <c r="AY108" s="168" t="s">
        <v>155</v>
      </c>
    </row>
    <row r="109" spans="2:65" s="1" customFormat="1" ht="24.15" customHeight="1">
      <c r="B109" s="33"/>
      <c r="C109" s="132" t="s">
        <v>177</v>
      </c>
      <c r="D109" s="132" t="s">
        <v>158</v>
      </c>
      <c r="E109" s="133" t="s">
        <v>2791</v>
      </c>
      <c r="F109" s="134" t="s">
        <v>2792</v>
      </c>
      <c r="G109" s="135" t="s">
        <v>2770</v>
      </c>
      <c r="H109" s="136">
        <v>1</v>
      </c>
      <c r="I109" s="137"/>
      <c r="J109" s="138">
        <f>ROUND(I109*H109,2)</f>
        <v>0</v>
      </c>
      <c r="K109" s="134" t="s">
        <v>19</v>
      </c>
      <c r="L109" s="33"/>
      <c r="M109" s="139" t="s">
        <v>19</v>
      </c>
      <c r="N109" s="140" t="s">
        <v>43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2771</v>
      </c>
      <c r="AT109" s="143" t="s">
        <v>158</v>
      </c>
      <c r="AU109" s="143" t="s">
        <v>79</v>
      </c>
      <c r="AY109" s="18" t="s">
        <v>155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0</v>
      </c>
      <c r="BL109" s="18" t="s">
        <v>2771</v>
      </c>
      <c r="BM109" s="143" t="s">
        <v>2793</v>
      </c>
    </row>
    <row r="110" spans="2:65" s="12" customFormat="1" ht="10.199999999999999">
      <c r="B110" s="159"/>
      <c r="D110" s="160" t="s">
        <v>514</v>
      </c>
      <c r="E110" s="161" t="s">
        <v>19</v>
      </c>
      <c r="F110" s="162" t="s">
        <v>79</v>
      </c>
      <c r="H110" s="163">
        <v>1</v>
      </c>
      <c r="I110" s="164"/>
      <c r="L110" s="159"/>
      <c r="M110" s="165"/>
      <c r="T110" s="166"/>
      <c r="AT110" s="161" t="s">
        <v>514</v>
      </c>
      <c r="AU110" s="161" t="s">
        <v>79</v>
      </c>
      <c r="AV110" s="12" t="s">
        <v>82</v>
      </c>
      <c r="AW110" s="12" t="s">
        <v>33</v>
      </c>
      <c r="AX110" s="12" t="s">
        <v>72</v>
      </c>
      <c r="AY110" s="161" t="s">
        <v>155</v>
      </c>
    </row>
    <row r="111" spans="2:65" s="13" customFormat="1" ht="10.199999999999999">
      <c r="B111" s="167"/>
      <c r="D111" s="160" t="s">
        <v>514</v>
      </c>
      <c r="E111" s="168" t="s">
        <v>19</v>
      </c>
      <c r="F111" s="169" t="s">
        <v>516</v>
      </c>
      <c r="H111" s="170">
        <v>1</v>
      </c>
      <c r="I111" s="171"/>
      <c r="L111" s="167"/>
      <c r="M111" s="195"/>
      <c r="N111" s="196"/>
      <c r="O111" s="196"/>
      <c r="P111" s="196"/>
      <c r="Q111" s="196"/>
      <c r="R111" s="196"/>
      <c r="S111" s="196"/>
      <c r="T111" s="197"/>
      <c r="AT111" s="168" t="s">
        <v>514</v>
      </c>
      <c r="AU111" s="168" t="s">
        <v>79</v>
      </c>
      <c r="AV111" s="13" t="s">
        <v>163</v>
      </c>
      <c r="AW111" s="13" t="s">
        <v>33</v>
      </c>
      <c r="AX111" s="13" t="s">
        <v>79</v>
      </c>
      <c r="AY111" s="168" t="s">
        <v>155</v>
      </c>
    </row>
    <row r="112" spans="2:65" s="1" customFormat="1" ht="6.9" customHeight="1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33"/>
    </row>
  </sheetData>
  <sheetProtection algorithmName="SHA-512" hashValue="4KybNKsNFT5dpe+cm1z5PJJEEBTKd0vBrKKd/XgUQY2kQsk1gcl4Yl82r3d0s5zg3E+h0KJs/pW6a8D4vxoN8w==" saltValue="ckbynOlDnNhU9atpzEKtHkiOzcxRoZXxDn3wCcOKXMKQlQLffb/ebKTRwSV/sW0b+ufvUz0C946BBsX90X/b9Q==" spinCount="100000" sheet="1" objects="1" scenarios="1" formatColumns="0" formatRows="0" autoFilter="0"/>
  <autoFilter ref="C85:K111" xr:uid="{00000000-0009-0000-0000-000009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0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121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2765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2794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10.8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ROUND(J86,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ROUND((SUM(BE86:BE108)),  2)</f>
        <v>0</v>
      </c>
      <c r="I35" s="94">
        <v>0.21</v>
      </c>
      <c r="J35" s="84">
        <f>ROUND(((SUM(BE86:BE108))*I35),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ROUND((SUM(BF86:BF108)),  2)</f>
        <v>0</v>
      </c>
      <c r="I36" s="94">
        <v>0.15</v>
      </c>
      <c r="J36" s="84">
        <f>ROUND(((SUM(BF86:BF108))*I36),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ROUND((SUM(BG86:BG108)),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ROUND((SUM(BH86:BH108)),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ROUND((SUM(BI86:BI108)),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2765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VRN.1 - Vedlejší rozpočtové náklady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J86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2795</v>
      </c>
      <c r="E64" s="106"/>
      <c r="F64" s="106"/>
      <c r="G64" s="106"/>
      <c r="H64" s="106"/>
      <c r="I64" s="106"/>
      <c r="J64" s="107">
        <f>J87</f>
        <v>0</v>
      </c>
      <c r="L64" s="104"/>
    </row>
    <row r="65" spans="2:12" s="1" customFormat="1" ht="21.75" customHeight="1">
      <c r="B65" s="33"/>
      <c r="L65" s="33"/>
    </row>
    <row r="66" spans="2:12" s="1" customFormat="1" ht="6.9" customHeight="1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33"/>
    </row>
    <row r="70" spans="2:12" s="1" customFormat="1" ht="6.9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33"/>
    </row>
    <row r="71" spans="2:12" s="1" customFormat="1" ht="24.9" customHeight="1">
      <c r="B71" s="33"/>
      <c r="C71" s="22" t="s">
        <v>140</v>
      </c>
      <c r="L71" s="33"/>
    </row>
    <row r="72" spans="2:12" s="1" customFormat="1" ht="6.9" customHeight="1">
      <c r="B72" s="33"/>
      <c r="L72" s="33"/>
    </row>
    <row r="73" spans="2:12" s="1" customFormat="1" ht="12" customHeight="1">
      <c r="B73" s="33"/>
      <c r="C73" s="28" t="s">
        <v>16</v>
      </c>
      <c r="L73" s="33"/>
    </row>
    <row r="74" spans="2:12" s="1" customFormat="1" ht="16.5" customHeight="1">
      <c r="B74" s="33"/>
      <c r="E74" s="325" t="str">
        <f>E7</f>
        <v>Tištín - lokalita Z3 - Dopravní a technická infrastruktura pro I. a II. etapu výstavby</v>
      </c>
      <c r="F74" s="326"/>
      <c r="G74" s="326"/>
      <c r="H74" s="326"/>
      <c r="L74" s="33"/>
    </row>
    <row r="75" spans="2:12" ht="12" customHeight="1">
      <c r="B75" s="21"/>
      <c r="C75" s="28" t="s">
        <v>123</v>
      </c>
      <c r="L75" s="21"/>
    </row>
    <row r="76" spans="2:12" s="1" customFormat="1" ht="16.5" customHeight="1">
      <c r="B76" s="33"/>
      <c r="E76" s="325" t="s">
        <v>2765</v>
      </c>
      <c r="F76" s="327"/>
      <c r="G76" s="327"/>
      <c r="H76" s="327"/>
      <c r="L76" s="33"/>
    </row>
    <row r="77" spans="2:12" s="1" customFormat="1" ht="12" customHeight="1">
      <c r="B77" s="33"/>
      <c r="C77" s="28" t="s">
        <v>125</v>
      </c>
      <c r="L77" s="33"/>
    </row>
    <row r="78" spans="2:12" s="1" customFormat="1" ht="16.5" customHeight="1">
      <c r="B78" s="33"/>
      <c r="E78" s="288" t="str">
        <f>E11</f>
        <v>VRN.1 - Vedlejší rozpočtové náklady</v>
      </c>
      <c r="F78" s="327"/>
      <c r="G78" s="327"/>
      <c r="H78" s="327"/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21</v>
      </c>
      <c r="F80" s="26" t="str">
        <f>F14</f>
        <v>Tištín</v>
      </c>
      <c r="I80" s="28" t="s">
        <v>23</v>
      </c>
      <c r="J80" s="50" t="str">
        <f>IF(J14="","",J14)</f>
        <v>16. 4. 2024</v>
      </c>
      <c r="L80" s="33"/>
    </row>
    <row r="81" spans="2:65" s="1" customFormat="1" ht="6.9" customHeight="1">
      <c r="B81" s="33"/>
      <c r="L81" s="33"/>
    </row>
    <row r="82" spans="2:65" s="1" customFormat="1" ht="15.15" customHeight="1">
      <c r="B82" s="33"/>
      <c r="C82" s="28" t="s">
        <v>25</v>
      </c>
      <c r="F82" s="26" t="str">
        <f>E17</f>
        <v xml:space="preserve">Městys Tištín, Tištín 37, 798 29 Tištín, </v>
      </c>
      <c r="I82" s="28" t="s">
        <v>31</v>
      </c>
      <c r="J82" s="31" t="str">
        <f>E23</f>
        <v>ing. Libuše Kujová,</v>
      </c>
      <c r="L82" s="33"/>
    </row>
    <row r="83" spans="2:65" s="1" customFormat="1" ht="15.15" customHeight="1">
      <c r="B83" s="33"/>
      <c r="C83" s="28" t="s">
        <v>29</v>
      </c>
      <c r="F83" s="26" t="str">
        <f>IF(E20="","",E20)</f>
        <v>Vyplň údaj</v>
      </c>
      <c r="I83" s="28" t="s">
        <v>34</v>
      </c>
      <c r="J83" s="31" t="str">
        <f>E26</f>
        <v>Kucek</v>
      </c>
      <c r="L83" s="33"/>
    </row>
    <row r="84" spans="2:65" s="1" customFormat="1" ht="10.35" customHeight="1">
      <c r="B84" s="33"/>
      <c r="L84" s="33"/>
    </row>
    <row r="85" spans="2:65" s="10" customFormat="1" ht="29.25" customHeight="1">
      <c r="B85" s="112"/>
      <c r="C85" s="113" t="s">
        <v>141</v>
      </c>
      <c r="D85" s="114" t="s">
        <v>57</v>
      </c>
      <c r="E85" s="114" t="s">
        <v>53</v>
      </c>
      <c r="F85" s="114" t="s">
        <v>54</v>
      </c>
      <c r="G85" s="114" t="s">
        <v>142</v>
      </c>
      <c r="H85" s="114" t="s">
        <v>143</v>
      </c>
      <c r="I85" s="114" t="s">
        <v>144</v>
      </c>
      <c r="J85" s="114" t="s">
        <v>130</v>
      </c>
      <c r="K85" s="115" t="s">
        <v>145</v>
      </c>
      <c r="L85" s="112"/>
      <c r="M85" s="57" t="s">
        <v>19</v>
      </c>
      <c r="N85" s="58" t="s">
        <v>42</v>
      </c>
      <c r="O85" s="58" t="s">
        <v>146</v>
      </c>
      <c r="P85" s="58" t="s">
        <v>147</v>
      </c>
      <c r="Q85" s="58" t="s">
        <v>148</v>
      </c>
      <c r="R85" s="58" t="s">
        <v>149</v>
      </c>
      <c r="S85" s="58" t="s">
        <v>150</v>
      </c>
      <c r="T85" s="59" t="s">
        <v>151</v>
      </c>
    </row>
    <row r="86" spans="2:65" s="1" customFormat="1" ht="22.8" customHeight="1">
      <c r="B86" s="33"/>
      <c r="C86" s="62" t="s">
        <v>152</v>
      </c>
      <c r="J86" s="116">
        <f>BK86</f>
        <v>0</v>
      </c>
      <c r="L86" s="33"/>
      <c r="M86" s="60"/>
      <c r="N86" s="51"/>
      <c r="O86" s="51"/>
      <c r="P86" s="117">
        <f>P87</f>
        <v>0</v>
      </c>
      <c r="Q86" s="51"/>
      <c r="R86" s="117">
        <f>R87</f>
        <v>0</v>
      </c>
      <c r="S86" s="51"/>
      <c r="T86" s="118">
        <f>T87</f>
        <v>0</v>
      </c>
      <c r="AT86" s="18" t="s">
        <v>71</v>
      </c>
      <c r="AU86" s="18" t="s">
        <v>131</v>
      </c>
      <c r="BK86" s="119">
        <f>BK87</f>
        <v>0</v>
      </c>
    </row>
    <row r="87" spans="2:65" s="11" customFormat="1" ht="25.95" customHeight="1">
      <c r="B87" s="120"/>
      <c r="D87" s="121" t="s">
        <v>71</v>
      </c>
      <c r="E87" s="122" t="s">
        <v>2796</v>
      </c>
      <c r="F87" s="122" t="s">
        <v>2797</v>
      </c>
      <c r="I87" s="123"/>
      <c r="J87" s="124">
        <f>BK87</f>
        <v>0</v>
      </c>
      <c r="L87" s="120"/>
      <c r="M87" s="125"/>
      <c r="P87" s="126">
        <f>SUM(P88:P108)</f>
        <v>0</v>
      </c>
      <c r="R87" s="126">
        <f>SUM(R88:R108)</f>
        <v>0</v>
      </c>
      <c r="T87" s="127">
        <f>SUM(T88:T108)</f>
        <v>0</v>
      </c>
      <c r="AR87" s="121" t="s">
        <v>179</v>
      </c>
      <c r="AT87" s="128" t="s">
        <v>71</v>
      </c>
      <c r="AU87" s="128" t="s">
        <v>72</v>
      </c>
      <c r="AY87" s="121" t="s">
        <v>155</v>
      </c>
      <c r="BK87" s="129">
        <f>SUM(BK88:BK108)</f>
        <v>0</v>
      </c>
    </row>
    <row r="88" spans="2:65" s="1" customFormat="1" ht="16.5" customHeight="1">
      <c r="B88" s="33"/>
      <c r="C88" s="132" t="s">
        <v>79</v>
      </c>
      <c r="D88" s="132" t="s">
        <v>158</v>
      </c>
      <c r="E88" s="133" t="s">
        <v>2798</v>
      </c>
      <c r="F88" s="134" t="s">
        <v>2799</v>
      </c>
      <c r="G88" s="135" t="s">
        <v>2770</v>
      </c>
      <c r="H88" s="136">
        <v>1</v>
      </c>
      <c r="I88" s="137"/>
      <c r="J88" s="138">
        <f>ROUND(I88*H88,2)</f>
        <v>0</v>
      </c>
      <c r="K88" s="134" t="s">
        <v>19</v>
      </c>
      <c r="L88" s="33"/>
      <c r="M88" s="139" t="s">
        <v>19</v>
      </c>
      <c r="N88" s="140" t="s">
        <v>43</v>
      </c>
      <c r="P88" s="141">
        <f>O88*H88</f>
        <v>0</v>
      </c>
      <c r="Q88" s="141">
        <v>0</v>
      </c>
      <c r="R88" s="141">
        <f>Q88*H88</f>
        <v>0</v>
      </c>
      <c r="S88" s="141">
        <v>0</v>
      </c>
      <c r="T88" s="142">
        <f>S88*H88</f>
        <v>0</v>
      </c>
      <c r="AR88" s="143" t="s">
        <v>2771</v>
      </c>
      <c r="AT88" s="143" t="s">
        <v>158</v>
      </c>
      <c r="AU88" s="143" t="s">
        <v>79</v>
      </c>
      <c r="AY88" s="18" t="s">
        <v>155</v>
      </c>
      <c r="BE88" s="144">
        <f>IF(N88="základní",J88,0)</f>
        <v>0</v>
      </c>
      <c r="BF88" s="144">
        <f>IF(N88="snížená",J88,0)</f>
        <v>0</v>
      </c>
      <c r="BG88" s="144">
        <f>IF(N88="zákl. přenesená",J88,0)</f>
        <v>0</v>
      </c>
      <c r="BH88" s="144">
        <f>IF(N88="sníž. přenesená",J88,0)</f>
        <v>0</v>
      </c>
      <c r="BI88" s="144">
        <f>IF(N88="nulová",J88,0)</f>
        <v>0</v>
      </c>
      <c r="BJ88" s="18" t="s">
        <v>79</v>
      </c>
      <c r="BK88" s="144">
        <f>ROUND(I88*H88,2)</f>
        <v>0</v>
      </c>
      <c r="BL88" s="18" t="s">
        <v>2771</v>
      </c>
      <c r="BM88" s="143" t="s">
        <v>2800</v>
      </c>
    </row>
    <row r="89" spans="2:65" s="12" customFormat="1" ht="10.199999999999999">
      <c r="B89" s="159"/>
      <c r="D89" s="160" t="s">
        <v>514</v>
      </c>
      <c r="E89" s="161" t="s">
        <v>19</v>
      </c>
      <c r="F89" s="162" t="s">
        <v>79</v>
      </c>
      <c r="H89" s="163">
        <v>1</v>
      </c>
      <c r="I89" s="164"/>
      <c r="L89" s="159"/>
      <c r="M89" s="165"/>
      <c r="T89" s="166"/>
      <c r="AT89" s="161" t="s">
        <v>514</v>
      </c>
      <c r="AU89" s="161" t="s">
        <v>79</v>
      </c>
      <c r="AV89" s="12" t="s">
        <v>82</v>
      </c>
      <c r="AW89" s="12" t="s">
        <v>33</v>
      </c>
      <c r="AX89" s="12" t="s">
        <v>72</v>
      </c>
      <c r="AY89" s="161" t="s">
        <v>155</v>
      </c>
    </row>
    <row r="90" spans="2:65" s="13" customFormat="1" ht="10.199999999999999">
      <c r="B90" s="167"/>
      <c r="D90" s="160" t="s">
        <v>514</v>
      </c>
      <c r="E90" s="168" t="s">
        <v>19</v>
      </c>
      <c r="F90" s="169" t="s">
        <v>516</v>
      </c>
      <c r="H90" s="170">
        <v>1</v>
      </c>
      <c r="I90" s="171"/>
      <c r="L90" s="167"/>
      <c r="M90" s="172"/>
      <c r="T90" s="173"/>
      <c r="AT90" s="168" t="s">
        <v>514</v>
      </c>
      <c r="AU90" s="168" t="s">
        <v>79</v>
      </c>
      <c r="AV90" s="13" t="s">
        <v>163</v>
      </c>
      <c r="AW90" s="13" t="s">
        <v>33</v>
      </c>
      <c r="AX90" s="13" t="s">
        <v>79</v>
      </c>
      <c r="AY90" s="168" t="s">
        <v>155</v>
      </c>
    </row>
    <row r="91" spans="2:65" s="1" customFormat="1" ht="44.25" customHeight="1">
      <c r="B91" s="33"/>
      <c r="C91" s="132" t="s">
        <v>82</v>
      </c>
      <c r="D91" s="132" t="s">
        <v>158</v>
      </c>
      <c r="E91" s="133" t="s">
        <v>2801</v>
      </c>
      <c r="F91" s="134" t="s">
        <v>2802</v>
      </c>
      <c r="G91" s="135" t="s">
        <v>2770</v>
      </c>
      <c r="H91" s="136">
        <v>1</v>
      </c>
      <c r="I91" s="137"/>
      <c r="J91" s="138">
        <f>ROUND(I91*H91,2)</f>
        <v>0</v>
      </c>
      <c r="K91" s="134" t="s">
        <v>19</v>
      </c>
      <c r="L91" s="33"/>
      <c r="M91" s="139" t="s">
        <v>19</v>
      </c>
      <c r="N91" s="140" t="s">
        <v>43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2771</v>
      </c>
      <c r="AT91" s="143" t="s">
        <v>158</v>
      </c>
      <c r="AU91" s="143" t="s">
        <v>79</v>
      </c>
      <c r="AY91" s="18" t="s">
        <v>155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8" t="s">
        <v>79</v>
      </c>
      <c r="BK91" s="144">
        <f>ROUND(I91*H91,2)</f>
        <v>0</v>
      </c>
      <c r="BL91" s="18" t="s">
        <v>2771</v>
      </c>
      <c r="BM91" s="143" t="s">
        <v>2803</v>
      </c>
    </row>
    <row r="92" spans="2:65" s="12" customFormat="1" ht="10.199999999999999">
      <c r="B92" s="159"/>
      <c r="D92" s="160" t="s">
        <v>514</v>
      </c>
      <c r="E92" s="161" t="s">
        <v>19</v>
      </c>
      <c r="F92" s="162" t="s">
        <v>79</v>
      </c>
      <c r="H92" s="163">
        <v>1</v>
      </c>
      <c r="I92" s="164"/>
      <c r="L92" s="159"/>
      <c r="M92" s="165"/>
      <c r="T92" s="166"/>
      <c r="AT92" s="161" t="s">
        <v>514</v>
      </c>
      <c r="AU92" s="161" t="s">
        <v>79</v>
      </c>
      <c r="AV92" s="12" t="s">
        <v>82</v>
      </c>
      <c r="AW92" s="12" t="s">
        <v>33</v>
      </c>
      <c r="AX92" s="12" t="s">
        <v>72</v>
      </c>
      <c r="AY92" s="161" t="s">
        <v>155</v>
      </c>
    </row>
    <row r="93" spans="2:65" s="13" customFormat="1" ht="10.199999999999999">
      <c r="B93" s="167"/>
      <c r="D93" s="160" t="s">
        <v>514</v>
      </c>
      <c r="E93" s="168" t="s">
        <v>19</v>
      </c>
      <c r="F93" s="169" t="s">
        <v>516</v>
      </c>
      <c r="H93" s="170">
        <v>1</v>
      </c>
      <c r="I93" s="171"/>
      <c r="L93" s="167"/>
      <c r="M93" s="172"/>
      <c r="T93" s="173"/>
      <c r="AT93" s="168" t="s">
        <v>514</v>
      </c>
      <c r="AU93" s="168" t="s">
        <v>79</v>
      </c>
      <c r="AV93" s="13" t="s">
        <v>163</v>
      </c>
      <c r="AW93" s="13" t="s">
        <v>33</v>
      </c>
      <c r="AX93" s="13" t="s">
        <v>79</v>
      </c>
      <c r="AY93" s="168" t="s">
        <v>155</v>
      </c>
    </row>
    <row r="94" spans="2:65" s="1" customFormat="1" ht="24.15" customHeight="1">
      <c r="B94" s="33"/>
      <c r="C94" s="132" t="s">
        <v>92</v>
      </c>
      <c r="D94" s="132" t="s">
        <v>158</v>
      </c>
      <c r="E94" s="133" t="s">
        <v>2804</v>
      </c>
      <c r="F94" s="134" t="s">
        <v>2805</v>
      </c>
      <c r="G94" s="135" t="s">
        <v>2770</v>
      </c>
      <c r="H94" s="136">
        <v>1</v>
      </c>
      <c r="I94" s="137"/>
      <c r="J94" s="138">
        <f>ROUND(I94*H94,2)</f>
        <v>0</v>
      </c>
      <c r="K94" s="134" t="s">
        <v>19</v>
      </c>
      <c r="L94" s="33"/>
      <c r="M94" s="139" t="s">
        <v>19</v>
      </c>
      <c r="N94" s="140" t="s">
        <v>43</v>
      </c>
      <c r="P94" s="141">
        <f>O94*H94</f>
        <v>0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143" t="s">
        <v>2771</v>
      </c>
      <c r="AT94" s="143" t="s">
        <v>158</v>
      </c>
      <c r="AU94" s="143" t="s">
        <v>79</v>
      </c>
      <c r="AY94" s="18" t="s">
        <v>155</v>
      </c>
      <c r="BE94" s="144">
        <f>IF(N94="základní",J94,0)</f>
        <v>0</v>
      </c>
      <c r="BF94" s="144">
        <f>IF(N94="snížená",J94,0)</f>
        <v>0</v>
      </c>
      <c r="BG94" s="144">
        <f>IF(N94="zákl. přenesená",J94,0)</f>
        <v>0</v>
      </c>
      <c r="BH94" s="144">
        <f>IF(N94="sníž. přenesená",J94,0)</f>
        <v>0</v>
      </c>
      <c r="BI94" s="144">
        <f>IF(N94="nulová",J94,0)</f>
        <v>0</v>
      </c>
      <c r="BJ94" s="18" t="s">
        <v>79</v>
      </c>
      <c r="BK94" s="144">
        <f>ROUND(I94*H94,2)</f>
        <v>0</v>
      </c>
      <c r="BL94" s="18" t="s">
        <v>2771</v>
      </c>
      <c r="BM94" s="143" t="s">
        <v>2806</v>
      </c>
    </row>
    <row r="95" spans="2:65" s="12" customFormat="1" ht="10.199999999999999">
      <c r="B95" s="159"/>
      <c r="D95" s="160" t="s">
        <v>514</v>
      </c>
      <c r="E95" s="161" t="s">
        <v>19</v>
      </c>
      <c r="F95" s="162" t="s">
        <v>79</v>
      </c>
      <c r="H95" s="163">
        <v>1</v>
      </c>
      <c r="I95" s="164"/>
      <c r="L95" s="159"/>
      <c r="M95" s="165"/>
      <c r="T95" s="166"/>
      <c r="AT95" s="161" t="s">
        <v>514</v>
      </c>
      <c r="AU95" s="161" t="s">
        <v>79</v>
      </c>
      <c r="AV95" s="12" t="s">
        <v>82</v>
      </c>
      <c r="AW95" s="12" t="s">
        <v>33</v>
      </c>
      <c r="AX95" s="12" t="s">
        <v>72</v>
      </c>
      <c r="AY95" s="161" t="s">
        <v>155</v>
      </c>
    </row>
    <row r="96" spans="2:65" s="13" customFormat="1" ht="10.199999999999999">
      <c r="B96" s="167"/>
      <c r="D96" s="160" t="s">
        <v>514</v>
      </c>
      <c r="E96" s="168" t="s">
        <v>19</v>
      </c>
      <c r="F96" s="169" t="s">
        <v>516</v>
      </c>
      <c r="H96" s="170">
        <v>1</v>
      </c>
      <c r="I96" s="171"/>
      <c r="L96" s="167"/>
      <c r="M96" s="172"/>
      <c r="T96" s="173"/>
      <c r="AT96" s="168" t="s">
        <v>514</v>
      </c>
      <c r="AU96" s="168" t="s">
        <v>79</v>
      </c>
      <c r="AV96" s="13" t="s">
        <v>163</v>
      </c>
      <c r="AW96" s="13" t="s">
        <v>33</v>
      </c>
      <c r="AX96" s="13" t="s">
        <v>79</v>
      </c>
      <c r="AY96" s="168" t="s">
        <v>155</v>
      </c>
    </row>
    <row r="97" spans="2:65" s="1" customFormat="1" ht="38.549999999999997" customHeight="1">
      <c r="B97" s="33"/>
      <c r="C97" s="132" t="s">
        <v>163</v>
      </c>
      <c r="D97" s="132" t="s">
        <v>158</v>
      </c>
      <c r="E97" s="133" t="s">
        <v>2807</v>
      </c>
      <c r="F97" s="134" t="s">
        <v>2808</v>
      </c>
      <c r="G97" s="135" t="s">
        <v>2770</v>
      </c>
      <c r="H97" s="136">
        <v>1</v>
      </c>
      <c r="I97" s="137"/>
      <c r="J97" s="138">
        <f>ROUND(I97*H97,2)</f>
        <v>0</v>
      </c>
      <c r="K97" s="134" t="s">
        <v>19</v>
      </c>
      <c r="L97" s="33"/>
      <c r="M97" s="139" t="s">
        <v>19</v>
      </c>
      <c r="N97" s="140" t="s">
        <v>43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2771</v>
      </c>
      <c r="AT97" s="143" t="s">
        <v>158</v>
      </c>
      <c r="AU97" s="143" t="s">
        <v>79</v>
      </c>
      <c r="AY97" s="18" t="s">
        <v>155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8" t="s">
        <v>79</v>
      </c>
      <c r="BK97" s="144">
        <f>ROUND(I97*H97,2)</f>
        <v>0</v>
      </c>
      <c r="BL97" s="18" t="s">
        <v>2771</v>
      </c>
      <c r="BM97" s="143" t="s">
        <v>2809</v>
      </c>
    </row>
    <row r="98" spans="2:65" s="12" customFormat="1" ht="10.199999999999999">
      <c r="B98" s="159"/>
      <c r="D98" s="160" t="s">
        <v>514</v>
      </c>
      <c r="E98" s="161" t="s">
        <v>19</v>
      </c>
      <c r="F98" s="162" t="s">
        <v>79</v>
      </c>
      <c r="H98" s="163">
        <v>1</v>
      </c>
      <c r="I98" s="164"/>
      <c r="L98" s="159"/>
      <c r="M98" s="165"/>
      <c r="T98" s="166"/>
      <c r="AT98" s="161" t="s">
        <v>514</v>
      </c>
      <c r="AU98" s="161" t="s">
        <v>79</v>
      </c>
      <c r="AV98" s="12" t="s">
        <v>82</v>
      </c>
      <c r="AW98" s="12" t="s">
        <v>33</v>
      </c>
      <c r="AX98" s="12" t="s">
        <v>72</v>
      </c>
      <c r="AY98" s="161" t="s">
        <v>155</v>
      </c>
    </row>
    <row r="99" spans="2:65" s="13" customFormat="1" ht="10.199999999999999">
      <c r="B99" s="167"/>
      <c r="D99" s="160" t="s">
        <v>514</v>
      </c>
      <c r="E99" s="168" t="s">
        <v>19</v>
      </c>
      <c r="F99" s="169" t="s">
        <v>516</v>
      </c>
      <c r="H99" s="170">
        <v>1</v>
      </c>
      <c r="I99" s="171"/>
      <c r="L99" s="167"/>
      <c r="M99" s="172"/>
      <c r="T99" s="173"/>
      <c r="AT99" s="168" t="s">
        <v>514</v>
      </c>
      <c r="AU99" s="168" t="s">
        <v>79</v>
      </c>
      <c r="AV99" s="13" t="s">
        <v>163</v>
      </c>
      <c r="AW99" s="13" t="s">
        <v>33</v>
      </c>
      <c r="AX99" s="13" t="s">
        <v>79</v>
      </c>
      <c r="AY99" s="168" t="s">
        <v>155</v>
      </c>
    </row>
    <row r="100" spans="2:65" s="1" customFormat="1" ht="24.15" customHeight="1">
      <c r="B100" s="33"/>
      <c r="C100" s="132" t="s">
        <v>179</v>
      </c>
      <c r="D100" s="132" t="s">
        <v>158</v>
      </c>
      <c r="E100" s="133" t="s">
        <v>2810</v>
      </c>
      <c r="F100" s="134" t="s">
        <v>2811</v>
      </c>
      <c r="G100" s="135" t="s">
        <v>2770</v>
      </c>
      <c r="H100" s="136">
        <v>1</v>
      </c>
      <c r="I100" s="137"/>
      <c r="J100" s="138">
        <f>ROUND(I100*H100,2)</f>
        <v>0</v>
      </c>
      <c r="K100" s="134" t="s">
        <v>19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2771</v>
      </c>
      <c r="AT100" s="143" t="s">
        <v>158</v>
      </c>
      <c r="AU100" s="143" t="s">
        <v>79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2771</v>
      </c>
      <c r="BM100" s="143" t="s">
        <v>2812</v>
      </c>
    </row>
    <row r="101" spans="2:65" s="12" customFormat="1" ht="10.199999999999999">
      <c r="B101" s="159"/>
      <c r="D101" s="160" t="s">
        <v>514</v>
      </c>
      <c r="E101" s="161" t="s">
        <v>19</v>
      </c>
      <c r="F101" s="162" t="s">
        <v>79</v>
      </c>
      <c r="H101" s="163">
        <v>1</v>
      </c>
      <c r="I101" s="164"/>
      <c r="L101" s="159"/>
      <c r="M101" s="165"/>
      <c r="T101" s="166"/>
      <c r="AT101" s="161" t="s">
        <v>514</v>
      </c>
      <c r="AU101" s="161" t="s">
        <v>79</v>
      </c>
      <c r="AV101" s="12" t="s">
        <v>82</v>
      </c>
      <c r="AW101" s="12" t="s">
        <v>33</v>
      </c>
      <c r="AX101" s="12" t="s">
        <v>72</v>
      </c>
      <c r="AY101" s="161" t="s">
        <v>155</v>
      </c>
    </row>
    <row r="102" spans="2:65" s="13" customFormat="1" ht="10.199999999999999">
      <c r="B102" s="167"/>
      <c r="D102" s="160" t="s">
        <v>514</v>
      </c>
      <c r="E102" s="168" t="s">
        <v>19</v>
      </c>
      <c r="F102" s="169" t="s">
        <v>516</v>
      </c>
      <c r="H102" s="170">
        <v>1</v>
      </c>
      <c r="I102" s="171"/>
      <c r="L102" s="167"/>
      <c r="M102" s="172"/>
      <c r="T102" s="173"/>
      <c r="AT102" s="168" t="s">
        <v>514</v>
      </c>
      <c r="AU102" s="168" t="s">
        <v>79</v>
      </c>
      <c r="AV102" s="13" t="s">
        <v>163</v>
      </c>
      <c r="AW102" s="13" t="s">
        <v>33</v>
      </c>
      <c r="AX102" s="13" t="s">
        <v>79</v>
      </c>
      <c r="AY102" s="168" t="s">
        <v>155</v>
      </c>
    </row>
    <row r="103" spans="2:65" s="1" customFormat="1" ht="21.75" customHeight="1">
      <c r="B103" s="33"/>
      <c r="C103" s="132" t="s">
        <v>172</v>
      </c>
      <c r="D103" s="132" t="s">
        <v>158</v>
      </c>
      <c r="E103" s="133" t="s">
        <v>2813</v>
      </c>
      <c r="F103" s="134" t="s">
        <v>2814</v>
      </c>
      <c r="G103" s="135" t="s">
        <v>2770</v>
      </c>
      <c r="H103" s="136">
        <v>1</v>
      </c>
      <c r="I103" s="137"/>
      <c r="J103" s="138">
        <f>ROUND(I103*H103,2)</f>
        <v>0</v>
      </c>
      <c r="K103" s="134" t="s">
        <v>19</v>
      </c>
      <c r="L103" s="33"/>
      <c r="M103" s="139" t="s">
        <v>19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2771</v>
      </c>
      <c r="AT103" s="143" t="s">
        <v>158</v>
      </c>
      <c r="AU103" s="143" t="s">
        <v>79</v>
      </c>
      <c r="AY103" s="18" t="s">
        <v>155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0</v>
      </c>
      <c r="BL103" s="18" t="s">
        <v>2771</v>
      </c>
      <c r="BM103" s="143" t="s">
        <v>2815</v>
      </c>
    </row>
    <row r="104" spans="2:65" s="12" customFormat="1" ht="10.199999999999999">
      <c r="B104" s="159"/>
      <c r="D104" s="160" t="s">
        <v>514</v>
      </c>
      <c r="E104" s="161" t="s">
        <v>19</v>
      </c>
      <c r="F104" s="162" t="s">
        <v>79</v>
      </c>
      <c r="H104" s="163">
        <v>1</v>
      </c>
      <c r="I104" s="164"/>
      <c r="L104" s="159"/>
      <c r="M104" s="165"/>
      <c r="T104" s="166"/>
      <c r="AT104" s="161" t="s">
        <v>514</v>
      </c>
      <c r="AU104" s="161" t="s">
        <v>79</v>
      </c>
      <c r="AV104" s="12" t="s">
        <v>82</v>
      </c>
      <c r="AW104" s="12" t="s">
        <v>33</v>
      </c>
      <c r="AX104" s="12" t="s">
        <v>72</v>
      </c>
      <c r="AY104" s="161" t="s">
        <v>155</v>
      </c>
    </row>
    <row r="105" spans="2:65" s="13" customFormat="1" ht="10.199999999999999">
      <c r="B105" s="167"/>
      <c r="D105" s="160" t="s">
        <v>514</v>
      </c>
      <c r="E105" s="168" t="s">
        <v>19</v>
      </c>
      <c r="F105" s="169" t="s">
        <v>516</v>
      </c>
      <c r="H105" s="170">
        <v>1</v>
      </c>
      <c r="I105" s="171"/>
      <c r="L105" s="167"/>
      <c r="M105" s="172"/>
      <c r="T105" s="173"/>
      <c r="AT105" s="168" t="s">
        <v>514</v>
      </c>
      <c r="AU105" s="168" t="s">
        <v>79</v>
      </c>
      <c r="AV105" s="13" t="s">
        <v>163</v>
      </c>
      <c r="AW105" s="13" t="s">
        <v>33</v>
      </c>
      <c r="AX105" s="13" t="s">
        <v>79</v>
      </c>
      <c r="AY105" s="168" t="s">
        <v>155</v>
      </c>
    </row>
    <row r="106" spans="2:65" s="1" customFormat="1" ht="16.5" customHeight="1">
      <c r="B106" s="33"/>
      <c r="C106" s="132" t="s">
        <v>189</v>
      </c>
      <c r="D106" s="132" t="s">
        <v>158</v>
      </c>
      <c r="E106" s="133" t="s">
        <v>2816</v>
      </c>
      <c r="F106" s="134" t="s">
        <v>2817</v>
      </c>
      <c r="G106" s="135" t="s">
        <v>2770</v>
      </c>
      <c r="H106" s="136">
        <v>1</v>
      </c>
      <c r="I106" s="137"/>
      <c r="J106" s="138">
        <f>ROUND(I106*H106,2)</f>
        <v>0</v>
      </c>
      <c r="K106" s="134" t="s">
        <v>19</v>
      </c>
      <c r="L106" s="33"/>
      <c r="M106" s="139" t="s">
        <v>19</v>
      </c>
      <c r="N106" s="140" t="s">
        <v>43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2771</v>
      </c>
      <c r="AT106" s="143" t="s">
        <v>158</v>
      </c>
      <c r="AU106" s="143" t="s">
        <v>79</v>
      </c>
      <c r="AY106" s="18" t="s">
        <v>155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0</v>
      </c>
      <c r="BL106" s="18" t="s">
        <v>2771</v>
      </c>
      <c r="BM106" s="143" t="s">
        <v>2818</v>
      </c>
    </row>
    <row r="107" spans="2:65" s="12" customFormat="1" ht="10.199999999999999">
      <c r="B107" s="159"/>
      <c r="D107" s="160" t="s">
        <v>514</v>
      </c>
      <c r="E107" s="161" t="s">
        <v>19</v>
      </c>
      <c r="F107" s="162" t="s">
        <v>79</v>
      </c>
      <c r="H107" s="163">
        <v>1</v>
      </c>
      <c r="I107" s="164"/>
      <c r="L107" s="159"/>
      <c r="M107" s="165"/>
      <c r="T107" s="166"/>
      <c r="AT107" s="161" t="s">
        <v>514</v>
      </c>
      <c r="AU107" s="161" t="s">
        <v>79</v>
      </c>
      <c r="AV107" s="12" t="s">
        <v>82</v>
      </c>
      <c r="AW107" s="12" t="s">
        <v>33</v>
      </c>
      <c r="AX107" s="12" t="s">
        <v>72</v>
      </c>
      <c r="AY107" s="161" t="s">
        <v>155</v>
      </c>
    </row>
    <row r="108" spans="2:65" s="13" customFormat="1" ht="10.199999999999999">
      <c r="B108" s="167"/>
      <c r="D108" s="160" t="s">
        <v>514</v>
      </c>
      <c r="E108" s="168" t="s">
        <v>19</v>
      </c>
      <c r="F108" s="169" t="s">
        <v>516</v>
      </c>
      <c r="H108" s="170">
        <v>1</v>
      </c>
      <c r="I108" s="171"/>
      <c r="L108" s="167"/>
      <c r="M108" s="195"/>
      <c r="N108" s="196"/>
      <c r="O108" s="196"/>
      <c r="P108" s="196"/>
      <c r="Q108" s="196"/>
      <c r="R108" s="196"/>
      <c r="S108" s="196"/>
      <c r="T108" s="197"/>
      <c r="AT108" s="168" t="s">
        <v>514</v>
      </c>
      <c r="AU108" s="168" t="s">
        <v>79</v>
      </c>
      <c r="AV108" s="13" t="s">
        <v>163</v>
      </c>
      <c r="AW108" s="13" t="s">
        <v>33</v>
      </c>
      <c r="AX108" s="13" t="s">
        <v>79</v>
      </c>
      <c r="AY108" s="168" t="s">
        <v>155</v>
      </c>
    </row>
    <row r="109" spans="2:65" s="1" customFormat="1" ht="6.9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33"/>
    </row>
  </sheetData>
  <sheetProtection algorithmName="SHA-512" hashValue="jbNOaN1NClQIwg7Z2bJAT4TYphu83kbDa/U5EAcQst5UuujGOd8JT/7OOnfgJkgfiTjaqHy6EVog4pYzhVnogA==" saltValue="Z1QH2wGC0wMyrZiniNKSjBLhGjZ7/Z4in8Qu7gNq1H/Zh/NiNCa/xfYFETOTWBPPzy2Z/YJ/sZvcGSLYw/1TaQ==" spinCount="100000" sheet="1" objects="1" scenarios="1" formatColumns="0" formatRows="0" autoFilter="0"/>
  <autoFilter ref="C85:K108" xr:uid="{00000000-0009-0000-0000-00000A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4"/>
  <cols>
    <col min="1" max="1" width="8.28515625" style="198" customWidth="1"/>
    <col min="2" max="2" width="1.7109375" style="198" customWidth="1"/>
    <col min="3" max="4" width="5" style="198" customWidth="1"/>
    <col min="5" max="5" width="11.7109375" style="198" customWidth="1"/>
    <col min="6" max="6" width="9.140625" style="198" customWidth="1"/>
    <col min="7" max="7" width="5" style="198" customWidth="1"/>
    <col min="8" max="8" width="77.85546875" style="198" customWidth="1"/>
    <col min="9" max="10" width="20" style="198" customWidth="1"/>
    <col min="11" max="11" width="1.7109375" style="198" customWidth="1"/>
  </cols>
  <sheetData>
    <row r="1" spans="2:11" customFormat="1" ht="37.5" customHeight="1"/>
    <row r="2" spans="2:11" customFormat="1" ht="7.5" customHeight="1">
      <c r="B2" s="199"/>
      <c r="C2" s="200"/>
      <c r="D2" s="200"/>
      <c r="E2" s="200"/>
      <c r="F2" s="200"/>
      <c r="G2" s="200"/>
      <c r="H2" s="200"/>
      <c r="I2" s="200"/>
      <c r="J2" s="200"/>
      <c r="K2" s="201"/>
    </row>
    <row r="3" spans="2:11" s="16" customFormat="1" ht="45" customHeight="1">
      <c r="B3" s="202"/>
      <c r="C3" s="331" t="s">
        <v>2819</v>
      </c>
      <c r="D3" s="331"/>
      <c r="E3" s="331"/>
      <c r="F3" s="331"/>
      <c r="G3" s="331"/>
      <c r="H3" s="331"/>
      <c r="I3" s="331"/>
      <c r="J3" s="331"/>
      <c r="K3" s="203"/>
    </row>
    <row r="4" spans="2:11" customFormat="1" ht="25.5" customHeight="1">
      <c r="B4" s="204"/>
      <c r="C4" s="330" t="s">
        <v>2820</v>
      </c>
      <c r="D4" s="330"/>
      <c r="E4" s="330"/>
      <c r="F4" s="330"/>
      <c r="G4" s="330"/>
      <c r="H4" s="330"/>
      <c r="I4" s="330"/>
      <c r="J4" s="330"/>
      <c r="K4" s="205"/>
    </row>
    <row r="5" spans="2:11" customFormat="1" ht="5.25" customHeight="1">
      <c r="B5" s="204"/>
      <c r="C5" s="206"/>
      <c r="D5" s="206"/>
      <c r="E5" s="206"/>
      <c r="F5" s="206"/>
      <c r="G5" s="206"/>
      <c r="H5" s="206"/>
      <c r="I5" s="206"/>
      <c r="J5" s="206"/>
      <c r="K5" s="205"/>
    </row>
    <row r="6" spans="2:11" customFormat="1" ht="15" customHeight="1">
      <c r="B6" s="204"/>
      <c r="C6" s="329" t="s">
        <v>2821</v>
      </c>
      <c r="D6" s="329"/>
      <c r="E6" s="329"/>
      <c r="F6" s="329"/>
      <c r="G6" s="329"/>
      <c r="H6" s="329"/>
      <c r="I6" s="329"/>
      <c r="J6" s="329"/>
      <c r="K6" s="205"/>
    </row>
    <row r="7" spans="2:11" customFormat="1" ht="15" customHeight="1">
      <c r="B7" s="208"/>
      <c r="C7" s="329" t="s">
        <v>2822</v>
      </c>
      <c r="D7" s="329"/>
      <c r="E7" s="329"/>
      <c r="F7" s="329"/>
      <c r="G7" s="329"/>
      <c r="H7" s="329"/>
      <c r="I7" s="329"/>
      <c r="J7" s="329"/>
      <c r="K7" s="205"/>
    </row>
    <row r="8" spans="2:11" customFormat="1" ht="12.75" customHeight="1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pans="2:11" customFormat="1" ht="15" customHeight="1">
      <c r="B9" s="208"/>
      <c r="C9" s="329" t="s">
        <v>2823</v>
      </c>
      <c r="D9" s="329"/>
      <c r="E9" s="329"/>
      <c r="F9" s="329"/>
      <c r="G9" s="329"/>
      <c r="H9" s="329"/>
      <c r="I9" s="329"/>
      <c r="J9" s="329"/>
      <c r="K9" s="205"/>
    </row>
    <row r="10" spans="2:11" customFormat="1" ht="15" customHeight="1">
      <c r="B10" s="208"/>
      <c r="C10" s="207"/>
      <c r="D10" s="329" t="s">
        <v>2824</v>
      </c>
      <c r="E10" s="329"/>
      <c r="F10" s="329"/>
      <c r="G10" s="329"/>
      <c r="H10" s="329"/>
      <c r="I10" s="329"/>
      <c r="J10" s="329"/>
      <c r="K10" s="205"/>
    </row>
    <row r="11" spans="2:11" customFormat="1" ht="15" customHeight="1">
      <c r="B11" s="208"/>
      <c r="C11" s="209"/>
      <c r="D11" s="329" t="s">
        <v>2825</v>
      </c>
      <c r="E11" s="329"/>
      <c r="F11" s="329"/>
      <c r="G11" s="329"/>
      <c r="H11" s="329"/>
      <c r="I11" s="329"/>
      <c r="J11" s="329"/>
      <c r="K11" s="205"/>
    </row>
    <row r="12" spans="2:11" customFormat="1" ht="15" customHeight="1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pans="2:11" customFormat="1" ht="15" customHeight="1">
      <c r="B13" s="208"/>
      <c r="C13" s="209"/>
      <c r="D13" s="210" t="s">
        <v>2826</v>
      </c>
      <c r="E13" s="207"/>
      <c r="F13" s="207"/>
      <c r="G13" s="207"/>
      <c r="H13" s="207"/>
      <c r="I13" s="207"/>
      <c r="J13" s="207"/>
      <c r="K13" s="205"/>
    </row>
    <row r="14" spans="2:11" customFormat="1" ht="12.75" customHeight="1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pans="2:11" customFormat="1" ht="15" customHeight="1">
      <c r="B15" s="208"/>
      <c r="C15" s="209"/>
      <c r="D15" s="329" t="s">
        <v>2827</v>
      </c>
      <c r="E15" s="329"/>
      <c r="F15" s="329"/>
      <c r="G15" s="329"/>
      <c r="H15" s="329"/>
      <c r="I15" s="329"/>
      <c r="J15" s="329"/>
      <c r="K15" s="205"/>
    </row>
    <row r="16" spans="2:11" customFormat="1" ht="15" customHeight="1">
      <c r="B16" s="208"/>
      <c r="C16" s="209"/>
      <c r="D16" s="329" t="s">
        <v>2828</v>
      </c>
      <c r="E16" s="329"/>
      <c r="F16" s="329"/>
      <c r="G16" s="329"/>
      <c r="H16" s="329"/>
      <c r="I16" s="329"/>
      <c r="J16" s="329"/>
      <c r="K16" s="205"/>
    </row>
    <row r="17" spans="2:11" customFormat="1" ht="15" customHeight="1">
      <c r="B17" s="208"/>
      <c r="C17" s="209"/>
      <c r="D17" s="329" t="s">
        <v>2829</v>
      </c>
      <c r="E17" s="329"/>
      <c r="F17" s="329"/>
      <c r="G17" s="329"/>
      <c r="H17" s="329"/>
      <c r="I17" s="329"/>
      <c r="J17" s="329"/>
      <c r="K17" s="205"/>
    </row>
    <row r="18" spans="2:11" customFormat="1" ht="15" customHeight="1">
      <c r="B18" s="208"/>
      <c r="C18" s="209"/>
      <c r="D18" s="209"/>
      <c r="E18" s="211" t="s">
        <v>78</v>
      </c>
      <c r="F18" s="329" t="s">
        <v>2830</v>
      </c>
      <c r="G18" s="329"/>
      <c r="H18" s="329"/>
      <c r="I18" s="329"/>
      <c r="J18" s="329"/>
      <c r="K18" s="205"/>
    </row>
    <row r="19" spans="2:11" customFormat="1" ht="15" customHeight="1">
      <c r="B19" s="208"/>
      <c r="C19" s="209"/>
      <c r="D19" s="209"/>
      <c r="E19" s="211" t="s">
        <v>2831</v>
      </c>
      <c r="F19" s="329" t="s">
        <v>2832</v>
      </c>
      <c r="G19" s="329"/>
      <c r="H19" s="329"/>
      <c r="I19" s="329"/>
      <c r="J19" s="329"/>
      <c r="K19" s="205"/>
    </row>
    <row r="20" spans="2:11" customFormat="1" ht="15" customHeight="1">
      <c r="B20" s="208"/>
      <c r="C20" s="209"/>
      <c r="D20" s="209"/>
      <c r="E20" s="211" t="s">
        <v>2833</v>
      </c>
      <c r="F20" s="329" t="s">
        <v>2834</v>
      </c>
      <c r="G20" s="329"/>
      <c r="H20" s="329"/>
      <c r="I20" s="329"/>
      <c r="J20" s="329"/>
      <c r="K20" s="205"/>
    </row>
    <row r="21" spans="2:11" customFormat="1" ht="15" customHeight="1">
      <c r="B21" s="208"/>
      <c r="C21" s="209"/>
      <c r="D21" s="209"/>
      <c r="E21" s="211" t="s">
        <v>113</v>
      </c>
      <c r="F21" s="329" t="s">
        <v>2835</v>
      </c>
      <c r="G21" s="329"/>
      <c r="H21" s="329"/>
      <c r="I21" s="329"/>
      <c r="J21" s="329"/>
      <c r="K21" s="205"/>
    </row>
    <row r="22" spans="2:11" customFormat="1" ht="15" customHeight="1">
      <c r="B22" s="208"/>
      <c r="C22" s="209"/>
      <c r="D22" s="209"/>
      <c r="E22" s="211" t="s">
        <v>2751</v>
      </c>
      <c r="F22" s="329" t="s">
        <v>2752</v>
      </c>
      <c r="G22" s="329"/>
      <c r="H22" s="329"/>
      <c r="I22" s="329"/>
      <c r="J22" s="329"/>
      <c r="K22" s="205"/>
    </row>
    <row r="23" spans="2:11" customFormat="1" ht="15" customHeight="1">
      <c r="B23" s="208"/>
      <c r="C23" s="209"/>
      <c r="D23" s="209"/>
      <c r="E23" s="211" t="s">
        <v>86</v>
      </c>
      <c r="F23" s="329" t="s">
        <v>2836</v>
      </c>
      <c r="G23" s="329"/>
      <c r="H23" s="329"/>
      <c r="I23" s="329"/>
      <c r="J23" s="329"/>
      <c r="K23" s="205"/>
    </row>
    <row r="24" spans="2:11" customFormat="1" ht="12.75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pans="2:11" customFormat="1" ht="15" customHeight="1">
      <c r="B25" s="208"/>
      <c r="C25" s="329" t="s">
        <v>2837</v>
      </c>
      <c r="D25" s="329"/>
      <c r="E25" s="329"/>
      <c r="F25" s="329"/>
      <c r="G25" s="329"/>
      <c r="H25" s="329"/>
      <c r="I25" s="329"/>
      <c r="J25" s="329"/>
      <c r="K25" s="205"/>
    </row>
    <row r="26" spans="2:11" customFormat="1" ht="15" customHeight="1">
      <c r="B26" s="208"/>
      <c r="C26" s="329" t="s">
        <v>2838</v>
      </c>
      <c r="D26" s="329"/>
      <c r="E26" s="329"/>
      <c r="F26" s="329"/>
      <c r="G26" s="329"/>
      <c r="H26" s="329"/>
      <c r="I26" s="329"/>
      <c r="J26" s="329"/>
      <c r="K26" s="205"/>
    </row>
    <row r="27" spans="2:11" customFormat="1" ht="15" customHeight="1">
      <c r="B27" s="208"/>
      <c r="C27" s="207"/>
      <c r="D27" s="329" t="s">
        <v>2839</v>
      </c>
      <c r="E27" s="329"/>
      <c r="F27" s="329"/>
      <c r="G27" s="329"/>
      <c r="H27" s="329"/>
      <c r="I27" s="329"/>
      <c r="J27" s="329"/>
      <c r="K27" s="205"/>
    </row>
    <row r="28" spans="2:11" customFormat="1" ht="15" customHeight="1">
      <c r="B28" s="208"/>
      <c r="C28" s="209"/>
      <c r="D28" s="329" t="s">
        <v>2840</v>
      </c>
      <c r="E28" s="329"/>
      <c r="F28" s="329"/>
      <c r="G28" s="329"/>
      <c r="H28" s="329"/>
      <c r="I28" s="329"/>
      <c r="J28" s="329"/>
      <c r="K28" s="205"/>
    </row>
    <row r="29" spans="2:11" customFormat="1" ht="12.75" customHeight="1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pans="2:11" customFormat="1" ht="15" customHeight="1">
      <c r="B30" s="208"/>
      <c r="C30" s="209"/>
      <c r="D30" s="329" t="s">
        <v>2841</v>
      </c>
      <c r="E30" s="329"/>
      <c r="F30" s="329"/>
      <c r="G30" s="329"/>
      <c r="H30" s="329"/>
      <c r="I30" s="329"/>
      <c r="J30" s="329"/>
      <c r="K30" s="205"/>
    </row>
    <row r="31" spans="2:11" customFormat="1" ht="15" customHeight="1">
      <c r="B31" s="208"/>
      <c r="C31" s="209"/>
      <c r="D31" s="329" t="s">
        <v>2842</v>
      </c>
      <c r="E31" s="329"/>
      <c r="F31" s="329"/>
      <c r="G31" s="329"/>
      <c r="H31" s="329"/>
      <c r="I31" s="329"/>
      <c r="J31" s="329"/>
      <c r="K31" s="205"/>
    </row>
    <row r="32" spans="2:11" customFormat="1" ht="12.75" customHeight="1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pans="2:11" customFormat="1" ht="15" customHeight="1">
      <c r="B33" s="208"/>
      <c r="C33" s="209"/>
      <c r="D33" s="329" t="s">
        <v>2843</v>
      </c>
      <c r="E33" s="329"/>
      <c r="F33" s="329"/>
      <c r="G33" s="329"/>
      <c r="H33" s="329"/>
      <c r="I33" s="329"/>
      <c r="J33" s="329"/>
      <c r="K33" s="205"/>
    </row>
    <row r="34" spans="2:11" customFormat="1" ht="15" customHeight="1">
      <c r="B34" s="208"/>
      <c r="C34" s="209"/>
      <c r="D34" s="329" t="s">
        <v>2844</v>
      </c>
      <c r="E34" s="329"/>
      <c r="F34" s="329"/>
      <c r="G34" s="329"/>
      <c r="H34" s="329"/>
      <c r="I34" s="329"/>
      <c r="J34" s="329"/>
      <c r="K34" s="205"/>
    </row>
    <row r="35" spans="2:11" customFormat="1" ht="15" customHeight="1">
      <c r="B35" s="208"/>
      <c r="C35" s="209"/>
      <c r="D35" s="329" t="s">
        <v>2845</v>
      </c>
      <c r="E35" s="329"/>
      <c r="F35" s="329"/>
      <c r="G35" s="329"/>
      <c r="H35" s="329"/>
      <c r="I35" s="329"/>
      <c r="J35" s="329"/>
      <c r="K35" s="205"/>
    </row>
    <row r="36" spans="2:11" customFormat="1" ht="15" customHeight="1">
      <c r="B36" s="208"/>
      <c r="C36" s="209"/>
      <c r="D36" s="207"/>
      <c r="E36" s="210" t="s">
        <v>141</v>
      </c>
      <c r="F36" s="207"/>
      <c r="G36" s="329" t="s">
        <v>2846</v>
      </c>
      <c r="H36" s="329"/>
      <c r="I36" s="329"/>
      <c r="J36" s="329"/>
      <c r="K36" s="205"/>
    </row>
    <row r="37" spans="2:11" customFormat="1" ht="30.75" customHeight="1">
      <c r="B37" s="208"/>
      <c r="C37" s="209"/>
      <c r="D37" s="207"/>
      <c r="E37" s="210" t="s">
        <v>2847</v>
      </c>
      <c r="F37" s="207"/>
      <c r="G37" s="329" t="s">
        <v>2848</v>
      </c>
      <c r="H37" s="329"/>
      <c r="I37" s="329"/>
      <c r="J37" s="329"/>
      <c r="K37" s="205"/>
    </row>
    <row r="38" spans="2:11" customFormat="1" ht="15" customHeight="1">
      <c r="B38" s="208"/>
      <c r="C38" s="209"/>
      <c r="D38" s="207"/>
      <c r="E38" s="210" t="s">
        <v>53</v>
      </c>
      <c r="F38" s="207"/>
      <c r="G38" s="329" t="s">
        <v>2849</v>
      </c>
      <c r="H38" s="329"/>
      <c r="I38" s="329"/>
      <c r="J38" s="329"/>
      <c r="K38" s="205"/>
    </row>
    <row r="39" spans="2:11" customFormat="1" ht="15" customHeight="1">
      <c r="B39" s="208"/>
      <c r="C39" s="209"/>
      <c r="D39" s="207"/>
      <c r="E39" s="210" t="s">
        <v>54</v>
      </c>
      <c r="F39" s="207"/>
      <c r="G39" s="329" t="s">
        <v>2850</v>
      </c>
      <c r="H39" s="329"/>
      <c r="I39" s="329"/>
      <c r="J39" s="329"/>
      <c r="K39" s="205"/>
    </row>
    <row r="40" spans="2:11" customFormat="1" ht="15" customHeight="1">
      <c r="B40" s="208"/>
      <c r="C40" s="209"/>
      <c r="D40" s="207"/>
      <c r="E40" s="210" t="s">
        <v>142</v>
      </c>
      <c r="F40" s="207"/>
      <c r="G40" s="329" t="s">
        <v>2851</v>
      </c>
      <c r="H40" s="329"/>
      <c r="I40" s="329"/>
      <c r="J40" s="329"/>
      <c r="K40" s="205"/>
    </row>
    <row r="41" spans="2:11" customFormat="1" ht="15" customHeight="1">
      <c r="B41" s="208"/>
      <c r="C41" s="209"/>
      <c r="D41" s="207"/>
      <c r="E41" s="210" t="s">
        <v>143</v>
      </c>
      <c r="F41" s="207"/>
      <c r="G41" s="329" t="s">
        <v>2852</v>
      </c>
      <c r="H41" s="329"/>
      <c r="I41" s="329"/>
      <c r="J41" s="329"/>
      <c r="K41" s="205"/>
    </row>
    <row r="42" spans="2:11" customFormat="1" ht="15" customHeight="1">
      <c r="B42" s="208"/>
      <c r="C42" s="209"/>
      <c r="D42" s="207"/>
      <c r="E42" s="210" t="s">
        <v>2853</v>
      </c>
      <c r="F42" s="207"/>
      <c r="G42" s="329" t="s">
        <v>2854</v>
      </c>
      <c r="H42" s="329"/>
      <c r="I42" s="329"/>
      <c r="J42" s="329"/>
      <c r="K42" s="205"/>
    </row>
    <row r="43" spans="2:11" customFormat="1" ht="15" customHeight="1">
      <c r="B43" s="208"/>
      <c r="C43" s="209"/>
      <c r="D43" s="207"/>
      <c r="E43" s="210"/>
      <c r="F43" s="207"/>
      <c r="G43" s="329" t="s">
        <v>2855</v>
      </c>
      <c r="H43" s="329"/>
      <c r="I43" s="329"/>
      <c r="J43" s="329"/>
      <c r="K43" s="205"/>
    </row>
    <row r="44" spans="2:11" customFormat="1" ht="15" customHeight="1">
      <c r="B44" s="208"/>
      <c r="C44" s="209"/>
      <c r="D44" s="207"/>
      <c r="E44" s="210" t="s">
        <v>2856</v>
      </c>
      <c r="F44" s="207"/>
      <c r="G44" s="329" t="s">
        <v>2857</v>
      </c>
      <c r="H44" s="329"/>
      <c r="I44" s="329"/>
      <c r="J44" s="329"/>
      <c r="K44" s="205"/>
    </row>
    <row r="45" spans="2:11" customFormat="1" ht="15" customHeight="1">
      <c r="B45" s="208"/>
      <c r="C45" s="209"/>
      <c r="D45" s="207"/>
      <c r="E45" s="210" t="s">
        <v>145</v>
      </c>
      <c r="F45" s="207"/>
      <c r="G45" s="329" t="s">
        <v>2858</v>
      </c>
      <c r="H45" s="329"/>
      <c r="I45" s="329"/>
      <c r="J45" s="329"/>
      <c r="K45" s="205"/>
    </row>
    <row r="46" spans="2:11" customFormat="1" ht="12.75" customHeight="1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pans="2:11" customFormat="1" ht="15" customHeight="1">
      <c r="B47" s="208"/>
      <c r="C47" s="209"/>
      <c r="D47" s="329" t="s">
        <v>2859</v>
      </c>
      <c r="E47" s="329"/>
      <c r="F47" s="329"/>
      <c r="G47" s="329"/>
      <c r="H47" s="329"/>
      <c r="I47" s="329"/>
      <c r="J47" s="329"/>
      <c r="K47" s="205"/>
    </row>
    <row r="48" spans="2:11" customFormat="1" ht="15" customHeight="1">
      <c r="B48" s="208"/>
      <c r="C48" s="209"/>
      <c r="D48" s="209"/>
      <c r="E48" s="329" t="s">
        <v>2860</v>
      </c>
      <c r="F48" s="329"/>
      <c r="G48" s="329"/>
      <c r="H48" s="329"/>
      <c r="I48" s="329"/>
      <c r="J48" s="329"/>
      <c r="K48" s="205"/>
    </row>
    <row r="49" spans="2:11" customFormat="1" ht="15" customHeight="1">
      <c r="B49" s="208"/>
      <c r="C49" s="209"/>
      <c r="D49" s="209"/>
      <c r="E49" s="329" t="s">
        <v>2861</v>
      </c>
      <c r="F49" s="329"/>
      <c r="G49" s="329"/>
      <c r="H49" s="329"/>
      <c r="I49" s="329"/>
      <c r="J49" s="329"/>
      <c r="K49" s="205"/>
    </row>
    <row r="50" spans="2:11" customFormat="1" ht="15" customHeight="1">
      <c r="B50" s="208"/>
      <c r="C50" s="209"/>
      <c r="D50" s="209"/>
      <c r="E50" s="329" t="s">
        <v>2862</v>
      </c>
      <c r="F50" s="329"/>
      <c r="G50" s="329"/>
      <c r="H50" s="329"/>
      <c r="I50" s="329"/>
      <c r="J50" s="329"/>
      <c r="K50" s="205"/>
    </row>
    <row r="51" spans="2:11" customFormat="1" ht="15" customHeight="1">
      <c r="B51" s="208"/>
      <c r="C51" s="209"/>
      <c r="D51" s="329" t="s">
        <v>2863</v>
      </c>
      <c r="E51" s="329"/>
      <c r="F51" s="329"/>
      <c r="G51" s="329"/>
      <c r="H51" s="329"/>
      <c r="I51" s="329"/>
      <c r="J51" s="329"/>
      <c r="K51" s="205"/>
    </row>
    <row r="52" spans="2:11" customFormat="1" ht="25.5" customHeight="1">
      <c r="B52" s="204"/>
      <c r="C52" s="330" t="s">
        <v>2864</v>
      </c>
      <c r="D52" s="330"/>
      <c r="E52" s="330"/>
      <c r="F52" s="330"/>
      <c r="G52" s="330"/>
      <c r="H52" s="330"/>
      <c r="I52" s="330"/>
      <c r="J52" s="330"/>
      <c r="K52" s="205"/>
    </row>
    <row r="53" spans="2:11" customFormat="1" ht="5.25" customHeight="1">
      <c r="B53" s="204"/>
      <c r="C53" s="206"/>
      <c r="D53" s="206"/>
      <c r="E53" s="206"/>
      <c r="F53" s="206"/>
      <c r="G53" s="206"/>
      <c r="H53" s="206"/>
      <c r="I53" s="206"/>
      <c r="J53" s="206"/>
      <c r="K53" s="205"/>
    </row>
    <row r="54" spans="2:11" customFormat="1" ht="15" customHeight="1">
      <c r="B54" s="204"/>
      <c r="C54" s="329" t="s">
        <v>2865</v>
      </c>
      <c r="D54" s="329"/>
      <c r="E54" s="329"/>
      <c r="F54" s="329"/>
      <c r="G54" s="329"/>
      <c r="H54" s="329"/>
      <c r="I54" s="329"/>
      <c r="J54" s="329"/>
      <c r="K54" s="205"/>
    </row>
    <row r="55" spans="2:11" customFormat="1" ht="15" customHeight="1">
      <c r="B55" s="204"/>
      <c r="C55" s="329" t="s">
        <v>2866</v>
      </c>
      <c r="D55" s="329"/>
      <c r="E55" s="329"/>
      <c r="F55" s="329"/>
      <c r="G55" s="329"/>
      <c r="H55" s="329"/>
      <c r="I55" s="329"/>
      <c r="J55" s="329"/>
      <c r="K55" s="205"/>
    </row>
    <row r="56" spans="2:11" customFormat="1" ht="12.75" customHeight="1">
      <c r="B56" s="204"/>
      <c r="C56" s="207"/>
      <c r="D56" s="207"/>
      <c r="E56" s="207"/>
      <c r="F56" s="207"/>
      <c r="G56" s="207"/>
      <c r="H56" s="207"/>
      <c r="I56" s="207"/>
      <c r="J56" s="207"/>
      <c r="K56" s="205"/>
    </row>
    <row r="57" spans="2:11" customFormat="1" ht="15" customHeight="1">
      <c r="B57" s="204"/>
      <c r="C57" s="329" t="s">
        <v>2867</v>
      </c>
      <c r="D57" s="329"/>
      <c r="E57" s="329"/>
      <c r="F57" s="329"/>
      <c r="G57" s="329"/>
      <c r="H57" s="329"/>
      <c r="I57" s="329"/>
      <c r="J57" s="329"/>
      <c r="K57" s="205"/>
    </row>
    <row r="58" spans="2:11" customFormat="1" ht="15" customHeight="1">
      <c r="B58" s="204"/>
      <c r="C58" s="209"/>
      <c r="D58" s="329" t="s">
        <v>2868</v>
      </c>
      <c r="E58" s="329"/>
      <c r="F58" s="329"/>
      <c r="G58" s="329"/>
      <c r="H58" s="329"/>
      <c r="I58" s="329"/>
      <c r="J58" s="329"/>
      <c r="K58" s="205"/>
    </row>
    <row r="59" spans="2:11" customFormat="1" ht="15" customHeight="1">
      <c r="B59" s="204"/>
      <c r="C59" s="209"/>
      <c r="D59" s="329" t="s">
        <v>2869</v>
      </c>
      <c r="E59" s="329"/>
      <c r="F59" s="329"/>
      <c r="G59" s="329"/>
      <c r="H59" s="329"/>
      <c r="I59" s="329"/>
      <c r="J59" s="329"/>
      <c r="K59" s="205"/>
    </row>
    <row r="60" spans="2:11" customFormat="1" ht="15" customHeight="1">
      <c r="B60" s="204"/>
      <c r="C60" s="209"/>
      <c r="D60" s="329" t="s">
        <v>2870</v>
      </c>
      <c r="E60" s="329"/>
      <c r="F60" s="329"/>
      <c r="G60" s="329"/>
      <c r="H60" s="329"/>
      <c r="I60" s="329"/>
      <c r="J60" s="329"/>
      <c r="K60" s="205"/>
    </row>
    <row r="61" spans="2:11" customFormat="1" ht="15" customHeight="1">
      <c r="B61" s="204"/>
      <c r="C61" s="209"/>
      <c r="D61" s="329" t="s">
        <v>2871</v>
      </c>
      <c r="E61" s="329"/>
      <c r="F61" s="329"/>
      <c r="G61" s="329"/>
      <c r="H61" s="329"/>
      <c r="I61" s="329"/>
      <c r="J61" s="329"/>
      <c r="K61" s="205"/>
    </row>
    <row r="62" spans="2:11" customFormat="1" ht="15" customHeight="1">
      <c r="B62" s="204"/>
      <c r="C62" s="209"/>
      <c r="D62" s="332" t="s">
        <v>2872</v>
      </c>
      <c r="E62" s="332"/>
      <c r="F62" s="332"/>
      <c r="G62" s="332"/>
      <c r="H62" s="332"/>
      <c r="I62" s="332"/>
      <c r="J62" s="332"/>
      <c r="K62" s="205"/>
    </row>
    <row r="63" spans="2:11" customFormat="1" ht="15" customHeight="1">
      <c r="B63" s="204"/>
      <c r="C63" s="209"/>
      <c r="D63" s="329" t="s">
        <v>2873</v>
      </c>
      <c r="E63" s="329"/>
      <c r="F63" s="329"/>
      <c r="G63" s="329"/>
      <c r="H63" s="329"/>
      <c r="I63" s="329"/>
      <c r="J63" s="329"/>
      <c r="K63" s="205"/>
    </row>
    <row r="64" spans="2:11" customFormat="1" ht="12.75" customHeight="1">
      <c r="B64" s="204"/>
      <c r="C64" s="209"/>
      <c r="D64" s="209"/>
      <c r="E64" s="212"/>
      <c r="F64" s="209"/>
      <c r="G64" s="209"/>
      <c r="H64" s="209"/>
      <c r="I64" s="209"/>
      <c r="J64" s="209"/>
      <c r="K64" s="205"/>
    </row>
    <row r="65" spans="2:11" customFormat="1" ht="15" customHeight="1">
      <c r="B65" s="204"/>
      <c r="C65" s="209"/>
      <c r="D65" s="329" t="s">
        <v>2874</v>
      </c>
      <c r="E65" s="329"/>
      <c r="F65" s="329"/>
      <c r="G65" s="329"/>
      <c r="H65" s="329"/>
      <c r="I65" s="329"/>
      <c r="J65" s="329"/>
      <c r="K65" s="205"/>
    </row>
    <row r="66" spans="2:11" customFormat="1" ht="15" customHeight="1">
      <c r="B66" s="204"/>
      <c r="C66" s="209"/>
      <c r="D66" s="332" t="s">
        <v>2875</v>
      </c>
      <c r="E66" s="332"/>
      <c r="F66" s="332"/>
      <c r="G66" s="332"/>
      <c r="H66" s="332"/>
      <c r="I66" s="332"/>
      <c r="J66" s="332"/>
      <c r="K66" s="205"/>
    </row>
    <row r="67" spans="2:11" customFormat="1" ht="15" customHeight="1">
      <c r="B67" s="204"/>
      <c r="C67" s="209"/>
      <c r="D67" s="329" t="s">
        <v>2876</v>
      </c>
      <c r="E67" s="329"/>
      <c r="F67" s="329"/>
      <c r="G67" s="329"/>
      <c r="H67" s="329"/>
      <c r="I67" s="329"/>
      <c r="J67" s="329"/>
      <c r="K67" s="205"/>
    </row>
    <row r="68" spans="2:11" customFormat="1" ht="15" customHeight="1">
      <c r="B68" s="204"/>
      <c r="C68" s="209"/>
      <c r="D68" s="329" t="s">
        <v>2877</v>
      </c>
      <c r="E68" s="329"/>
      <c r="F68" s="329"/>
      <c r="G68" s="329"/>
      <c r="H68" s="329"/>
      <c r="I68" s="329"/>
      <c r="J68" s="329"/>
      <c r="K68" s="205"/>
    </row>
    <row r="69" spans="2:11" customFormat="1" ht="15" customHeight="1">
      <c r="B69" s="204"/>
      <c r="C69" s="209"/>
      <c r="D69" s="329" t="s">
        <v>2878</v>
      </c>
      <c r="E69" s="329"/>
      <c r="F69" s="329"/>
      <c r="G69" s="329"/>
      <c r="H69" s="329"/>
      <c r="I69" s="329"/>
      <c r="J69" s="329"/>
      <c r="K69" s="205"/>
    </row>
    <row r="70" spans="2:11" customFormat="1" ht="15" customHeight="1">
      <c r="B70" s="204"/>
      <c r="C70" s="209"/>
      <c r="D70" s="329" t="s">
        <v>2879</v>
      </c>
      <c r="E70" s="329"/>
      <c r="F70" s="329"/>
      <c r="G70" s="329"/>
      <c r="H70" s="329"/>
      <c r="I70" s="329"/>
      <c r="J70" s="329"/>
      <c r="K70" s="205"/>
    </row>
    <row r="71" spans="2:11" customFormat="1" ht="12.75" customHeight="1">
      <c r="B71" s="213"/>
      <c r="C71" s="214"/>
      <c r="D71" s="214"/>
      <c r="E71" s="214"/>
      <c r="F71" s="214"/>
      <c r="G71" s="214"/>
      <c r="H71" s="214"/>
      <c r="I71" s="214"/>
      <c r="J71" s="214"/>
      <c r="K71" s="215"/>
    </row>
    <row r="72" spans="2:11" customFormat="1" ht="18.75" customHeight="1">
      <c r="B72" s="216"/>
      <c r="C72" s="216"/>
      <c r="D72" s="216"/>
      <c r="E72" s="216"/>
      <c r="F72" s="216"/>
      <c r="G72" s="216"/>
      <c r="H72" s="216"/>
      <c r="I72" s="216"/>
      <c r="J72" s="216"/>
      <c r="K72" s="217"/>
    </row>
    <row r="73" spans="2:11" customFormat="1" ht="18.75" customHeight="1">
      <c r="B73" s="217"/>
      <c r="C73" s="217"/>
      <c r="D73" s="217"/>
      <c r="E73" s="217"/>
      <c r="F73" s="217"/>
      <c r="G73" s="217"/>
      <c r="H73" s="217"/>
      <c r="I73" s="217"/>
      <c r="J73" s="217"/>
      <c r="K73" s="217"/>
    </row>
    <row r="74" spans="2:11" customFormat="1" ht="7.5" customHeight="1">
      <c r="B74" s="218"/>
      <c r="C74" s="219"/>
      <c r="D74" s="219"/>
      <c r="E74" s="219"/>
      <c r="F74" s="219"/>
      <c r="G74" s="219"/>
      <c r="H74" s="219"/>
      <c r="I74" s="219"/>
      <c r="J74" s="219"/>
      <c r="K74" s="220"/>
    </row>
    <row r="75" spans="2:11" customFormat="1" ht="45" customHeight="1">
      <c r="B75" s="221"/>
      <c r="C75" s="333" t="s">
        <v>2880</v>
      </c>
      <c r="D75" s="333"/>
      <c r="E75" s="333"/>
      <c r="F75" s="333"/>
      <c r="G75" s="333"/>
      <c r="H75" s="333"/>
      <c r="I75" s="333"/>
      <c r="J75" s="333"/>
      <c r="K75" s="222"/>
    </row>
    <row r="76" spans="2:11" customFormat="1" ht="17.25" customHeight="1">
      <c r="B76" s="221"/>
      <c r="C76" s="223" t="s">
        <v>2881</v>
      </c>
      <c r="D76" s="223"/>
      <c r="E76" s="223"/>
      <c r="F76" s="223" t="s">
        <v>2882</v>
      </c>
      <c r="G76" s="224"/>
      <c r="H76" s="223" t="s">
        <v>54</v>
      </c>
      <c r="I76" s="223" t="s">
        <v>57</v>
      </c>
      <c r="J76" s="223" t="s">
        <v>2883</v>
      </c>
      <c r="K76" s="222"/>
    </row>
    <row r="77" spans="2:11" customFormat="1" ht="17.25" customHeight="1">
      <c r="B77" s="221"/>
      <c r="C77" s="225" t="s">
        <v>2884</v>
      </c>
      <c r="D77" s="225"/>
      <c r="E77" s="225"/>
      <c r="F77" s="226" t="s">
        <v>2885</v>
      </c>
      <c r="G77" s="227"/>
      <c r="H77" s="225"/>
      <c r="I77" s="225"/>
      <c r="J77" s="225" t="s">
        <v>2886</v>
      </c>
      <c r="K77" s="222"/>
    </row>
    <row r="78" spans="2:11" customFormat="1" ht="5.25" customHeight="1">
      <c r="B78" s="221"/>
      <c r="C78" s="228"/>
      <c r="D78" s="228"/>
      <c r="E78" s="228"/>
      <c r="F78" s="228"/>
      <c r="G78" s="229"/>
      <c r="H78" s="228"/>
      <c r="I78" s="228"/>
      <c r="J78" s="228"/>
      <c r="K78" s="222"/>
    </row>
    <row r="79" spans="2:11" customFormat="1" ht="15" customHeight="1">
      <c r="B79" s="221"/>
      <c r="C79" s="210" t="s">
        <v>53</v>
      </c>
      <c r="D79" s="230"/>
      <c r="E79" s="230"/>
      <c r="F79" s="231" t="s">
        <v>2887</v>
      </c>
      <c r="G79" s="232"/>
      <c r="H79" s="210" t="s">
        <v>2888</v>
      </c>
      <c r="I79" s="210" t="s">
        <v>2889</v>
      </c>
      <c r="J79" s="210">
        <v>20</v>
      </c>
      <c r="K79" s="222"/>
    </row>
    <row r="80" spans="2:11" customFormat="1" ht="15" customHeight="1">
      <c r="B80" s="221"/>
      <c r="C80" s="210" t="s">
        <v>2890</v>
      </c>
      <c r="D80" s="210"/>
      <c r="E80" s="210"/>
      <c r="F80" s="231" t="s">
        <v>2887</v>
      </c>
      <c r="G80" s="232"/>
      <c r="H80" s="210" t="s">
        <v>2891</v>
      </c>
      <c r="I80" s="210" t="s">
        <v>2889</v>
      </c>
      <c r="J80" s="210">
        <v>120</v>
      </c>
      <c r="K80" s="222"/>
    </row>
    <row r="81" spans="2:11" customFormat="1" ht="15" customHeight="1">
      <c r="B81" s="233"/>
      <c r="C81" s="210" t="s">
        <v>2892</v>
      </c>
      <c r="D81" s="210"/>
      <c r="E81" s="210"/>
      <c r="F81" s="231" t="s">
        <v>2893</v>
      </c>
      <c r="G81" s="232"/>
      <c r="H81" s="210" t="s">
        <v>2894</v>
      </c>
      <c r="I81" s="210" t="s">
        <v>2889</v>
      </c>
      <c r="J81" s="210">
        <v>50</v>
      </c>
      <c r="K81" s="222"/>
    </row>
    <row r="82" spans="2:11" customFormat="1" ht="15" customHeight="1">
      <c r="B82" s="233"/>
      <c r="C82" s="210" t="s">
        <v>2895</v>
      </c>
      <c r="D82" s="210"/>
      <c r="E82" s="210"/>
      <c r="F82" s="231" t="s">
        <v>2887</v>
      </c>
      <c r="G82" s="232"/>
      <c r="H82" s="210" t="s">
        <v>2896</v>
      </c>
      <c r="I82" s="210" t="s">
        <v>2897</v>
      </c>
      <c r="J82" s="210"/>
      <c r="K82" s="222"/>
    </row>
    <row r="83" spans="2:11" customFormat="1" ht="15" customHeight="1">
      <c r="B83" s="233"/>
      <c r="C83" s="210" t="s">
        <v>2898</v>
      </c>
      <c r="D83" s="210"/>
      <c r="E83" s="210"/>
      <c r="F83" s="231" t="s">
        <v>2893</v>
      </c>
      <c r="G83" s="210"/>
      <c r="H83" s="210" t="s">
        <v>2899</v>
      </c>
      <c r="I83" s="210" t="s">
        <v>2889</v>
      </c>
      <c r="J83" s="210">
        <v>15</v>
      </c>
      <c r="K83" s="222"/>
    </row>
    <row r="84" spans="2:11" customFormat="1" ht="15" customHeight="1">
      <c r="B84" s="233"/>
      <c r="C84" s="210" t="s">
        <v>2900</v>
      </c>
      <c r="D84" s="210"/>
      <c r="E84" s="210"/>
      <c r="F84" s="231" t="s">
        <v>2893</v>
      </c>
      <c r="G84" s="210"/>
      <c r="H84" s="210" t="s">
        <v>2901</v>
      </c>
      <c r="I84" s="210" t="s">
        <v>2889</v>
      </c>
      <c r="J84" s="210">
        <v>15</v>
      </c>
      <c r="K84" s="222"/>
    </row>
    <row r="85" spans="2:11" customFormat="1" ht="15" customHeight="1">
      <c r="B85" s="233"/>
      <c r="C85" s="210" t="s">
        <v>2902</v>
      </c>
      <c r="D85" s="210"/>
      <c r="E85" s="210"/>
      <c r="F85" s="231" t="s">
        <v>2893</v>
      </c>
      <c r="G85" s="210"/>
      <c r="H85" s="210" t="s">
        <v>2903</v>
      </c>
      <c r="I85" s="210" t="s">
        <v>2889</v>
      </c>
      <c r="J85" s="210">
        <v>20</v>
      </c>
      <c r="K85" s="222"/>
    </row>
    <row r="86" spans="2:11" customFormat="1" ht="15" customHeight="1">
      <c r="B86" s="233"/>
      <c r="C86" s="210" t="s">
        <v>2904</v>
      </c>
      <c r="D86" s="210"/>
      <c r="E86" s="210"/>
      <c r="F86" s="231" t="s">
        <v>2893</v>
      </c>
      <c r="G86" s="210"/>
      <c r="H86" s="210" t="s">
        <v>2905</v>
      </c>
      <c r="I86" s="210" t="s">
        <v>2889</v>
      </c>
      <c r="J86" s="210">
        <v>20</v>
      </c>
      <c r="K86" s="222"/>
    </row>
    <row r="87" spans="2:11" customFormat="1" ht="15" customHeight="1">
      <c r="B87" s="233"/>
      <c r="C87" s="210" t="s">
        <v>2906</v>
      </c>
      <c r="D87" s="210"/>
      <c r="E87" s="210"/>
      <c r="F87" s="231" t="s">
        <v>2893</v>
      </c>
      <c r="G87" s="232"/>
      <c r="H87" s="210" t="s">
        <v>2907</v>
      </c>
      <c r="I87" s="210" t="s">
        <v>2889</v>
      </c>
      <c r="J87" s="210">
        <v>50</v>
      </c>
      <c r="K87" s="222"/>
    </row>
    <row r="88" spans="2:11" customFormat="1" ht="15" customHeight="1">
      <c r="B88" s="233"/>
      <c r="C88" s="210" t="s">
        <v>2908</v>
      </c>
      <c r="D88" s="210"/>
      <c r="E88" s="210"/>
      <c r="F88" s="231" t="s">
        <v>2893</v>
      </c>
      <c r="G88" s="232"/>
      <c r="H88" s="210" t="s">
        <v>2909</v>
      </c>
      <c r="I88" s="210" t="s">
        <v>2889</v>
      </c>
      <c r="J88" s="210">
        <v>20</v>
      </c>
      <c r="K88" s="222"/>
    </row>
    <row r="89" spans="2:11" customFormat="1" ht="15" customHeight="1">
      <c r="B89" s="233"/>
      <c r="C89" s="210" t="s">
        <v>2910</v>
      </c>
      <c r="D89" s="210"/>
      <c r="E89" s="210"/>
      <c r="F89" s="231" t="s">
        <v>2893</v>
      </c>
      <c r="G89" s="232"/>
      <c r="H89" s="210" t="s">
        <v>2911</v>
      </c>
      <c r="I89" s="210" t="s">
        <v>2889</v>
      </c>
      <c r="J89" s="210">
        <v>20</v>
      </c>
      <c r="K89" s="222"/>
    </row>
    <row r="90" spans="2:11" customFormat="1" ht="15" customHeight="1">
      <c r="B90" s="233"/>
      <c r="C90" s="210" t="s">
        <v>2912</v>
      </c>
      <c r="D90" s="210"/>
      <c r="E90" s="210"/>
      <c r="F90" s="231" t="s">
        <v>2893</v>
      </c>
      <c r="G90" s="232"/>
      <c r="H90" s="210" t="s">
        <v>2913</v>
      </c>
      <c r="I90" s="210" t="s">
        <v>2889</v>
      </c>
      <c r="J90" s="210">
        <v>50</v>
      </c>
      <c r="K90" s="222"/>
    </row>
    <row r="91" spans="2:11" customFormat="1" ht="15" customHeight="1">
      <c r="B91" s="233"/>
      <c r="C91" s="210" t="s">
        <v>2914</v>
      </c>
      <c r="D91" s="210"/>
      <c r="E91" s="210"/>
      <c r="F91" s="231" t="s">
        <v>2893</v>
      </c>
      <c r="G91" s="232"/>
      <c r="H91" s="210" t="s">
        <v>2914</v>
      </c>
      <c r="I91" s="210" t="s">
        <v>2889</v>
      </c>
      <c r="J91" s="210">
        <v>50</v>
      </c>
      <c r="K91" s="222"/>
    </row>
    <row r="92" spans="2:11" customFormat="1" ht="15" customHeight="1">
      <c r="B92" s="233"/>
      <c r="C92" s="210" t="s">
        <v>2915</v>
      </c>
      <c r="D92" s="210"/>
      <c r="E92" s="210"/>
      <c r="F92" s="231" t="s">
        <v>2893</v>
      </c>
      <c r="G92" s="232"/>
      <c r="H92" s="210" t="s">
        <v>2916</v>
      </c>
      <c r="I92" s="210" t="s">
        <v>2889</v>
      </c>
      <c r="J92" s="210">
        <v>255</v>
      </c>
      <c r="K92" s="222"/>
    </row>
    <row r="93" spans="2:11" customFormat="1" ht="15" customHeight="1">
      <c r="B93" s="233"/>
      <c r="C93" s="210" t="s">
        <v>2917</v>
      </c>
      <c r="D93" s="210"/>
      <c r="E93" s="210"/>
      <c r="F93" s="231" t="s">
        <v>2887</v>
      </c>
      <c r="G93" s="232"/>
      <c r="H93" s="210" t="s">
        <v>2918</v>
      </c>
      <c r="I93" s="210" t="s">
        <v>2919</v>
      </c>
      <c r="J93" s="210"/>
      <c r="K93" s="222"/>
    </row>
    <row r="94" spans="2:11" customFormat="1" ht="15" customHeight="1">
      <c r="B94" s="233"/>
      <c r="C94" s="210" t="s">
        <v>2920</v>
      </c>
      <c r="D94" s="210"/>
      <c r="E94" s="210"/>
      <c r="F94" s="231" t="s">
        <v>2887</v>
      </c>
      <c r="G94" s="232"/>
      <c r="H94" s="210" t="s">
        <v>2921</v>
      </c>
      <c r="I94" s="210" t="s">
        <v>2922</v>
      </c>
      <c r="J94" s="210"/>
      <c r="K94" s="222"/>
    </row>
    <row r="95" spans="2:11" customFormat="1" ht="15" customHeight="1">
      <c r="B95" s="233"/>
      <c r="C95" s="210" t="s">
        <v>2923</v>
      </c>
      <c r="D95" s="210"/>
      <c r="E95" s="210"/>
      <c r="F95" s="231" t="s">
        <v>2887</v>
      </c>
      <c r="G95" s="232"/>
      <c r="H95" s="210" t="s">
        <v>2923</v>
      </c>
      <c r="I95" s="210" t="s">
        <v>2922</v>
      </c>
      <c r="J95" s="210"/>
      <c r="K95" s="222"/>
    </row>
    <row r="96" spans="2:11" customFormat="1" ht="15" customHeight="1">
      <c r="B96" s="233"/>
      <c r="C96" s="210" t="s">
        <v>38</v>
      </c>
      <c r="D96" s="210"/>
      <c r="E96" s="210"/>
      <c r="F96" s="231" t="s">
        <v>2887</v>
      </c>
      <c r="G96" s="232"/>
      <c r="H96" s="210" t="s">
        <v>2924</v>
      </c>
      <c r="I96" s="210" t="s">
        <v>2922</v>
      </c>
      <c r="J96" s="210"/>
      <c r="K96" s="222"/>
    </row>
    <row r="97" spans="2:11" customFormat="1" ht="15" customHeight="1">
      <c r="B97" s="233"/>
      <c r="C97" s="210" t="s">
        <v>48</v>
      </c>
      <c r="D97" s="210"/>
      <c r="E97" s="210"/>
      <c r="F97" s="231" t="s">
        <v>2887</v>
      </c>
      <c r="G97" s="232"/>
      <c r="H97" s="210" t="s">
        <v>2925</v>
      </c>
      <c r="I97" s="210" t="s">
        <v>2922</v>
      </c>
      <c r="J97" s="210"/>
      <c r="K97" s="222"/>
    </row>
    <row r="98" spans="2:11" customFormat="1" ht="15" customHeight="1">
      <c r="B98" s="234"/>
      <c r="C98" s="235"/>
      <c r="D98" s="235"/>
      <c r="E98" s="235"/>
      <c r="F98" s="235"/>
      <c r="G98" s="235"/>
      <c r="H98" s="235"/>
      <c r="I98" s="235"/>
      <c r="J98" s="235"/>
      <c r="K98" s="236"/>
    </row>
    <row r="99" spans="2:11" customFormat="1" ht="18.75" customHeight="1">
      <c r="B99" s="237"/>
      <c r="C99" s="238"/>
      <c r="D99" s="238"/>
      <c r="E99" s="238"/>
      <c r="F99" s="238"/>
      <c r="G99" s="238"/>
      <c r="H99" s="238"/>
      <c r="I99" s="238"/>
      <c r="J99" s="238"/>
      <c r="K99" s="237"/>
    </row>
    <row r="100" spans="2:11" customFormat="1" ht="18.75" customHeight="1">
      <c r="B100" s="217"/>
      <c r="C100" s="217"/>
      <c r="D100" s="217"/>
      <c r="E100" s="217"/>
      <c r="F100" s="217"/>
      <c r="G100" s="217"/>
      <c r="H100" s="217"/>
      <c r="I100" s="217"/>
      <c r="J100" s="217"/>
      <c r="K100" s="217"/>
    </row>
    <row r="101" spans="2:11" customFormat="1" ht="7.5" customHeight="1">
      <c r="B101" s="218"/>
      <c r="C101" s="219"/>
      <c r="D101" s="219"/>
      <c r="E101" s="219"/>
      <c r="F101" s="219"/>
      <c r="G101" s="219"/>
      <c r="H101" s="219"/>
      <c r="I101" s="219"/>
      <c r="J101" s="219"/>
      <c r="K101" s="220"/>
    </row>
    <row r="102" spans="2:11" customFormat="1" ht="45" customHeight="1">
      <c r="B102" s="221"/>
      <c r="C102" s="333" t="s">
        <v>2926</v>
      </c>
      <c r="D102" s="333"/>
      <c r="E102" s="333"/>
      <c r="F102" s="333"/>
      <c r="G102" s="333"/>
      <c r="H102" s="333"/>
      <c r="I102" s="333"/>
      <c r="J102" s="333"/>
      <c r="K102" s="222"/>
    </row>
    <row r="103" spans="2:11" customFormat="1" ht="17.25" customHeight="1">
      <c r="B103" s="221"/>
      <c r="C103" s="223" t="s">
        <v>2881</v>
      </c>
      <c r="D103" s="223"/>
      <c r="E103" s="223"/>
      <c r="F103" s="223" t="s">
        <v>2882</v>
      </c>
      <c r="G103" s="224"/>
      <c r="H103" s="223" t="s">
        <v>54</v>
      </c>
      <c r="I103" s="223" t="s">
        <v>57</v>
      </c>
      <c r="J103" s="223" t="s">
        <v>2883</v>
      </c>
      <c r="K103" s="222"/>
    </row>
    <row r="104" spans="2:11" customFormat="1" ht="17.25" customHeight="1">
      <c r="B104" s="221"/>
      <c r="C104" s="225" t="s">
        <v>2884</v>
      </c>
      <c r="D104" s="225"/>
      <c r="E104" s="225"/>
      <c r="F104" s="226" t="s">
        <v>2885</v>
      </c>
      <c r="G104" s="227"/>
      <c r="H104" s="225"/>
      <c r="I104" s="225"/>
      <c r="J104" s="225" t="s">
        <v>2886</v>
      </c>
      <c r="K104" s="222"/>
    </row>
    <row r="105" spans="2:11" customFormat="1" ht="5.25" customHeight="1">
      <c r="B105" s="221"/>
      <c r="C105" s="223"/>
      <c r="D105" s="223"/>
      <c r="E105" s="223"/>
      <c r="F105" s="223"/>
      <c r="G105" s="239"/>
      <c r="H105" s="223"/>
      <c r="I105" s="223"/>
      <c r="J105" s="223"/>
      <c r="K105" s="222"/>
    </row>
    <row r="106" spans="2:11" customFormat="1" ht="15" customHeight="1">
      <c r="B106" s="221"/>
      <c r="C106" s="210" t="s">
        <v>53</v>
      </c>
      <c r="D106" s="230"/>
      <c r="E106" s="230"/>
      <c r="F106" s="231" t="s">
        <v>2887</v>
      </c>
      <c r="G106" s="210"/>
      <c r="H106" s="210" t="s">
        <v>2927</v>
      </c>
      <c r="I106" s="210" t="s">
        <v>2889</v>
      </c>
      <c r="J106" s="210">
        <v>20</v>
      </c>
      <c r="K106" s="222"/>
    </row>
    <row r="107" spans="2:11" customFormat="1" ht="15" customHeight="1">
      <c r="B107" s="221"/>
      <c r="C107" s="210" t="s">
        <v>2890</v>
      </c>
      <c r="D107" s="210"/>
      <c r="E107" s="210"/>
      <c r="F107" s="231" t="s">
        <v>2887</v>
      </c>
      <c r="G107" s="210"/>
      <c r="H107" s="210" t="s">
        <v>2927</v>
      </c>
      <c r="I107" s="210" t="s">
        <v>2889</v>
      </c>
      <c r="J107" s="210">
        <v>120</v>
      </c>
      <c r="K107" s="222"/>
    </row>
    <row r="108" spans="2:11" customFormat="1" ht="15" customHeight="1">
      <c r="B108" s="233"/>
      <c r="C108" s="210" t="s">
        <v>2892</v>
      </c>
      <c r="D108" s="210"/>
      <c r="E108" s="210"/>
      <c r="F108" s="231" t="s">
        <v>2893</v>
      </c>
      <c r="G108" s="210"/>
      <c r="H108" s="210" t="s">
        <v>2927</v>
      </c>
      <c r="I108" s="210" t="s">
        <v>2889</v>
      </c>
      <c r="J108" s="210">
        <v>50</v>
      </c>
      <c r="K108" s="222"/>
    </row>
    <row r="109" spans="2:11" customFormat="1" ht="15" customHeight="1">
      <c r="B109" s="233"/>
      <c r="C109" s="210" t="s">
        <v>2895</v>
      </c>
      <c r="D109" s="210"/>
      <c r="E109" s="210"/>
      <c r="F109" s="231" t="s">
        <v>2887</v>
      </c>
      <c r="G109" s="210"/>
      <c r="H109" s="210" t="s">
        <v>2927</v>
      </c>
      <c r="I109" s="210" t="s">
        <v>2897</v>
      </c>
      <c r="J109" s="210"/>
      <c r="K109" s="222"/>
    </row>
    <row r="110" spans="2:11" customFormat="1" ht="15" customHeight="1">
      <c r="B110" s="233"/>
      <c r="C110" s="210" t="s">
        <v>2906</v>
      </c>
      <c r="D110" s="210"/>
      <c r="E110" s="210"/>
      <c r="F110" s="231" t="s">
        <v>2893</v>
      </c>
      <c r="G110" s="210"/>
      <c r="H110" s="210" t="s">
        <v>2927</v>
      </c>
      <c r="I110" s="210" t="s">
        <v>2889</v>
      </c>
      <c r="J110" s="210">
        <v>50</v>
      </c>
      <c r="K110" s="222"/>
    </row>
    <row r="111" spans="2:11" customFormat="1" ht="15" customHeight="1">
      <c r="B111" s="233"/>
      <c r="C111" s="210" t="s">
        <v>2914</v>
      </c>
      <c r="D111" s="210"/>
      <c r="E111" s="210"/>
      <c r="F111" s="231" t="s">
        <v>2893</v>
      </c>
      <c r="G111" s="210"/>
      <c r="H111" s="210" t="s">
        <v>2927</v>
      </c>
      <c r="I111" s="210" t="s">
        <v>2889</v>
      </c>
      <c r="J111" s="210">
        <v>50</v>
      </c>
      <c r="K111" s="222"/>
    </row>
    <row r="112" spans="2:11" customFormat="1" ht="15" customHeight="1">
      <c r="B112" s="233"/>
      <c r="C112" s="210" t="s">
        <v>2912</v>
      </c>
      <c r="D112" s="210"/>
      <c r="E112" s="210"/>
      <c r="F112" s="231" t="s">
        <v>2893</v>
      </c>
      <c r="G112" s="210"/>
      <c r="H112" s="210" t="s">
        <v>2927</v>
      </c>
      <c r="I112" s="210" t="s">
        <v>2889</v>
      </c>
      <c r="J112" s="210">
        <v>50</v>
      </c>
      <c r="K112" s="222"/>
    </row>
    <row r="113" spans="2:11" customFormat="1" ht="15" customHeight="1">
      <c r="B113" s="233"/>
      <c r="C113" s="210" t="s">
        <v>53</v>
      </c>
      <c r="D113" s="210"/>
      <c r="E113" s="210"/>
      <c r="F113" s="231" t="s">
        <v>2887</v>
      </c>
      <c r="G113" s="210"/>
      <c r="H113" s="210" t="s">
        <v>2928</v>
      </c>
      <c r="I113" s="210" t="s">
        <v>2889</v>
      </c>
      <c r="J113" s="210">
        <v>20</v>
      </c>
      <c r="K113" s="222"/>
    </row>
    <row r="114" spans="2:11" customFormat="1" ht="15" customHeight="1">
      <c r="B114" s="233"/>
      <c r="C114" s="210" t="s">
        <v>2929</v>
      </c>
      <c r="D114" s="210"/>
      <c r="E114" s="210"/>
      <c r="F114" s="231" t="s">
        <v>2887</v>
      </c>
      <c r="G114" s="210"/>
      <c r="H114" s="210" t="s">
        <v>2930</v>
      </c>
      <c r="I114" s="210" t="s">
        <v>2889</v>
      </c>
      <c r="J114" s="210">
        <v>120</v>
      </c>
      <c r="K114" s="222"/>
    </row>
    <row r="115" spans="2:11" customFormat="1" ht="15" customHeight="1">
      <c r="B115" s="233"/>
      <c r="C115" s="210" t="s">
        <v>38</v>
      </c>
      <c r="D115" s="210"/>
      <c r="E115" s="210"/>
      <c r="F115" s="231" t="s">
        <v>2887</v>
      </c>
      <c r="G115" s="210"/>
      <c r="H115" s="210" t="s">
        <v>2931</v>
      </c>
      <c r="I115" s="210" t="s">
        <v>2922</v>
      </c>
      <c r="J115" s="210"/>
      <c r="K115" s="222"/>
    </row>
    <row r="116" spans="2:11" customFormat="1" ht="15" customHeight="1">
      <c r="B116" s="233"/>
      <c r="C116" s="210" t="s">
        <v>48</v>
      </c>
      <c r="D116" s="210"/>
      <c r="E116" s="210"/>
      <c r="F116" s="231" t="s">
        <v>2887</v>
      </c>
      <c r="G116" s="210"/>
      <c r="H116" s="210" t="s">
        <v>2932</v>
      </c>
      <c r="I116" s="210" t="s">
        <v>2922</v>
      </c>
      <c r="J116" s="210"/>
      <c r="K116" s="222"/>
    </row>
    <row r="117" spans="2:11" customFormat="1" ht="15" customHeight="1">
      <c r="B117" s="233"/>
      <c r="C117" s="210" t="s">
        <v>57</v>
      </c>
      <c r="D117" s="210"/>
      <c r="E117" s="210"/>
      <c r="F117" s="231" t="s">
        <v>2887</v>
      </c>
      <c r="G117" s="210"/>
      <c r="H117" s="210" t="s">
        <v>2933</v>
      </c>
      <c r="I117" s="210" t="s">
        <v>2934</v>
      </c>
      <c r="J117" s="210"/>
      <c r="K117" s="222"/>
    </row>
    <row r="118" spans="2:11" customFormat="1" ht="15" customHeight="1">
      <c r="B118" s="234"/>
      <c r="C118" s="240"/>
      <c r="D118" s="240"/>
      <c r="E118" s="240"/>
      <c r="F118" s="240"/>
      <c r="G118" s="240"/>
      <c r="H118" s="240"/>
      <c r="I118" s="240"/>
      <c r="J118" s="240"/>
      <c r="K118" s="236"/>
    </row>
    <row r="119" spans="2:11" customFormat="1" ht="18.75" customHeight="1">
      <c r="B119" s="241"/>
      <c r="C119" s="242"/>
      <c r="D119" s="242"/>
      <c r="E119" s="242"/>
      <c r="F119" s="243"/>
      <c r="G119" s="242"/>
      <c r="H119" s="242"/>
      <c r="I119" s="242"/>
      <c r="J119" s="242"/>
      <c r="K119" s="241"/>
    </row>
    <row r="120" spans="2:11" customFormat="1" ht="18.75" customHeight="1">
      <c r="B120" s="217"/>
      <c r="C120" s="217"/>
      <c r="D120" s="217"/>
      <c r="E120" s="217"/>
      <c r="F120" s="217"/>
      <c r="G120" s="217"/>
      <c r="H120" s="217"/>
      <c r="I120" s="217"/>
      <c r="J120" s="217"/>
      <c r="K120" s="217"/>
    </row>
    <row r="121" spans="2:11" customFormat="1" ht="7.5" customHeight="1">
      <c r="B121" s="244"/>
      <c r="C121" s="245"/>
      <c r="D121" s="245"/>
      <c r="E121" s="245"/>
      <c r="F121" s="245"/>
      <c r="G121" s="245"/>
      <c r="H121" s="245"/>
      <c r="I121" s="245"/>
      <c r="J121" s="245"/>
      <c r="K121" s="246"/>
    </row>
    <row r="122" spans="2:11" customFormat="1" ht="45" customHeight="1">
      <c r="B122" s="247"/>
      <c r="C122" s="331" t="s">
        <v>2935</v>
      </c>
      <c r="D122" s="331"/>
      <c r="E122" s="331"/>
      <c r="F122" s="331"/>
      <c r="G122" s="331"/>
      <c r="H122" s="331"/>
      <c r="I122" s="331"/>
      <c r="J122" s="331"/>
      <c r="K122" s="248"/>
    </row>
    <row r="123" spans="2:11" customFormat="1" ht="17.25" customHeight="1">
      <c r="B123" s="249"/>
      <c r="C123" s="223" t="s">
        <v>2881</v>
      </c>
      <c r="D123" s="223"/>
      <c r="E123" s="223"/>
      <c r="F123" s="223" t="s">
        <v>2882</v>
      </c>
      <c r="G123" s="224"/>
      <c r="H123" s="223" t="s">
        <v>54</v>
      </c>
      <c r="I123" s="223" t="s">
        <v>57</v>
      </c>
      <c r="J123" s="223" t="s">
        <v>2883</v>
      </c>
      <c r="K123" s="250"/>
    </row>
    <row r="124" spans="2:11" customFormat="1" ht="17.25" customHeight="1">
      <c r="B124" s="249"/>
      <c r="C124" s="225" t="s">
        <v>2884</v>
      </c>
      <c r="D124" s="225"/>
      <c r="E124" s="225"/>
      <c r="F124" s="226" t="s">
        <v>2885</v>
      </c>
      <c r="G124" s="227"/>
      <c r="H124" s="225"/>
      <c r="I124" s="225"/>
      <c r="J124" s="225" t="s">
        <v>2886</v>
      </c>
      <c r="K124" s="250"/>
    </row>
    <row r="125" spans="2:11" customFormat="1" ht="5.25" customHeight="1">
      <c r="B125" s="251"/>
      <c r="C125" s="228"/>
      <c r="D125" s="228"/>
      <c r="E125" s="228"/>
      <c r="F125" s="228"/>
      <c r="G125" s="252"/>
      <c r="H125" s="228"/>
      <c r="I125" s="228"/>
      <c r="J125" s="228"/>
      <c r="K125" s="253"/>
    </row>
    <row r="126" spans="2:11" customFormat="1" ht="15" customHeight="1">
      <c r="B126" s="251"/>
      <c r="C126" s="210" t="s">
        <v>2890</v>
      </c>
      <c r="D126" s="230"/>
      <c r="E126" s="230"/>
      <c r="F126" s="231" t="s">
        <v>2887</v>
      </c>
      <c r="G126" s="210"/>
      <c r="H126" s="210" t="s">
        <v>2927</v>
      </c>
      <c r="I126" s="210" t="s">
        <v>2889</v>
      </c>
      <c r="J126" s="210">
        <v>120</v>
      </c>
      <c r="K126" s="254"/>
    </row>
    <row r="127" spans="2:11" customFormat="1" ht="15" customHeight="1">
      <c r="B127" s="251"/>
      <c r="C127" s="210" t="s">
        <v>2936</v>
      </c>
      <c r="D127" s="210"/>
      <c r="E127" s="210"/>
      <c r="F127" s="231" t="s">
        <v>2887</v>
      </c>
      <c r="G127" s="210"/>
      <c r="H127" s="210" t="s">
        <v>2937</v>
      </c>
      <c r="I127" s="210" t="s">
        <v>2889</v>
      </c>
      <c r="J127" s="210" t="s">
        <v>2938</v>
      </c>
      <c r="K127" s="254"/>
    </row>
    <row r="128" spans="2:11" customFormat="1" ht="15" customHeight="1">
      <c r="B128" s="251"/>
      <c r="C128" s="210" t="s">
        <v>86</v>
      </c>
      <c r="D128" s="210"/>
      <c r="E128" s="210"/>
      <c r="F128" s="231" t="s">
        <v>2887</v>
      </c>
      <c r="G128" s="210"/>
      <c r="H128" s="210" t="s">
        <v>2939</v>
      </c>
      <c r="I128" s="210" t="s">
        <v>2889</v>
      </c>
      <c r="J128" s="210" t="s">
        <v>2938</v>
      </c>
      <c r="K128" s="254"/>
    </row>
    <row r="129" spans="2:11" customFormat="1" ht="15" customHeight="1">
      <c r="B129" s="251"/>
      <c r="C129" s="210" t="s">
        <v>2898</v>
      </c>
      <c r="D129" s="210"/>
      <c r="E129" s="210"/>
      <c r="F129" s="231" t="s">
        <v>2893</v>
      </c>
      <c r="G129" s="210"/>
      <c r="H129" s="210" t="s">
        <v>2899</v>
      </c>
      <c r="I129" s="210" t="s">
        <v>2889</v>
      </c>
      <c r="J129" s="210">
        <v>15</v>
      </c>
      <c r="K129" s="254"/>
    </row>
    <row r="130" spans="2:11" customFormat="1" ht="15" customHeight="1">
      <c r="B130" s="251"/>
      <c r="C130" s="210" t="s">
        <v>2900</v>
      </c>
      <c r="D130" s="210"/>
      <c r="E130" s="210"/>
      <c r="F130" s="231" t="s">
        <v>2893</v>
      </c>
      <c r="G130" s="210"/>
      <c r="H130" s="210" t="s">
        <v>2901</v>
      </c>
      <c r="I130" s="210" t="s">
        <v>2889</v>
      </c>
      <c r="J130" s="210">
        <v>15</v>
      </c>
      <c r="K130" s="254"/>
    </row>
    <row r="131" spans="2:11" customFormat="1" ht="15" customHeight="1">
      <c r="B131" s="251"/>
      <c r="C131" s="210" t="s">
        <v>2902</v>
      </c>
      <c r="D131" s="210"/>
      <c r="E131" s="210"/>
      <c r="F131" s="231" t="s">
        <v>2893</v>
      </c>
      <c r="G131" s="210"/>
      <c r="H131" s="210" t="s">
        <v>2903</v>
      </c>
      <c r="I131" s="210" t="s">
        <v>2889</v>
      </c>
      <c r="J131" s="210">
        <v>20</v>
      </c>
      <c r="K131" s="254"/>
    </row>
    <row r="132" spans="2:11" customFormat="1" ht="15" customHeight="1">
      <c r="B132" s="251"/>
      <c r="C132" s="210" t="s">
        <v>2904</v>
      </c>
      <c r="D132" s="210"/>
      <c r="E132" s="210"/>
      <c r="F132" s="231" t="s">
        <v>2893</v>
      </c>
      <c r="G132" s="210"/>
      <c r="H132" s="210" t="s">
        <v>2905</v>
      </c>
      <c r="I132" s="210" t="s">
        <v>2889</v>
      </c>
      <c r="J132" s="210">
        <v>20</v>
      </c>
      <c r="K132" s="254"/>
    </row>
    <row r="133" spans="2:11" customFormat="1" ht="15" customHeight="1">
      <c r="B133" s="251"/>
      <c r="C133" s="210" t="s">
        <v>2892</v>
      </c>
      <c r="D133" s="210"/>
      <c r="E133" s="210"/>
      <c r="F133" s="231" t="s">
        <v>2893</v>
      </c>
      <c r="G133" s="210"/>
      <c r="H133" s="210" t="s">
        <v>2927</v>
      </c>
      <c r="I133" s="210" t="s">
        <v>2889</v>
      </c>
      <c r="J133" s="210">
        <v>50</v>
      </c>
      <c r="K133" s="254"/>
    </row>
    <row r="134" spans="2:11" customFormat="1" ht="15" customHeight="1">
      <c r="B134" s="251"/>
      <c r="C134" s="210" t="s">
        <v>2906</v>
      </c>
      <c r="D134" s="210"/>
      <c r="E134" s="210"/>
      <c r="F134" s="231" t="s">
        <v>2893</v>
      </c>
      <c r="G134" s="210"/>
      <c r="H134" s="210" t="s">
        <v>2927</v>
      </c>
      <c r="I134" s="210" t="s">
        <v>2889</v>
      </c>
      <c r="J134" s="210">
        <v>50</v>
      </c>
      <c r="K134" s="254"/>
    </row>
    <row r="135" spans="2:11" customFormat="1" ht="15" customHeight="1">
      <c r="B135" s="251"/>
      <c r="C135" s="210" t="s">
        <v>2912</v>
      </c>
      <c r="D135" s="210"/>
      <c r="E135" s="210"/>
      <c r="F135" s="231" t="s">
        <v>2893</v>
      </c>
      <c r="G135" s="210"/>
      <c r="H135" s="210" t="s">
        <v>2927</v>
      </c>
      <c r="I135" s="210" t="s">
        <v>2889</v>
      </c>
      <c r="J135" s="210">
        <v>50</v>
      </c>
      <c r="K135" s="254"/>
    </row>
    <row r="136" spans="2:11" customFormat="1" ht="15" customHeight="1">
      <c r="B136" s="251"/>
      <c r="C136" s="210" t="s">
        <v>2914</v>
      </c>
      <c r="D136" s="210"/>
      <c r="E136" s="210"/>
      <c r="F136" s="231" t="s">
        <v>2893</v>
      </c>
      <c r="G136" s="210"/>
      <c r="H136" s="210" t="s">
        <v>2927</v>
      </c>
      <c r="I136" s="210" t="s">
        <v>2889</v>
      </c>
      <c r="J136" s="210">
        <v>50</v>
      </c>
      <c r="K136" s="254"/>
    </row>
    <row r="137" spans="2:11" customFormat="1" ht="15" customHeight="1">
      <c r="B137" s="251"/>
      <c r="C137" s="210" t="s">
        <v>2915</v>
      </c>
      <c r="D137" s="210"/>
      <c r="E137" s="210"/>
      <c r="F137" s="231" t="s">
        <v>2893</v>
      </c>
      <c r="G137" s="210"/>
      <c r="H137" s="210" t="s">
        <v>2940</v>
      </c>
      <c r="I137" s="210" t="s">
        <v>2889</v>
      </c>
      <c r="J137" s="210">
        <v>255</v>
      </c>
      <c r="K137" s="254"/>
    </row>
    <row r="138" spans="2:11" customFormat="1" ht="15" customHeight="1">
      <c r="B138" s="251"/>
      <c r="C138" s="210" t="s">
        <v>2917</v>
      </c>
      <c r="D138" s="210"/>
      <c r="E138" s="210"/>
      <c r="F138" s="231" t="s">
        <v>2887</v>
      </c>
      <c r="G138" s="210"/>
      <c r="H138" s="210" t="s">
        <v>2941</v>
      </c>
      <c r="I138" s="210" t="s">
        <v>2919</v>
      </c>
      <c r="J138" s="210"/>
      <c r="K138" s="254"/>
    </row>
    <row r="139" spans="2:11" customFormat="1" ht="15" customHeight="1">
      <c r="B139" s="251"/>
      <c r="C139" s="210" t="s">
        <v>2920</v>
      </c>
      <c r="D139" s="210"/>
      <c r="E139" s="210"/>
      <c r="F139" s="231" t="s">
        <v>2887</v>
      </c>
      <c r="G139" s="210"/>
      <c r="H139" s="210" t="s">
        <v>2942</v>
      </c>
      <c r="I139" s="210" t="s">
        <v>2922</v>
      </c>
      <c r="J139" s="210"/>
      <c r="K139" s="254"/>
    </row>
    <row r="140" spans="2:11" customFormat="1" ht="15" customHeight="1">
      <c r="B140" s="251"/>
      <c r="C140" s="210" t="s">
        <v>2923</v>
      </c>
      <c r="D140" s="210"/>
      <c r="E140" s="210"/>
      <c r="F140" s="231" t="s">
        <v>2887</v>
      </c>
      <c r="G140" s="210"/>
      <c r="H140" s="210" t="s">
        <v>2923</v>
      </c>
      <c r="I140" s="210" t="s">
        <v>2922</v>
      </c>
      <c r="J140" s="210"/>
      <c r="K140" s="254"/>
    </row>
    <row r="141" spans="2:11" customFormat="1" ht="15" customHeight="1">
      <c r="B141" s="251"/>
      <c r="C141" s="210" t="s">
        <v>38</v>
      </c>
      <c r="D141" s="210"/>
      <c r="E141" s="210"/>
      <c r="F141" s="231" t="s">
        <v>2887</v>
      </c>
      <c r="G141" s="210"/>
      <c r="H141" s="210" t="s">
        <v>2943</v>
      </c>
      <c r="I141" s="210" t="s">
        <v>2922</v>
      </c>
      <c r="J141" s="210"/>
      <c r="K141" s="254"/>
    </row>
    <row r="142" spans="2:11" customFormat="1" ht="15" customHeight="1">
      <c r="B142" s="251"/>
      <c r="C142" s="210" t="s">
        <v>2944</v>
      </c>
      <c r="D142" s="210"/>
      <c r="E142" s="210"/>
      <c r="F142" s="231" t="s">
        <v>2887</v>
      </c>
      <c r="G142" s="210"/>
      <c r="H142" s="210" t="s">
        <v>2945</v>
      </c>
      <c r="I142" s="210" t="s">
        <v>2922</v>
      </c>
      <c r="J142" s="210"/>
      <c r="K142" s="254"/>
    </row>
    <row r="143" spans="2:11" customFormat="1" ht="15" customHeight="1">
      <c r="B143" s="255"/>
      <c r="C143" s="256"/>
      <c r="D143" s="256"/>
      <c r="E143" s="256"/>
      <c r="F143" s="256"/>
      <c r="G143" s="256"/>
      <c r="H143" s="256"/>
      <c r="I143" s="256"/>
      <c r="J143" s="256"/>
      <c r="K143" s="257"/>
    </row>
    <row r="144" spans="2:11" customFormat="1" ht="18.75" customHeight="1">
      <c r="B144" s="242"/>
      <c r="C144" s="242"/>
      <c r="D144" s="242"/>
      <c r="E144" s="242"/>
      <c r="F144" s="243"/>
      <c r="G144" s="242"/>
      <c r="H144" s="242"/>
      <c r="I144" s="242"/>
      <c r="J144" s="242"/>
      <c r="K144" s="242"/>
    </row>
    <row r="145" spans="2:11" customFormat="1" ht="18.75" customHeight="1">
      <c r="B145" s="217"/>
      <c r="C145" s="217"/>
      <c r="D145" s="217"/>
      <c r="E145" s="217"/>
      <c r="F145" s="217"/>
      <c r="G145" s="217"/>
      <c r="H145" s="217"/>
      <c r="I145" s="217"/>
      <c r="J145" s="217"/>
      <c r="K145" s="217"/>
    </row>
    <row r="146" spans="2:11" customFormat="1" ht="7.5" customHeight="1">
      <c r="B146" s="218"/>
      <c r="C146" s="219"/>
      <c r="D146" s="219"/>
      <c r="E146" s="219"/>
      <c r="F146" s="219"/>
      <c r="G146" s="219"/>
      <c r="H146" s="219"/>
      <c r="I146" s="219"/>
      <c r="J146" s="219"/>
      <c r="K146" s="220"/>
    </row>
    <row r="147" spans="2:11" customFormat="1" ht="45" customHeight="1">
      <c r="B147" s="221"/>
      <c r="C147" s="333" t="s">
        <v>2946</v>
      </c>
      <c r="D147" s="333"/>
      <c r="E147" s="333"/>
      <c r="F147" s="333"/>
      <c r="G147" s="333"/>
      <c r="H147" s="333"/>
      <c r="I147" s="333"/>
      <c r="J147" s="333"/>
      <c r="K147" s="222"/>
    </row>
    <row r="148" spans="2:11" customFormat="1" ht="17.25" customHeight="1">
      <c r="B148" s="221"/>
      <c r="C148" s="223" t="s">
        <v>2881</v>
      </c>
      <c r="D148" s="223"/>
      <c r="E148" s="223"/>
      <c r="F148" s="223" t="s">
        <v>2882</v>
      </c>
      <c r="G148" s="224"/>
      <c r="H148" s="223" t="s">
        <v>54</v>
      </c>
      <c r="I148" s="223" t="s">
        <v>57</v>
      </c>
      <c r="J148" s="223" t="s">
        <v>2883</v>
      </c>
      <c r="K148" s="222"/>
    </row>
    <row r="149" spans="2:11" customFormat="1" ht="17.25" customHeight="1">
      <c r="B149" s="221"/>
      <c r="C149" s="225" t="s">
        <v>2884</v>
      </c>
      <c r="D149" s="225"/>
      <c r="E149" s="225"/>
      <c r="F149" s="226" t="s">
        <v>2885</v>
      </c>
      <c r="G149" s="227"/>
      <c r="H149" s="225"/>
      <c r="I149" s="225"/>
      <c r="J149" s="225" t="s">
        <v>2886</v>
      </c>
      <c r="K149" s="222"/>
    </row>
    <row r="150" spans="2:11" customFormat="1" ht="5.25" customHeight="1">
      <c r="B150" s="233"/>
      <c r="C150" s="228"/>
      <c r="D150" s="228"/>
      <c r="E150" s="228"/>
      <c r="F150" s="228"/>
      <c r="G150" s="229"/>
      <c r="H150" s="228"/>
      <c r="I150" s="228"/>
      <c r="J150" s="228"/>
      <c r="K150" s="254"/>
    </row>
    <row r="151" spans="2:11" customFormat="1" ht="15" customHeight="1">
      <c r="B151" s="233"/>
      <c r="C151" s="258" t="s">
        <v>2890</v>
      </c>
      <c r="D151" s="210"/>
      <c r="E151" s="210"/>
      <c r="F151" s="259" t="s">
        <v>2887</v>
      </c>
      <c r="G151" s="210"/>
      <c r="H151" s="258" t="s">
        <v>2927</v>
      </c>
      <c r="I151" s="258" t="s">
        <v>2889</v>
      </c>
      <c r="J151" s="258">
        <v>120</v>
      </c>
      <c r="K151" s="254"/>
    </row>
    <row r="152" spans="2:11" customFormat="1" ht="15" customHeight="1">
      <c r="B152" s="233"/>
      <c r="C152" s="258" t="s">
        <v>2936</v>
      </c>
      <c r="D152" s="210"/>
      <c r="E152" s="210"/>
      <c r="F152" s="259" t="s">
        <v>2887</v>
      </c>
      <c r="G152" s="210"/>
      <c r="H152" s="258" t="s">
        <v>2947</v>
      </c>
      <c r="I152" s="258" t="s">
        <v>2889</v>
      </c>
      <c r="J152" s="258" t="s">
        <v>2938</v>
      </c>
      <c r="K152" s="254"/>
    </row>
    <row r="153" spans="2:11" customFormat="1" ht="15" customHeight="1">
      <c r="B153" s="233"/>
      <c r="C153" s="258" t="s">
        <v>86</v>
      </c>
      <c r="D153" s="210"/>
      <c r="E153" s="210"/>
      <c r="F153" s="259" t="s">
        <v>2887</v>
      </c>
      <c r="G153" s="210"/>
      <c r="H153" s="258" t="s">
        <v>2948</v>
      </c>
      <c r="I153" s="258" t="s">
        <v>2889</v>
      </c>
      <c r="J153" s="258" t="s">
        <v>2938</v>
      </c>
      <c r="K153" s="254"/>
    </row>
    <row r="154" spans="2:11" customFormat="1" ht="15" customHeight="1">
      <c r="B154" s="233"/>
      <c r="C154" s="258" t="s">
        <v>2892</v>
      </c>
      <c r="D154" s="210"/>
      <c r="E154" s="210"/>
      <c r="F154" s="259" t="s">
        <v>2893</v>
      </c>
      <c r="G154" s="210"/>
      <c r="H154" s="258" t="s">
        <v>2927</v>
      </c>
      <c r="I154" s="258" t="s">
        <v>2889</v>
      </c>
      <c r="J154" s="258">
        <v>50</v>
      </c>
      <c r="K154" s="254"/>
    </row>
    <row r="155" spans="2:11" customFormat="1" ht="15" customHeight="1">
      <c r="B155" s="233"/>
      <c r="C155" s="258" t="s">
        <v>2895</v>
      </c>
      <c r="D155" s="210"/>
      <c r="E155" s="210"/>
      <c r="F155" s="259" t="s">
        <v>2887</v>
      </c>
      <c r="G155" s="210"/>
      <c r="H155" s="258" t="s">
        <v>2927</v>
      </c>
      <c r="I155" s="258" t="s">
        <v>2897</v>
      </c>
      <c r="J155" s="258"/>
      <c r="K155" s="254"/>
    </row>
    <row r="156" spans="2:11" customFormat="1" ht="15" customHeight="1">
      <c r="B156" s="233"/>
      <c r="C156" s="258" t="s">
        <v>2906</v>
      </c>
      <c r="D156" s="210"/>
      <c r="E156" s="210"/>
      <c r="F156" s="259" t="s">
        <v>2893</v>
      </c>
      <c r="G156" s="210"/>
      <c r="H156" s="258" t="s">
        <v>2927</v>
      </c>
      <c r="I156" s="258" t="s">
        <v>2889</v>
      </c>
      <c r="J156" s="258">
        <v>50</v>
      </c>
      <c r="K156" s="254"/>
    </row>
    <row r="157" spans="2:11" customFormat="1" ht="15" customHeight="1">
      <c r="B157" s="233"/>
      <c r="C157" s="258" t="s">
        <v>2914</v>
      </c>
      <c r="D157" s="210"/>
      <c r="E157" s="210"/>
      <c r="F157" s="259" t="s">
        <v>2893</v>
      </c>
      <c r="G157" s="210"/>
      <c r="H157" s="258" t="s">
        <v>2927</v>
      </c>
      <c r="I157" s="258" t="s">
        <v>2889</v>
      </c>
      <c r="J157" s="258">
        <v>50</v>
      </c>
      <c r="K157" s="254"/>
    </row>
    <row r="158" spans="2:11" customFormat="1" ht="15" customHeight="1">
      <c r="B158" s="233"/>
      <c r="C158" s="258" t="s">
        <v>2912</v>
      </c>
      <c r="D158" s="210"/>
      <c r="E158" s="210"/>
      <c r="F158" s="259" t="s">
        <v>2893</v>
      </c>
      <c r="G158" s="210"/>
      <c r="H158" s="258" t="s">
        <v>2927</v>
      </c>
      <c r="I158" s="258" t="s">
        <v>2889</v>
      </c>
      <c r="J158" s="258">
        <v>50</v>
      </c>
      <c r="K158" s="254"/>
    </row>
    <row r="159" spans="2:11" customFormat="1" ht="15" customHeight="1">
      <c r="B159" s="233"/>
      <c r="C159" s="258" t="s">
        <v>129</v>
      </c>
      <c r="D159" s="210"/>
      <c r="E159" s="210"/>
      <c r="F159" s="259" t="s">
        <v>2887</v>
      </c>
      <c r="G159" s="210"/>
      <c r="H159" s="258" t="s">
        <v>2949</v>
      </c>
      <c r="I159" s="258" t="s">
        <v>2889</v>
      </c>
      <c r="J159" s="258" t="s">
        <v>2950</v>
      </c>
      <c r="K159" s="254"/>
    </row>
    <row r="160" spans="2:11" customFormat="1" ht="15" customHeight="1">
      <c r="B160" s="233"/>
      <c r="C160" s="258" t="s">
        <v>2951</v>
      </c>
      <c r="D160" s="210"/>
      <c r="E160" s="210"/>
      <c r="F160" s="259" t="s">
        <v>2887</v>
      </c>
      <c r="G160" s="210"/>
      <c r="H160" s="258" t="s">
        <v>2952</v>
      </c>
      <c r="I160" s="258" t="s">
        <v>2922</v>
      </c>
      <c r="J160" s="258"/>
      <c r="K160" s="254"/>
    </row>
    <row r="161" spans="2:11" customFormat="1" ht="15" customHeight="1">
      <c r="B161" s="260"/>
      <c r="C161" s="240"/>
      <c r="D161" s="240"/>
      <c r="E161" s="240"/>
      <c r="F161" s="240"/>
      <c r="G161" s="240"/>
      <c r="H161" s="240"/>
      <c r="I161" s="240"/>
      <c r="J161" s="240"/>
      <c r="K161" s="261"/>
    </row>
    <row r="162" spans="2:11" customFormat="1" ht="18.75" customHeight="1">
      <c r="B162" s="242"/>
      <c r="C162" s="252"/>
      <c r="D162" s="252"/>
      <c r="E162" s="252"/>
      <c r="F162" s="262"/>
      <c r="G162" s="252"/>
      <c r="H162" s="252"/>
      <c r="I162" s="252"/>
      <c r="J162" s="252"/>
      <c r="K162" s="242"/>
    </row>
    <row r="163" spans="2:11" customFormat="1" ht="18.75" customHeight="1">
      <c r="B163" s="217"/>
      <c r="C163" s="217"/>
      <c r="D163" s="217"/>
      <c r="E163" s="217"/>
      <c r="F163" s="217"/>
      <c r="G163" s="217"/>
      <c r="H163" s="217"/>
      <c r="I163" s="217"/>
      <c r="J163" s="217"/>
      <c r="K163" s="217"/>
    </row>
    <row r="164" spans="2:11" customFormat="1" ht="7.5" customHeight="1">
      <c r="B164" s="199"/>
      <c r="C164" s="200"/>
      <c r="D164" s="200"/>
      <c r="E164" s="200"/>
      <c r="F164" s="200"/>
      <c r="G164" s="200"/>
      <c r="H164" s="200"/>
      <c r="I164" s="200"/>
      <c r="J164" s="200"/>
      <c r="K164" s="201"/>
    </row>
    <row r="165" spans="2:11" customFormat="1" ht="45" customHeight="1">
      <c r="B165" s="202"/>
      <c r="C165" s="331" t="s">
        <v>2953</v>
      </c>
      <c r="D165" s="331"/>
      <c r="E165" s="331"/>
      <c r="F165" s="331"/>
      <c r="G165" s="331"/>
      <c r="H165" s="331"/>
      <c r="I165" s="331"/>
      <c r="J165" s="331"/>
      <c r="K165" s="203"/>
    </row>
    <row r="166" spans="2:11" customFormat="1" ht="17.25" customHeight="1">
      <c r="B166" s="202"/>
      <c r="C166" s="223" t="s">
        <v>2881</v>
      </c>
      <c r="D166" s="223"/>
      <c r="E166" s="223"/>
      <c r="F166" s="223" t="s">
        <v>2882</v>
      </c>
      <c r="G166" s="263"/>
      <c r="H166" s="264" t="s">
        <v>54</v>
      </c>
      <c r="I166" s="264" t="s">
        <v>57</v>
      </c>
      <c r="J166" s="223" t="s">
        <v>2883</v>
      </c>
      <c r="K166" s="203"/>
    </row>
    <row r="167" spans="2:11" customFormat="1" ht="17.25" customHeight="1">
      <c r="B167" s="204"/>
      <c r="C167" s="225" t="s">
        <v>2884</v>
      </c>
      <c r="D167" s="225"/>
      <c r="E167" s="225"/>
      <c r="F167" s="226" t="s">
        <v>2885</v>
      </c>
      <c r="G167" s="265"/>
      <c r="H167" s="266"/>
      <c r="I167" s="266"/>
      <c r="J167" s="225" t="s">
        <v>2886</v>
      </c>
      <c r="K167" s="205"/>
    </row>
    <row r="168" spans="2:11" customFormat="1" ht="5.25" customHeight="1">
      <c r="B168" s="233"/>
      <c r="C168" s="228"/>
      <c r="D168" s="228"/>
      <c r="E168" s="228"/>
      <c r="F168" s="228"/>
      <c r="G168" s="229"/>
      <c r="H168" s="228"/>
      <c r="I168" s="228"/>
      <c r="J168" s="228"/>
      <c r="K168" s="254"/>
    </row>
    <row r="169" spans="2:11" customFormat="1" ht="15" customHeight="1">
      <c r="B169" s="233"/>
      <c r="C169" s="210" t="s">
        <v>2890</v>
      </c>
      <c r="D169" s="210"/>
      <c r="E169" s="210"/>
      <c r="F169" s="231" t="s">
        <v>2887</v>
      </c>
      <c r="G169" s="210"/>
      <c r="H169" s="210" t="s">
        <v>2927</v>
      </c>
      <c r="I169" s="210" t="s">
        <v>2889</v>
      </c>
      <c r="J169" s="210">
        <v>120</v>
      </c>
      <c r="K169" s="254"/>
    </row>
    <row r="170" spans="2:11" customFormat="1" ht="15" customHeight="1">
      <c r="B170" s="233"/>
      <c r="C170" s="210" t="s">
        <v>2936</v>
      </c>
      <c r="D170" s="210"/>
      <c r="E170" s="210"/>
      <c r="F170" s="231" t="s">
        <v>2887</v>
      </c>
      <c r="G170" s="210"/>
      <c r="H170" s="210" t="s">
        <v>2937</v>
      </c>
      <c r="I170" s="210" t="s">
        <v>2889</v>
      </c>
      <c r="J170" s="210" t="s">
        <v>2938</v>
      </c>
      <c r="K170" s="254"/>
    </row>
    <row r="171" spans="2:11" customFormat="1" ht="15" customHeight="1">
      <c r="B171" s="233"/>
      <c r="C171" s="210" t="s">
        <v>86</v>
      </c>
      <c r="D171" s="210"/>
      <c r="E171" s="210"/>
      <c r="F171" s="231" t="s">
        <v>2887</v>
      </c>
      <c r="G171" s="210"/>
      <c r="H171" s="210" t="s">
        <v>2954</v>
      </c>
      <c r="I171" s="210" t="s">
        <v>2889</v>
      </c>
      <c r="J171" s="210" t="s">
        <v>2938</v>
      </c>
      <c r="K171" s="254"/>
    </row>
    <row r="172" spans="2:11" customFormat="1" ht="15" customHeight="1">
      <c r="B172" s="233"/>
      <c r="C172" s="210" t="s">
        <v>2892</v>
      </c>
      <c r="D172" s="210"/>
      <c r="E172" s="210"/>
      <c r="F172" s="231" t="s">
        <v>2893</v>
      </c>
      <c r="G172" s="210"/>
      <c r="H172" s="210" t="s">
        <v>2954</v>
      </c>
      <c r="I172" s="210" t="s">
        <v>2889</v>
      </c>
      <c r="J172" s="210">
        <v>50</v>
      </c>
      <c r="K172" s="254"/>
    </row>
    <row r="173" spans="2:11" customFormat="1" ht="15" customHeight="1">
      <c r="B173" s="233"/>
      <c r="C173" s="210" t="s">
        <v>2895</v>
      </c>
      <c r="D173" s="210"/>
      <c r="E173" s="210"/>
      <c r="F173" s="231" t="s">
        <v>2887</v>
      </c>
      <c r="G173" s="210"/>
      <c r="H173" s="210" t="s">
        <v>2954</v>
      </c>
      <c r="I173" s="210" t="s">
        <v>2897</v>
      </c>
      <c r="J173" s="210"/>
      <c r="K173" s="254"/>
    </row>
    <row r="174" spans="2:11" customFormat="1" ht="15" customHeight="1">
      <c r="B174" s="233"/>
      <c r="C174" s="210" t="s">
        <v>2906</v>
      </c>
      <c r="D174" s="210"/>
      <c r="E174" s="210"/>
      <c r="F174" s="231" t="s">
        <v>2893</v>
      </c>
      <c r="G174" s="210"/>
      <c r="H174" s="210" t="s">
        <v>2954</v>
      </c>
      <c r="I174" s="210" t="s">
        <v>2889</v>
      </c>
      <c r="J174" s="210">
        <v>50</v>
      </c>
      <c r="K174" s="254"/>
    </row>
    <row r="175" spans="2:11" customFormat="1" ht="15" customHeight="1">
      <c r="B175" s="233"/>
      <c r="C175" s="210" t="s">
        <v>2914</v>
      </c>
      <c r="D175" s="210"/>
      <c r="E175" s="210"/>
      <c r="F175" s="231" t="s">
        <v>2893</v>
      </c>
      <c r="G175" s="210"/>
      <c r="H175" s="210" t="s">
        <v>2954</v>
      </c>
      <c r="I175" s="210" t="s">
        <v>2889</v>
      </c>
      <c r="J175" s="210">
        <v>50</v>
      </c>
      <c r="K175" s="254"/>
    </row>
    <row r="176" spans="2:11" customFormat="1" ht="15" customHeight="1">
      <c r="B176" s="233"/>
      <c r="C176" s="210" t="s">
        <v>2912</v>
      </c>
      <c r="D176" s="210"/>
      <c r="E176" s="210"/>
      <c r="F176" s="231" t="s">
        <v>2893</v>
      </c>
      <c r="G176" s="210"/>
      <c r="H176" s="210" t="s">
        <v>2954</v>
      </c>
      <c r="I176" s="210" t="s">
        <v>2889</v>
      </c>
      <c r="J176" s="210">
        <v>50</v>
      </c>
      <c r="K176" s="254"/>
    </row>
    <row r="177" spans="2:11" customFormat="1" ht="15" customHeight="1">
      <c r="B177" s="233"/>
      <c r="C177" s="210" t="s">
        <v>141</v>
      </c>
      <c r="D177" s="210"/>
      <c r="E177" s="210"/>
      <c r="F177" s="231" t="s">
        <v>2887</v>
      </c>
      <c r="G177" s="210"/>
      <c r="H177" s="210" t="s">
        <v>2955</v>
      </c>
      <c r="I177" s="210" t="s">
        <v>2956</v>
      </c>
      <c r="J177" s="210"/>
      <c r="K177" s="254"/>
    </row>
    <row r="178" spans="2:11" customFormat="1" ht="15" customHeight="1">
      <c r="B178" s="233"/>
      <c r="C178" s="210" t="s">
        <v>57</v>
      </c>
      <c r="D178" s="210"/>
      <c r="E178" s="210"/>
      <c r="F178" s="231" t="s">
        <v>2887</v>
      </c>
      <c r="G178" s="210"/>
      <c r="H178" s="210" t="s">
        <v>2957</v>
      </c>
      <c r="I178" s="210" t="s">
        <v>2958</v>
      </c>
      <c r="J178" s="210">
        <v>1</v>
      </c>
      <c r="K178" s="254"/>
    </row>
    <row r="179" spans="2:11" customFormat="1" ht="15" customHeight="1">
      <c r="B179" s="233"/>
      <c r="C179" s="210" t="s">
        <v>53</v>
      </c>
      <c r="D179" s="210"/>
      <c r="E179" s="210"/>
      <c r="F179" s="231" t="s">
        <v>2887</v>
      </c>
      <c r="G179" s="210"/>
      <c r="H179" s="210" t="s">
        <v>2959</v>
      </c>
      <c r="I179" s="210" t="s">
        <v>2889</v>
      </c>
      <c r="J179" s="210">
        <v>20</v>
      </c>
      <c r="K179" s="254"/>
    </row>
    <row r="180" spans="2:11" customFormat="1" ht="15" customHeight="1">
      <c r="B180" s="233"/>
      <c r="C180" s="210" t="s">
        <v>54</v>
      </c>
      <c r="D180" s="210"/>
      <c r="E180" s="210"/>
      <c r="F180" s="231" t="s">
        <v>2887</v>
      </c>
      <c r="G180" s="210"/>
      <c r="H180" s="210" t="s">
        <v>2960</v>
      </c>
      <c r="I180" s="210" t="s">
        <v>2889</v>
      </c>
      <c r="J180" s="210">
        <v>255</v>
      </c>
      <c r="K180" s="254"/>
    </row>
    <row r="181" spans="2:11" customFormat="1" ht="15" customHeight="1">
      <c r="B181" s="233"/>
      <c r="C181" s="210" t="s">
        <v>142</v>
      </c>
      <c r="D181" s="210"/>
      <c r="E181" s="210"/>
      <c r="F181" s="231" t="s">
        <v>2887</v>
      </c>
      <c r="G181" s="210"/>
      <c r="H181" s="210" t="s">
        <v>2851</v>
      </c>
      <c r="I181" s="210" t="s">
        <v>2889</v>
      </c>
      <c r="J181" s="210">
        <v>10</v>
      </c>
      <c r="K181" s="254"/>
    </row>
    <row r="182" spans="2:11" customFormat="1" ht="15" customHeight="1">
      <c r="B182" s="233"/>
      <c r="C182" s="210" t="s">
        <v>143</v>
      </c>
      <c r="D182" s="210"/>
      <c r="E182" s="210"/>
      <c r="F182" s="231" t="s">
        <v>2887</v>
      </c>
      <c r="G182" s="210"/>
      <c r="H182" s="210" t="s">
        <v>2961</v>
      </c>
      <c r="I182" s="210" t="s">
        <v>2922</v>
      </c>
      <c r="J182" s="210"/>
      <c r="K182" s="254"/>
    </row>
    <row r="183" spans="2:11" customFormat="1" ht="15" customHeight="1">
      <c r="B183" s="233"/>
      <c r="C183" s="210" t="s">
        <v>2962</v>
      </c>
      <c r="D183" s="210"/>
      <c r="E183" s="210"/>
      <c r="F183" s="231" t="s">
        <v>2887</v>
      </c>
      <c r="G183" s="210"/>
      <c r="H183" s="210" t="s">
        <v>2963</v>
      </c>
      <c r="I183" s="210" t="s">
        <v>2922</v>
      </c>
      <c r="J183" s="210"/>
      <c r="K183" s="254"/>
    </row>
    <row r="184" spans="2:11" customFormat="1" ht="15" customHeight="1">
      <c r="B184" s="233"/>
      <c r="C184" s="210" t="s">
        <v>2951</v>
      </c>
      <c r="D184" s="210"/>
      <c r="E184" s="210"/>
      <c r="F184" s="231" t="s">
        <v>2887</v>
      </c>
      <c r="G184" s="210"/>
      <c r="H184" s="210" t="s">
        <v>2964</v>
      </c>
      <c r="I184" s="210" t="s">
        <v>2922</v>
      </c>
      <c r="J184" s="210"/>
      <c r="K184" s="254"/>
    </row>
    <row r="185" spans="2:11" customFormat="1" ht="15" customHeight="1">
      <c r="B185" s="233"/>
      <c r="C185" s="210" t="s">
        <v>145</v>
      </c>
      <c r="D185" s="210"/>
      <c r="E185" s="210"/>
      <c r="F185" s="231" t="s">
        <v>2893</v>
      </c>
      <c r="G185" s="210"/>
      <c r="H185" s="210" t="s">
        <v>2965</v>
      </c>
      <c r="I185" s="210" t="s">
        <v>2889</v>
      </c>
      <c r="J185" s="210">
        <v>50</v>
      </c>
      <c r="K185" s="254"/>
    </row>
    <row r="186" spans="2:11" customFormat="1" ht="15" customHeight="1">
      <c r="B186" s="233"/>
      <c r="C186" s="210" t="s">
        <v>2966</v>
      </c>
      <c r="D186" s="210"/>
      <c r="E186" s="210"/>
      <c r="F186" s="231" t="s">
        <v>2893</v>
      </c>
      <c r="G186" s="210"/>
      <c r="H186" s="210" t="s">
        <v>2967</v>
      </c>
      <c r="I186" s="210" t="s">
        <v>2968</v>
      </c>
      <c r="J186" s="210"/>
      <c r="K186" s="254"/>
    </row>
    <row r="187" spans="2:11" customFormat="1" ht="15" customHeight="1">
      <c r="B187" s="233"/>
      <c r="C187" s="210" t="s">
        <v>2969</v>
      </c>
      <c r="D187" s="210"/>
      <c r="E187" s="210"/>
      <c r="F187" s="231" t="s">
        <v>2893</v>
      </c>
      <c r="G187" s="210"/>
      <c r="H187" s="210" t="s">
        <v>2970</v>
      </c>
      <c r="I187" s="210" t="s">
        <v>2968</v>
      </c>
      <c r="J187" s="210"/>
      <c r="K187" s="254"/>
    </row>
    <row r="188" spans="2:11" customFormat="1" ht="15" customHeight="1">
      <c r="B188" s="233"/>
      <c r="C188" s="210" t="s">
        <v>2971</v>
      </c>
      <c r="D188" s="210"/>
      <c r="E188" s="210"/>
      <c r="F188" s="231" t="s">
        <v>2893</v>
      </c>
      <c r="G188" s="210"/>
      <c r="H188" s="210" t="s">
        <v>2972</v>
      </c>
      <c r="I188" s="210" t="s">
        <v>2968</v>
      </c>
      <c r="J188" s="210"/>
      <c r="K188" s="254"/>
    </row>
    <row r="189" spans="2:11" customFormat="1" ht="15" customHeight="1">
      <c r="B189" s="233"/>
      <c r="C189" s="267" t="s">
        <v>2973</v>
      </c>
      <c r="D189" s="210"/>
      <c r="E189" s="210"/>
      <c r="F189" s="231" t="s">
        <v>2893</v>
      </c>
      <c r="G189" s="210"/>
      <c r="H189" s="210" t="s">
        <v>2974</v>
      </c>
      <c r="I189" s="210" t="s">
        <v>2975</v>
      </c>
      <c r="J189" s="268" t="s">
        <v>2976</v>
      </c>
      <c r="K189" s="254"/>
    </row>
    <row r="190" spans="2:11" customFormat="1" ht="15" customHeight="1">
      <c r="B190" s="269"/>
      <c r="C190" s="270" t="s">
        <v>2977</v>
      </c>
      <c r="D190" s="271"/>
      <c r="E190" s="271"/>
      <c r="F190" s="272" t="s">
        <v>2893</v>
      </c>
      <c r="G190" s="271"/>
      <c r="H190" s="271" t="s">
        <v>2978</v>
      </c>
      <c r="I190" s="271" t="s">
        <v>2975</v>
      </c>
      <c r="J190" s="273" t="s">
        <v>2976</v>
      </c>
      <c r="K190" s="274"/>
    </row>
    <row r="191" spans="2:11" customFormat="1" ht="15" customHeight="1">
      <c r="B191" s="233"/>
      <c r="C191" s="267" t="s">
        <v>42</v>
      </c>
      <c r="D191" s="210"/>
      <c r="E191" s="210"/>
      <c r="F191" s="231" t="s">
        <v>2887</v>
      </c>
      <c r="G191" s="210"/>
      <c r="H191" s="207" t="s">
        <v>2979</v>
      </c>
      <c r="I191" s="210" t="s">
        <v>2980</v>
      </c>
      <c r="J191" s="210"/>
      <c r="K191" s="254"/>
    </row>
    <row r="192" spans="2:11" customFormat="1" ht="15" customHeight="1">
      <c r="B192" s="233"/>
      <c r="C192" s="267" t="s">
        <v>2981</v>
      </c>
      <c r="D192" s="210"/>
      <c r="E192" s="210"/>
      <c r="F192" s="231" t="s">
        <v>2887</v>
      </c>
      <c r="G192" s="210"/>
      <c r="H192" s="210" t="s">
        <v>2982</v>
      </c>
      <c r="I192" s="210" t="s">
        <v>2922</v>
      </c>
      <c r="J192" s="210"/>
      <c r="K192" s="254"/>
    </row>
    <row r="193" spans="2:11" customFormat="1" ht="15" customHeight="1">
      <c r="B193" s="233"/>
      <c r="C193" s="267" t="s">
        <v>2983</v>
      </c>
      <c r="D193" s="210"/>
      <c r="E193" s="210"/>
      <c r="F193" s="231" t="s">
        <v>2887</v>
      </c>
      <c r="G193" s="210"/>
      <c r="H193" s="210" t="s">
        <v>2984</v>
      </c>
      <c r="I193" s="210" t="s">
        <v>2922</v>
      </c>
      <c r="J193" s="210"/>
      <c r="K193" s="254"/>
    </row>
    <row r="194" spans="2:11" customFormat="1" ht="15" customHeight="1">
      <c r="B194" s="233"/>
      <c r="C194" s="267" t="s">
        <v>2985</v>
      </c>
      <c r="D194" s="210"/>
      <c r="E194" s="210"/>
      <c r="F194" s="231" t="s">
        <v>2893</v>
      </c>
      <c r="G194" s="210"/>
      <c r="H194" s="210" t="s">
        <v>2986</v>
      </c>
      <c r="I194" s="210" t="s">
        <v>2922</v>
      </c>
      <c r="J194" s="210"/>
      <c r="K194" s="254"/>
    </row>
    <row r="195" spans="2:11" customFormat="1" ht="15" customHeight="1">
      <c r="B195" s="260"/>
      <c r="C195" s="275"/>
      <c r="D195" s="240"/>
      <c r="E195" s="240"/>
      <c r="F195" s="240"/>
      <c r="G195" s="240"/>
      <c r="H195" s="240"/>
      <c r="I195" s="240"/>
      <c r="J195" s="240"/>
      <c r="K195" s="261"/>
    </row>
    <row r="196" spans="2:11" customFormat="1" ht="18.75" customHeight="1">
      <c r="B196" s="242"/>
      <c r="C196" s="252"/>
      <c r="D196" s="252"/>
      <c r="E196" s="252"/>
      <c r="F196" s="262"/>
      <c r="G196" s="252"/>
      <c r="H196" s="252"/>
      <c r="I196" s="252"/>
      <c r="J196" s="252"/>
      <c r="K196" s="242"/>
    </row>
    <row r="197" spans="2:11" customFormat="1" ht="18.75" customHeight="1">
      <c r="B197" s="242"/>
      <c r="C197" s="252"/>
      <c r="D197" s="252"/>
      <c r="E197" s="252"/>
      <c r="F197" s="262"/>
      <c r="G197" s="252"/>
      <c r="H197" s="252"/>
      <c r="I197" s="252"/>
      <c r="J197" s="252"/>
      <c r="K197" s="242"/>
    </row>
    <row r="198" spans="2:11" customFormat="1" ht="18.75" customHeight="1"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</row>
    <row r="199" spans="2:11" customFormat="1" ht="12">
      <c r="B199" s="199"/>
      <c r="C199" s="200"/>
      <c r="D199" s="200"/>
      <c r="E199" s="200"/>
      <c r="F199" s="200"/>
      <c r="G199" s="200"/>
      <c r="H199" s="200"/>
      <c r="I199" s="200"/>
      <c r="J199" s="200"/>
      <c r="K199" s="201"/>
    </row>
    <row r="200" spans="2:11" customFormat="1" ht="22.2">
      <c r="B200" s="202"/>
      <c r="C200" s="331" t="s">
        <v>2987</v>
      </c>
      <c r="D200" s="331"/>
      <c r="E200" s="331"/>
      <c r="F200" s="331"/>
      <c r="G200" s="331"/>
      <c r="H200" s="331"/>
      <c r="I200" s="331"/>
      <c r="J200" s="331"/>
      <c r="K200" s="203"/>
    </row>
    <row r="201" spans="2:11" customFormat="1" ht="25.5" customHeight="1">
      <c r="B201" s="202"/>
      <c r="C201" s="276" t="s">
        <v>2988</v>
      </c>
      <c r="D201" s="276"/>
      <c r="E201" s="276"/>
      <c r="F201" s="276" t="s">
        <v>2989</v>
      </c>
      <c r="G201" s="277"/>
      <c r="H201" s="334" t="s">
        <v>2990</v>
      </c>
      <c r="I201" s="334"/>
      <c r="J201" s="334"/>
      <c r="K201" s="203"/>
    </row>
    <row r="202" spans="2:11" customFormat="1" ht="5.25" customHeight="1">
      <c r="B202" s="233"/>
      <c r="C202" s="228"/>
      <c r="D202" s="228"/>
      <c r="E202" s="228"/>
      <c r="F202" s="228"/>
      <c r="G202" s="252"/>
      <c r="H202" s="228"/>
      <c r="I202" s="228"/>
      <c r="J202" s="228"/>
      <c r="K202" s="254"/>
    </row>
    <row r="203" spans="2:11" customFormat="1" ht="15" customHeight="1">
      <c r="B203" s="233"/>
      <c r="C203" s="210" t="s">
        <v>2980</v>
      </c>
      <c r="D203" s="210"/>
      <c r="E203" s="210"/>
      <c r="F203" s="231" t="s">
        <v>43</v>
      </c>
      <c r="G203" s="210"/>
      <c r="H203" s="335" t="s">
        <v>2991</v>
      </c>
      <c r="I203" s="335"/>
      <c r="J203" s="335"/>
      <c r="K203" s="254"/>
    </row>
    <row r="204" spans="2:11" customFormat="1" ht="15" customHeight="1">
      <c r="B204" s="233"/>
      <c r="C204" s="210"/>
      <c r="D204" s="210"/>
      <c r="E204" s="210"/>
      <c r="F204" s="231" t="s">
        <v>44</v>
      </c>
      <c r="G204" s="210"/>
      <c r="H204" s="335" t="s">
        <v>2992</v>
      </c>
      <c r="I204" s="335"/>
      <c r="J204" s="335"/>
      <c r="K204" s="254"/>
    </row>
    <row r="205" spans="2:11" customFormat="1" ht="15" customHeight="1">
      <c r="B205" s="233"/>
      <c r="C205" s="210"/>
      <c r="D205" s="210"/>
      <c r="E205" s="210"/>
      <c r="F205" s="231" t="s">
        <v>47</v>
      </c>
      <c r="G205" s="210"/>
      <c r="H205" s="335" t="s">
        <v>2993</v>
      </c>
      <c r="I205" s="335"/>
      <c r="J205" s="335"/>
      <c r="K205" s="254"/>
    </row>
    <row r="206" spans="2:11" customFormat="1" ht="15" customHeight="1">
      <c r="B206" s="233"/>
      <c r="C206" s="210"/>
      <c r="D206" s="210"/>
      <c r="E206" s="210"/>
      <c r="F206" s="231" t="s">
        <v>45</v>
      </c>
      <c r="G206" s="210"/>
      <c r="H206" s="335" t="s">
        <v>2994</v>
      </c>
      <c r="I206" s="335"/>
      <c r="J206" s="335"/>
      <c r="K206" s="254"/>
    </row>
    <row r="207" spans="2:11" customFormat="1" ht="15" customHeight="1">
      <c r="B207" s="233"/>
      <c r="C207" s="210"/>
      <c r="D207" s="210"/>
      <c r="E207" s="210"/>
      <c r="F207" s="231" t="s">
        <v>46</v>
      </c>
      <c r="G207" s="210"/>
      <c r="H207" s="335" t="s">
        <v>2995</v>
      </c>
      <c r="I207" s="335"/>
      <c r="J207" s="335"/>
      <c r="K207" s="254"/>
    </row>
    <row r="208" spans="2:11" customFormat="1" ht="15" customHeight="1">
      <c r="B208" s="233"/>
      <c r="C208" s="210"/>
      <c r="D208" s="210"/>
      <c r="E208" s="210"/>
      <c r="F208" s="231"/>
      <c r="G208" s="210"/>
      <c r="H208" s="210"/>
      <c r="I208" s="210"/>
      <c r="J208" s="210"/>
      <c r="K208" s="254"/>
    </row>
    <row r="209" spans="2:11" customFormat="1" ht="15" customHeight="1">
      <c r="B209" s="233"/>
      <c r="C209" s="210" t="s">
        <v>2934</v>
      </c>
      <c r="D209" s="210"/>
      <c r="E209" s="210"/>
      <c r="F209" s="231" t="s">
        <v>78</v>
      </c>
      <c r="G209" s="210"/>
      <c r="H209" s="335" t="s">
        <v>2996</v>
      </c>
      <c r="I209" s="335"/>
      <c r="J209" s="335"/>
      <c r="K209" s="254"/>
    </row>
    <row r="210" spans="2:11" customFormat="1" ht="15" customHeight="1">
      <c r="B210" s="233"/>
      <c r="C210" s="210"/>
      <c r="D210" s="210"/>
      <c r="E210" s="210"/>
      <c r="F210" s="231" t="s">
        <v>2833</v>
      </c>
      <c r="G210" s="210"/>
      <c r="H210" s="335" t="s">
        <v>2834</v>
      </c>
      <c r="I210" s="335"/>
      <c r="J210" s="335"/>
      <c r="K210" s="254"/>
    </row>
    <row r="211" spans="2:11" customFormat="1" ht="15" customHeight="1">
      <c r="B211" s="233"/>
      <c r="C211" s="210"/>
      <c r="D211" s="210"/>
      <c r="E211" s="210"/>
      <c r="F211" s="231" t="s">
        <v>2831</v>
      </c>
      <c r="G211" s="210"/>
      <c r="H211" s="335" t="s">
        <v>2997</v>
      </c>
      <c r="I211" s="335"/>
      <c r="J211" s="335"/>
      <c r="K211" s="254"/>
    </row>
    <row r="212" spans="2:11" customFormat="1" ht="15" customHeight="1">
      <c r="B212" s="278"/>
      <c r="C212" s="210"/>
      <c r="D212" s="210"/>
      <c r="E212" s="210"/>
      <c r="F212" s="231" t="s">
        <v>113</v>
      </c>
      <c r="G212" s="267"/>
      <c r="H212" s="336" t="s">
        <v>2835</v>
      </c>
      <c r="I212" s="336"/>
      <c r="J212" s="336"/>
      <c r="K212" s="279"/>
    </row>
    <row r="213" spans="2:11" customFormat="1" ht="15" customHeight="1">
      <c r="B213" s="278"/>
      <c r="C213" s="210"/>
      <c r="D213" s="210"/>
      <c r="E213" s="210"/>
      <c r="F213" s="231" t="s">
        <v>2751</v>
      </c>
      <c r="G213" s="267"/>
      <c r="H213" s="336" t="s">
        <v>117</v>
      </c>
      <c r="I213" s="336"/>
      <c r="J213" s="336"/>
      <c r="K213" s="279"/>
    </row>
    <row r="214" spans="2:11" customFormat="1" ht="15" customHeight="1">
      <c r="B214" s="278"/>
      <c r="C214" s="210"/>
      <c r="D214" s="210"/>
      <c r="E214" s="210"/>
      <c r="F214" s="231"/>
      <c r="G214" s="267"/>
      <c r="H214" s="258"/>
      <c r="I214" s="258"/>
      <c r="J214" s="258"/>
      <c r="K214" s="279"/>
    </row>
    <row r="215" spans="2:11" customFormat="1" ht="15" customHeight="1">
      <c r="B215" s="278"/>
      <c r="C215" s="210" t="s">
        <v>2958</v>
      </c>
      <c r="D215" s="210"/>
      <c r="E215" s="210"/>
      <c r="F215" s="231">
        <v>1</v>
      </c>
      <c r="G215" s="267"/>
      <c r="H215" s="336" t="s">
        <v>2998</v>
      </c>
      <c r="I215" s="336"/>
      <c r="J215" s="336"/>
      <c r="K215" s="279"/>
    </row>
    <row r="216" spans="2:11" customFormat="1" ht="15" customHeight="1">
      <c r="B216" s="278"/>
      <c r="C216" s="210"/>
      <c r="D216" s="210"/>
      <c r="E216" s="210"/>
      <c r="F216" s="231">
        <v>2</v>
      </c>
      <c r="G216" s="267"/>
      <c r="H216" s="336" t="s">
        <v>2999</v>
      </c>
      <c r="I216" s="336"/>
      <c r="J216" s="336"/>
      <c r="K216" s="279"/>
    </row>
    <row r="217" spans="2:11" customFormat="1" ht="15" customHeight="1">
      <c r="B217" s="278"/>
      <c r="C217" s="210"/>
      <c r="D217" s="210"/>
      <c r="E217" s="210"/>
      <c r="F217" s="231">
        <v>3</v>
      </c>
      <c r="G217" s="267"/>
      <c r="H217" s="336" t="s">
        <v>3000</v>
      </c>
      <c r="I217" s="336"/>
      <c r="J217" s="336"/>
      <c r="K217" s="279"/>
    </row>
    <row r="218" spans="2:11" customFormat="1" ht="15" customHeight="1">
      <c r="B218" s="278"/>
      <c r="C218" s="210"/>
      <c r="D218" s="210"/>
      <c r="E218" s="210"/>
      <c r="F218" s="231">
        <v>4</v>
      </c>
      <c r="G218" s="267"/>
      <c r="H218" s="336" t="s">
        <v>3001</v>
      </c>
      <c r="I218" s="336"/>
      <c r="J218" s="336"/>
      <c r="K218" s="279"/>
    </row>
    <row r="219" spans="2:11" customFormat="1" ht="12.75" customHeight="1">
      <c r="B219" s="280"/>
      <c r="C219" s="281"/>
      <c r="D219" s="281"/>
      <c r="E219" s="281"/>
      <c r="F219" s="281"/>
      <c r="G219" s="281"/>
      <c r="H219" s="281"/>
      <c r="I219" s="281"/>
      <c r="J219" s="281"/>
      <c r="K219" s="28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87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124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126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19</v>
      </c>
      <c r="I13" s="28" t="s">
        <v>20</v>
      </c>
      <c r="J13" s="26" t="s">
        <v>19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10.8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ROUND(J93,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ROUND((SUM(BE93:BE253)),  2)</f>
        <v>0</v>
      </c>
      <c r="I35" s="94">
        <v>0.21</v>
      </c>
      <c r="J35" s="84">
        <f>ROUND(((SUM(BE93:BE253))*I35),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ROUND((SUM(BF93:BF253)),  2)</f>
        <v>0</v>
      </c>
      <c r="I36" s="94">
        <v>0.15</v>
      </c>
      <c r="J36" s="84">
        <f>ROUND(((SUM(BF93:BF253))*I36),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ROUND((SUM(BG93:BG253)),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ROUND((SUM(BH93:BH253)),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ROUND((SUM(BI93:BI253)),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124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SO 01 - Místní komunikace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J93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132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9" customFormat="1" ht="19.95" customHeight="1">
      <c r="B65" s="108"/>
      <c r="D65" s="109" t="s">
        <v>133</v>
      </c>
      <c r="E65" s="110"/>
      <c r="F65" s="110"/>
      <c r="G65" s="110"/>
      <c r="H65" s="110"/>
      <c r="I65" s="110"/>
      <c r="J65" s="111">
        <f>J95</f>
        <v>0</v>
      </c>
      <c r="L65" s="108"/>
    </row>
    <row r="66" spans="2:12" s="9" customFormat="1" ht="19.95" customHeight="1">
      <c r="B66" s="108"/>
      <c r="D66" s="109" t="s">
        <v>134</v>
      </c>
      <c r="E66" s="110"/>
      <c r="F66" s="110"/>
      <c r="G66" s="110"/>
      <c r="H66" s="110"/>
      <c r="I66" s="110"/>
      <c r="J66" s="111">
        <f>J151</f>
        <v>0</v>
      </c>
      <c r="L66" s="108"/>
    </row>
    <row r="67" spans="2:12" s="9" customFormat="1" ht="19.95" customHeight="1">
      <c r="B67" s="108"/>
      <c r="D67" s="109" t="s">
        <v>135</v>
      </c>
      <c r="E67" s="110"/>
      <c r="F67" s="110"/>
      <c r="G67" s="110"/>
      <c r="H67" s="110"/>
      <c r="I67" s="110"/>
      <c r="J67" s="111">
        <f>J154</f>
        <v>0</v>
      </c>
      <c r="L67" s="108"/>
    </row>
    <row r="68" spans="2:12" s="9" customFormat="1" ht="19.95" customHeight="1">
      <c r="B68" s="108"/>
      <c r="D68" s="109" t="s">
        <v>136</v>
      </c>
      <c r="E68" s="110"/>
      <c r="F68" s="110"/>
      <c r="G68" s="110"/>
      <c r="H68" s="110"/>
      <c r="I68" s="110"/>
      <c r="J68" s="111">
        <f>J157</f>
        <v>0</v>
      </c>
      <c r="L68" s="108"/>
    </row>
    <row r="69" spans="2:12" s="9" customFormat="1" ht="19.95" customHeight="1">
      <c r="B69" s="108"/>
      <c r="D69" s="109" t="s">
        <v>137</v>
      </c>
      <c r="E69" s="110"/>
      <c r="F69" s="110"/>
      <c r="G69" s="110"/>
      <c r="H69" s="110"/>
      <c r="I69" s="110"/>
      <c r="J69" s="111">
        <f>J186</f>
        <v>0</v>
      </c>
      <c r="L69" s="108"/>
    </row>
    <row r="70" spans="2:12" s="9" customFormat="1" ht="19.95" customHeight="1">
      <c r="B70" s="108"/>
      <c r="D70" s="109" t="s">
        <v>138</v>
      </c>
      <c r="E70" s="110"/>
      <c r="F70" s="110"/>
      <c r="G70" s="110"/>
      <c r="H70" s="110"/>
      <c r="I70" s="110"/>
      <c r="J70" s="111">
        <f>J206</f>
        <v>0</v>
      </c>
      <c r="L70" s="108"/>
    </row>
    <row r="71" spans="2:12" s="9" customFormat="1" ht="19.95" customHeight="1">
      <c r="B71" s="108"/>
      <c r="D71" s="109" t="s">
        <v>139</v>
      </c>
      <c r="E71" s="110"/>
      <c r="F71" s="110"/>
      <c r="G71" s="110"/>
      <c r="H71" s="110"/>
      <c r="I71" s="110"/>
      <c r="J71" s="111">
        <f>J251</f>
        <v>0</v>
      </c>
      <c r="L71" s="108"/>
    </row>
    <row r="72" spans="2:12" s="1" customFormat="1" ht="21.75" customHeight="1">
      <c r="B72" s="33"/>
      <c r="L72" s="33"/>
    </row>
    <row r="73" spans="2:12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" customHeight="1">
      <c r="B78" s="33"/>
      <c r="C78" s="22" t="s">
        <v>140</v>
      </c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5" t="str">
        <f>E7</f>
        <v>Tištín - lokalita Z3 - Dopravní a technická infrastruktura pro I. a II. etapu výstavby</v>
      </c>
      <c r="F81" s="326"/>
      <c r="G81" s="326"/>
      <c r="H81" s="326"/>
      <c r="L81" s="33"/>
    </row>
    <row r="82" spans="2:65" ht="12" customHeight="1">
      <c r="B82" s="21"/>
      <c r="C82" s="28" t="s">
        <v>123</v>
      </c>
      <c r="L82" s="21"/>
    </row>
    <row r="83" spans="2:65" s="1" customFormat="1" ht="16.5" customHeight="1">
      <c r="B83" s="33"/>
      <c r="E83" s="325" t="s">
        <v>124</v>
      </c>
      <c r="F83" s="327"/>
      <c r="G83" s="327"/>
      <c r="H83" s="327"/>
      <c r="L83" s="33"/>
    </row>
    <row r="84" spans="2:65" s="1" customFormat="1" ht="12" customHeight="1">
      <c r="B84" s="33"/>
      <c r="C84" s="28" t="s">
        <v>125</v>
      </c>
      <c r="L84" s="33"/>
    </row>
    <row r="85" spans="2:65" s="1" customFormat="1" ht="16.5" customHeight="1">
      <c r="B85" s="33"/>
      <c r="E85" s="288" t="str">
        <f>E11</f>
        <v>SO 01 - Místní komunikace</v>
      </c>
      <c r="F85" s="327"/>
      <c r="G85" s="327"/>
      <c r="H85" s="327"/>
      <c r="L85" s="33"/>
    </row>
    <row r="86" spans="2:65" s="1" customFormat="1" ht="6.9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Tištín</v>
      </c>
      <c r="I87" s="28" t="s">
        <v>23</v>
      </c>
      <c r="J87" s="50" t="str">
        <f>IF(J14="","",J14)</f>
        <v>16. 4. 2024</v>
      </c>
      <c r="L87" s="33"/>
    </row>
    <row r="88" spans="2:65" s="1" customFormat="1" ht="6.9" customHeight="1">
      <c r="B88" s="33"/>
      <c r="L88" s="33"/>
    </row>
    <row r="89" spans="2:65" s="1" customFormat="1" ht="15.15" customHeight="1">
      <c r="B89" s="33"/>
      <c r="C89" s="28" t="s">
        <v>25</v>
      </c>
      <c r="F89" s="26" t="str">
        <f>E17</f>
        <v xml:space="preserve">Městys Tištín, Tištín 37, 798 29 Tištín, </v>
      </c>
      <c r="I89" s="28" t="s">
        <v>31</v>
      </c>
      <c r="J89" s="31" t="str">
        <f>E23</f>
        <v>ing. Libuše Kujová,</v>
      </c>
      <c r="L89" s="33"/>
    </row>
    <row r="90" spans="2:65" s="1" customFormat="1" ht="15.15" customHeight="1">
      <c r="B90" s="33"/>
      <c r="C90" s="28" t="s">
        <v>29</v>
      </c>
      <c r="F90" s="26" t="str">
        <f>IF(E20="","",E20)</f>
        <v>Vyplň údaj</v>
      </c>
      <c r="I90" s="28" t="s">
        <v>34</v>
      </c>
      <c r="J90" s="31" t="str">
        <f>E26</f>
        <v>Kucek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141</v>
      </c>
      <c r="D92" s="114" t="s">
        <v>57</v>
      </c>
      <c r="E92" s="114" t="s">
        <v>53</v>
      </c>
      <c r="F92" s="114" t="s">
        <v>54</v>
      </c>
      <c r="G92" s="114" t="s">
        <v>142</v>
      </c>
      <c r="H92" s="114" t="s">
        <v>143</v>
      </c>
      <c r="I92" s="114" t="s">
        <v>144</v>
      </c>
      <c r="J92" s="114" t="s">
        <v>130</v>
      </c>
      <c r="K92" s="115" t="s">
        <v>145</v>
      </c>
      <c r="L92" s="112"/>
      <c r="M92" s="57" t="s">
        <v>19</v>
      </c>
      <c r="N92" s="58" t="s">
        <v>42</v>
      </c>
      <c r="O92" s="58" t="s">
        <v>146</v>
      </c>
      <c r="P92" s="58" t="s">
        <v>147</v>
      </c>
      <c r="Q92" s="58" t="s">
        <v>148</v>
      </c>
      <c r="R92" s="58" t="s">
        <v>149</v>
      </c>
      <c r="S92" s="58" t="s">
        <v>150</v>
      </c>
      <c r="T92" s="59" t="s">
        <v>151</v>
      </c>
    </row>
    <row r="93" spans="2:65" s="1" customFormat="1" ht="22.8" customHeight="1">
      <c r="B93" s="33"/>
      <c r="C93" s="62" t="s">
        <v>152</v>
      </c>
      <c r="J93" s="116">
        <f>BK93</f>
        <v>0</v>
      </c>
      <c r="L93" s="33"/>
      <c r="M93" s="60"/>
      <c r="N93" s="51"/>
      <c r="O93" s="51"/>
      <c r="P93" s="117">
        <f>P94</f>
        <v>0</v>
      </c>
      <c r="Q93" s="51"/>
      <c r="R93" s="117">
        <f>R94</f>
        <v>1997.0637050999999</v>
      </c>
      <c r="S93" s="51"/>
      <c r="T93" s="118">
        <f>T94</f>
        <v>13.45</v>
      </c>
      <c r="AT93" s="18" t="s">
        <v>71</v>
      </c>
      <c r="AU93" s="18" t="s">
        <v>131</v>
      </c>
      <c r="BK93" s="119">
        <f>BK94</f>
        <v>0</v>
      </c>
    </row>
    <row r="94" spans="2:65" s="11" customFormat="1" ht="25.95" customHeight="1">
      <c r="B94" s="120"/>
      <c r="D94" s="121" t="s">
        <v>71</v>
      </c>
      <c r="E94" s="122" t="s">
        <v>153</v>
      </c>
      <c r="F94" s="122" t="s">
        <v>154</v>
      </c>
      <c r="I94" s="123"/>
      <c r="J94" s="124">
        <f>BK94</f>
        <v>0</v>
      </c>
      <c r="L94" s="120"/>
      <c r="M94" s="125"/>
      <c r="P94" s="126">
        <f>P95+P151+P154+P157+P186+P206+P251</f>
        <v>0</v>
      </c>
      <c r="R94" s="126">
        <f>R95+R151+R154+R157+R186+R206+R251</f>
        <v>1997.0637050999999</v>
      </c>
      <c r="T94" s="127">
        <f>T95+T151+T154+T157+T186+T206+T251</f>
        <v>13.45</v>
      </c>
      <c r="AR94" s="121" t="s">
        <v>79</v>
      </c>
      <c r="AT94" s="128" t="s">
        <v>71</v>
      </c>
      <c r="AU94" s="128" t="s">
        <v>72</v>
      </c>
      <c r="AY94" s="121" t="s">
        <v>155</v>
      </c>
      <c r="BK94" s="129">
        <f>BK95+BK151+BK154+BK157+BK186+BK206+BK251</f>
        <v>0</v>
      </c>
    </row>
    <row r="95" spans="2:65" s="11" customFormat="1" ht="22.8" customHeight="1">
      <c r="B95" s="120"/>
      <c r="D95" s="121" t="s">
        <v>71</v>
      </c>
      <c r="E95" s="130" t="s">
        <v>156</v>
      </c>
      <c r="F95" s="130" t="s">
        <v>157</v>
      </c>
      <c r="I95" s="123"/>
      <c r="J95" s="131">
        <f>BK95</f>
        <v>0</v>
      </c>
      <c r="L95" s="120"/>
      <c r="M95" s="125"/>
      <c r="P95" s="126">
        <f>SUM(P96:P150)</f>
        <v>0</v>
      </c>
      <c r="R95" s="126">
        <f>SUM(R96:R150)</f>
        <v>18.661250000000003</v>
      </c>
      <c r="T95" s="127">
        <f>SUM(T96:T150)</f>
        <v>13.45</v>
      </c>
      <c r="AR95" s="121" t="s">
        <v>79</v>
      </c>
      <c r="AT95" s="128" t="s">
        <v>71</v>
      </c>
      <c r="AU95" s="128" t="s">
        <v>79</v>
      </c>
      <c r="AY95" s="121" t="s">
        <v>155</v>
      </c>
      <c r="BK95" s="129">
        <f>SUM(BK96:BK150)</f>
        <v>0</v>
      </c>
    </row>
    <row r="96" spans="2:65" s="1" customFormat="1" ht="21.75" customHeight="1">
      <c r="B96" s="33"/>
      <c r="C96" s="132" t="s">
        <v>79</v>
      </c>
      <c r="D96" s="132" t="s">
        <v>158</v>
      </c>
      <c r="E96" s="133" t="s">
        <v>159</v>
      </c>
      <c r="F96" s="134" t="s">
        <v>160</v>
      </c>
      <c r="G96" s="135" t="s">
        <v>161</v>
      </c>
      <c r="H96" s="136">
        <v>3</v>
      </c>
      <c r="I96" s="137"/>
      <c r="J96" s="138">
        <f>ROUND(I96*H96,2)</f>
        <v>0</v>
      </c>
      <c r="K96" s="134" t="s">
        <v>162</v>
      </c>
      <c r="L96" s="33"/>
      <c r="M96" s="139" t="s">
        <v>19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163</v>
      </c>
      <c r="AT96" s="143" t="s">
        <v>158</v>
      </c>
      <c r="AU96" s="143" t="s">
        <v>82</v>
      </c>
      <c r="AY96" s="18" t="s">
        <v>155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0</v>
      </c>
      <c r="BL96" s="18" t="s">
        <v>163</v>
      </c>
      <c r="BM96" s="143" t="s">
        <v>82</v>
      </c>
    </row>
    <row r="97" spans="2:65" s="1" customFormat="1" ht="10.199999999999999">
      <c r="B97" s="33"/>
      <c r="D97" s="145" t="s">
        <v>164</v>
      </c>
      <c r="F97" s="146" t="s">
        <v>165</v>
      </c>
      <c r="I97" s="147"/>
      <c r="L97" s="33"/>
      <c r="M97" s="148"/>
      <c r="T97" s="54"/>
      <c r="AT97" s="18" t="s">
        <v>164</v>
      </c>
      <c r="AU97" s="18" t="s">
        <v>82</v>
      </c>
    </row>
    <row r="98" spans="2:65" s="1" customFormat="1" ht="16.5" customHeight="1">
      <c r="B98" s="33"/>
      <c r="C98" s="132" t="s">
        <v>82</v>
      </c>
      <c r="D98" s="132" t="s">
        <v>158</v>
      </c>
      <c r="E98" s="133" t="s">
        <v>166</v>
      </c>
      <c r="F98" s="134" t="s">
        <v>167</v>
      </c>
      <c r="G98" s="135" t="s">
        <v>161</v>
      </c>
      <c r="H98" s="136">
        <v>3</v>
      </c>
      <c r="I98" s="137"/>
      <c r="J98" s="138">
        <f>ROUND(I98*H98,2)</f>
        <v>0</v>
      </c>
      <c r="K98" s="134" t="s">
        <v>162</v>
      </c>
      <c r="L98" s="33"/>
      <c r="M98" s="139" t="s">
        <v>19</v>
      </c>
      <c r="N98" s="140" t="s">
        <v>43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163</v>
      </c>
      <c r="AT98" s="143" t="s">
        <v>158</v>
      </c>
      <c r="AU98" s="143" t="s">
        <v>82</v>
      </c>
      <c r="AY98" s="18" t="s">
        <v>155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0</v>
      </c>
      <c r="BL98" s="18" t="s">
        <v>163</v>
      </c>
      <c r="BM98" s="143" t="s">
        <v>163</v>
      </c>
    </row>
    <row r="99" spans="2:65" s="1" customFormat="1" ht="10.199999999999999">
      <c r="B99" s="33"/>
      <c r="D99" s="145" t="s">
        <v>164</v>
      </c>
      <c r="F99" s="146" t="s">
        <v>168</v>
      </c>
      <c r="I99" s="147"/>
      <c r="L99" s="33"/>
      <c r="M99" s="148"/>
      <c r="T99" s="54"/>
      <c r="AT99" s="18" t="s">
        <v>164</v>
      </c>
      <c r="AU99" s="18" t="s">
        <v>82</v>
      </c>
    </row>
    <row r="100" spans="2:65" s="1" customFormat="1" ht="24.15" customHeight="1">
      <c r="B100" s="33"/>
      <c r="C100" s="132" t="s">
        <v>92</v>
      </c>
      <c r="D100" s="132" t="s">
        <v>158</v>
      </c>
      <c r="E100" s="133" t="s">
        <v>169</v>
      </c>
      <c r="F100" s="134" t="s">
        <v>170</v>
      </c>
      <c r="G100" s="135" t="s">
        <v>171</v>
      </c>
      <c r="H100" s="136">
        <v>9</v>
      </c>
      <c r="I100" s="137"/>
      <c r="J100" s="138">
        <f>ROUND(I100*H100,2)</f>
        <v>0</v>
      </c>
      <c r="K100" s="134" t="s">
        <v>162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0.28999999999999998</v>
      </c>
      <c r="T100" s="142">
        <f>S100*H100</f>
        <v>2.61</v>
      </c>
      <c r="AR100" s="143" t="s">
        <v>163</v>
      </c>
      <c r="AT100" s="143" t="s">
        <v>158</v>
      </c>
      <c r="AU100" s="143" t="s">
        <v>82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163</v>
      </c>
      <c r="BM100" s="143" t="s">
        <v>172</v>
      </c>
    </row>
    <row r="101" spans="2:65" s="1" customFormat="1" ht="10.199999999999999">
      <c r="B101" s="33"/>
      <c r="D101" s="145" t="s">
        <v>164</v>
      </c>
      <c r="F101" s="146" t="s">
        <v>173</v>
      </c>
      <c r="I101" s="147"/>
      <c r="L101" s="33"/>
      <c r="M101" s="148"/>
      <c r="T101" s="54"/>
      <c r="AT101" s="18" t="s">
        <v>164</v>
      </c>
      <c r="AU101" s="18" t="s">
        <v>82</v>
      </c>
    </row>
    <row r="102" spans="2:65" s="1" customFormat="1" ht="37.799999999999997" customHeight="1">
      <c r="B102" s="33"/>
      <c r="C102" s="132" t="s">
        <v>163</v>
      </c>
      <c r="D102" s="132" t="s">
        <v>158</v>
      </c>
      <c r="E102" s="133" t="s">
        <v>174</v>
      </c>
      <c r="F102" s="134" t="s">
        <v>175</v>
      </c>
      <c r="G102" s="135" t="s">
        <v>176</v>
      </c>
      <c r="H102" s="136">
        <v>38</v>
      </c>
      <c r="I102" s="137"/>
      <c r="J102" s="138">
        <f>ROUND(I102*H102,2)</f>
        <v>0</v>
      </c>
      <c r="K102" s="134" t="s">
        <v>162</v>
      </c>
      <c r="L102" s="33"/>
      <c r="M102" s="139" t="s">
        <v>19</v>
      </c>
      <c r="N102" s="140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0.26</v>
      </c>
      <c r="T102" s="142">
        <f>S102*H102</f>
        <v>9.8800000000000008</v>
      </c>
      <c r="AR102" s="143" t="s">
        <v>163</v>
      </c>
      <c r="AT102" s="143" t="s">
        <v>158</v>
      </c>
      <c r="AU102" s="143" t="s">
        <v>82</v>
      </c>
      <c r="AY102" s="18" t="s">
        <v>155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0</v>
      </c>
      <c r="BL102" s="18" t="s">
        <v>163</v>
      </c>
      <c r="BM102" s="143" t="s">
        <v>177</v>
      </c>
    </row>
    <row r="103" spans="2:65" s="1" customFormat="1" ht="10.199999999999999">
      <c r="B103" s="33"/>
      <c r="D103" s="145" t="s">
        <v>164</v>
      </c>
      <c r="F103" s="146" t="s">
        <v>178</v>
      </c>
      <c r="I103" s="147"/>
      <c r="L103" s="33"/>
      <c r="M103" s="148"/>
      <c r="T103" s="54"/>
      <c r="AT103" s="18" t="s">
        <v>164</v>
      </c>
      <c r="AU103" s="18" t="s">
        <v>82</v>
      </c>
    </row>
    <row r="104" spans="2:65" s="1" customFormat="1" ht="37.799999999999997" customHeight="1">
      <c r="B104" s="33"/>
      <c r="C104" s="132" t="s">
        <v>179</v>
      </c>
      <c r="D104" s="132" t="s">
        <v>158</v>
      </c>
      <c r="E104" s="133" t="s">
        <v>180</v>
      </c>
      <c r="F104" s="134" t="s">
        <v>181</v>
      </c>
      <c r="G104" s="135" t="s">
        <v>176</v>
      </c>
      <c r="H104" s="136">
        <v>3</v>
      </c>
      <c r="I104" s="137"/>
      <c r="J104" s="138">
        <f>ROUND(I104*H104,2)</f>
        <v>0</v>
      </c>
      <c r="K104" s="134" t="s">
        <v>162</v>
      </c>
      <c r="L104" s="33"/>
      <c r="M104" s="139" t="s">
        <v>19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0.32</v>
      </c>
      <c r="T104" s="142">
        <f>S104*H104</f>
        <v>0.96</v>
      </c>
      <c r="AR104" s="143" t="s">
        <v>163</v>
      </c>
      <c r="AT104" s="143" t="s">
        <v>158</v>
      </c>
      <c r="AU104" s="143" t="s">
        <v>82</v>
      </c>
      <c r="AY104" s="18" t="s">
        <v>155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0</v>
      </c>
      <c r="BL104" s="18" t="s">
        <v>163</v>
      </c>
      <c r="BM104" s="143" t="s">
        <v>182</v>
      </c>
    </row>
    <row r="105" spans="2:65" s="1" customFormat="1" ht="10.199999999999999">
      <c r="B105" s="33"/>
      <c r="D105" s="145" t="s">
        <v>164</v>
      </c>
      <c r="F105" s="146" t="s">
        <v>183</v>
      </c>
      <c r="I105" s="147"/>
      <c r="L105" s="33"/>
      <c r="M105" s="148"/>
      <c r="T105" s="54"/>
      <c r="AT105" s="18" t="s">
        <v>164</v>
      </c>
      <c r="AU105" s="18" t="s">
        <v>82</v>
      </c>
    </row>
    <row r="106" spans="2:65" s="1" customFormat="1" ht="33" customHeight="1">
      <c r="B106" s="33"/>
      <c r="C106" s="132" t="s">
        <v>172</v>
      </c>
      <c r="D106" s="132" t="s">
        <v>158</v>
      </c>
      <c r="E106" s="133" t="s">
        <v>184</v>
      </c>
      <c r="F106" s="134" t="s">
        <v>185</v>
      </c>
      <c r="G106" s="135" t="s">
        <v>186</v>
      </c>
      <c r="H106" s="136">
        <v>0.8</v>
      </c>
      <c r="I106" s="137"/>
      <c r="J106" s="138">
        <f>ROUND(I106*H106,2)</f>
        <v>0</v>
      </c>
      <c r="K106" s="134" t="s">
        <v>162</v>
      </c>
      <c r="L106" s="33"/>
      <c r="M106" s="139" t="s">
        <v>19</v>
      </c>
      <c r="N106" s="140" t="s">
        <v>43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163</v>
      </c>
      <c r="AT106" s="143" t="s">
        <v>158</v>
      </c>
      <c r="AU106" s="143" t="s">
        <v>82</v>
      </c>
      <c r="AY106" s="18" t="s">
        <v>155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0</v>
      </c>
      <c r="BL106" s="18" t="s">
        <v>163</v>
      </c>
      <c r="BM106" s="143" t="s">
        <v>187</v>
      </c>
    </row>
    <row r="107" spans="2:65" s="1" customFormat="1" ht="10.199999999999999">
      <c r="B107" s="33"/>
      <c r="D107" s="145" t="s">
        <v>164</v>
      </c>
      <c r="F107" s="146" t="s">
        <v>188</v>
      </c>
      <c r="I107" s="147"/>
      <c r="L107" s="33"/>
      <c r="M107" s="148"/>
      <c r="T107" s="54"/>
      <c r="AT107" s="18" t="s">
        <v>164</v>
      </c>
      <c r="AU107" s="18" t="s">
        <v>82</v>
      </c>
    </row>
    <row r="108" spans="2:65" s="1" customFormat="1" ht="16.5" customHeight="1">
      <c r="B108" s="33"/>
      <c r="C108" s="132" t="s">
        <v>189</v>
      </c>
      <c r="D108" s="132" t="s">
        <v>158</v>
      </c>
      <c r="E108" s="133" t="s">
        <v>190</v>
      </c>
      <c r="F108" s="134" t="s">
        <v>191</v>
      </c>
      <c r="G108" s="135" t="s">
        <v>176</v>
      </c>
      <c r="H108" s="136">
        <v>2184.1</v>
      </c>
      <c r="I108" s="137"/>
      <c r="J108" s="138">
        <f>ROUND(I108*H108,2)</f>
        <v>0</v>
      </c>
      <c r="K108" s="134" t="s">
        <v>162</v>
      </c>
      <c r="L108" s="33"/>
      <c r="M108" s="139" t="s">
        <v>19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163</v>
      </c>
      <c r="AT108" s="143" t="s">
        <v>158</v>
      </c>
      <c r="AU108" s="143" t="s">
        <v>82</v>
      </c>
      <c r="AY108" s="18" t="s">
        <v>155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0</v>
      </c>
      <c r="BL108" s="18" t="s">
        <v>163</v>
      </c>
      <c r="BM108" s="143" t="s">
        <v>192</v>
      </c>
    </row>
    <row r="109" spans="2:65" s="1" customFormat="1" ht="10.199999999999999">
      <c r="B109" s="33"/>
      <c r="D109" s="145" t="s">
        <v>164</v>
      </c>
      <c r="F109" s="146" t="s">
        <v>193</v>
      </c>
      <c r="I109" s="147"/>
      <c r="L109" s="33"/>
      <c r="M109" s="148"/>
      <c r="T109" s="54"/>
      <c r="AT109" s="18" t="s">
        <v>164</v>
      </c>
      <c r="AU109" s="18" t="s">
        <v>82</v>
      </c>
    </row>
    <row r="110" spans="2:65" s="1" customFormat="1" ht="24.15" customHeight="1">
      <c r="B110" s="33"/>
      <c r="C110" s="132" t="s">
        <v>177</v>
      </c>
      <c r="D110" s="132" t="s">
        <v>158</v>
      </c>
      <c r="E110" s="133" t="s">
        <v>194</v>
      </c>
      <c r="F110" s="134" t="s">
        <v>195</v>
      </c>
      <c r="G110" s="135" t="s">
        <v>186</v>
      </c>
      <c r="H110" s="136">
        <v>367.91</v>
      </c>
      <c r="I110" s="137"/>
      <c r="J110" s="138">
        <f>ROUND(I110*H110,2)</f>
        <v>0</v>
      </c>
      <c r="K110" s="134" t="s">
        <v>162</v>
      </c>
      <c r="L110" s="33"/>
      <c r="M110" s="139" t="s">
        <v>19</v>
      </c>
      <c r="N110" s="140" t="s">
        <v>43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163</v>
      </c>
      <c r="AT110" s="143" t="s">
        <v>158</v>
      </c>
      <c r="AU110" s="143" t="s">
        <v>82</v>
      </c>
      <c r="AY110" s="18" t="s">
        <v>155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8" t="s">
        <v>79</v>
      </c>
      <c r="BK110" s="144">
        <f>ROUND(I110*H110,2)</f>
        <v>0</v>
      </c>
      <c r="BL110" s="18" t="s">
        <v>163</v>
      </c>
      <c r="BM110" s="143" t="s">
        <v>196</v>
      </c>
    </row>
    <row r="111" spans="2:65" s="1" customFormat="1" ht="10.199999999999999">
      <c r="B111" s="33"/>
      <c r="D111" s="145" t="s">
        <v>164</v>
      </c>
      <c r="F111" s="146" t="s">
        <v>197</v>
      </c>
      <c r="I111" s="147"/>
      <c r="L111" s="33"/>
      <c r="M111" s="148"/>
      <c r="T111" s="54"/>
      <c r="AT111" s="18" t="s">
        <v>164</v>
      </c>
      <c r="AU111" s="18" t="s">
        <v>82</v>
      </c>
    </row>
    <row r="112" spans="2:65" s="1" customFormat="1" ht="24.15" customHeight="1">
      <c r="B112" s="33"/>
      <c r="C112" s="132" t="s">
        <v>198</v>
      </c>
      <c r="D112" s="132" t="s">
        <v>158</v>
      </c>
      <c r="E112" s="133" t="s">
        <v>199</v>
      </c>
      <c r="F112" s="134" t="s">
        <v>200</v>
      </c>
      <c r="G112" s="135" t="s">
        <v>186</v>
      </c>
      <c r="H112" s="136">
        <v>35.6</v>
      </c>
      <c r="I112" s="137"/>
      <c r="J112" s="138">
        <f>ROUND(I112*H112,2)</f>
        <v>0</v>
      </c>
      <c r="K112" s="134" t="s">
        <v>162</v>
      </c>
      <c r="L112" s="33"/>
      <c r="M112" s="139" t="s">
        <v>19</v>
      </c>
      <c r="N112" s="140" t="s">
        <v>43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163</v>
      </c>
      <c r="AT112" s="143" t="s">
        <v>158</v>
      </c>
      <c r="AU112" s="143" t="s">
        <v>82</v>
      </c>
      <c r="AY112" s="18" t="s">
        <v>155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8" t="s">
        <v>79</v>
      </c>
      <c r="BK112" s="144">
        <f>ROUND(I112*H112,2)</f>
        <v>0</v>
      </c>
      <c r="BL112" s="18" t="s">
        <v>163</v>
      </c>
      <c r="BM112" s="143" t="s">
        <v>201</v>
      </c>
    </row>
    <row r="113" spans="2:65" s="1" customFormat="1" ht="10.199999999999999">
      <c r="B113" s="33"/>
      <c r="D113" s="145" t="s">
        <v>164</v>
      </c>
      <c r="F113" s="146" t="s">
        <v>202</v>
      </c>
      <c r="I113" s="147"/>
      <c r="L113" s="33"/>
      <c r="M113" s="148"/>
      <c r="T113" s="54"/>
      <c r="AT113" s="18" t="s">
        <v>164</v>
      </c>
      <c r="AU113" s="18" t="s">
        <v>82</v>
      </c>
    </row>
    <row r="114" spans="2:65" s="1" customFormat="1" ht="16.5" customHeight="1">
      <c r="B114" s="33"/>
      <c r="C114" s="132" t="s">
        <v>182</v>
      </c>
      <c r="D114" s="132" t="s">
        <v>158</v>
      </c>
      <c r="E114" s="133" t="s">
        <v>203</v>
      </c>
      <c r="F114" s="134" t="s">
        <v>204</v>
      </c>
      <c r="G114" s="135" t="s">
        <v>186</v>
      </c>
      <c r="H114" s="136">
        <v>10.050000000000001</v>
      </c>
      <c r="I114" s="137"/>
      <c r="J114" s="138">
        <f>ROUND(I114*H114,2)</f>
        <v>0</v>
      </c>
      <c r="K114" s="134" t="s">
        <v>162</v>
      </c>
      <c r="L114" s="33"/>
      <c r="M114" s="139" t="s">
        <v>19</v>
      </c>
      <c r="N114" s="140" t="s">
        <v>43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163</v>
      </c>
      <c r="AT114" s="143" t="s">
        <v>158</v>
      </c>
      <c r="AU114" s="143" t="s">
        <v>82</v>
      </c>
      <c r="AY114" s="18" t="s">
        <v>155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0</v>
      </c>
      <c r="BL114" s="18" t="s">
        <v>163</v>
      </c>
      <c r="BM114" s="143" t="s">
        <v>205</v>
      </c>
    </row>
    <row r="115" spans="2:65" s="1" customFormat="1" ht="10.199999999999999">
      <c r="B115" s="33"/>
      <c r="D115" s="145" t="s">
        <v>164</v>
      </c>
      <c r="F115" s="146" t="s">
        <v>206</v>
      </c>
      <c r="I115" s="147"/>
      <c r="L115" s="33"/>
      <c r="M115" s="148"/>
      <c r="T115" s="54"/>
      <c r="AT115" s="18" t="s">
        <v>164</v>
      </c>
      <c r="AU115" s="18" t="s">
        <v>82</v>
      </c>
    </row>
    <row r="116" spans="2:65" s="1" customFormat="1" ht="24.15" customHeight="1">
      <c r="B116" s="33"/>
      <c r="C116" s="132" t="s">
        <v>207</v>
      </c>
      <c r="D116" s="132" t="s">
        <v>158</v>
      </c>
      <c r="E116" s="133" t="s">
        <v>208</v>
      </c>
      <c r="F116" s="134" t="s">
        <v>209</v>
      </c>
      <c r="G116" s="135" t="s">
        <v>161</v>
      </c>
      <c r="H116" s="136">
        <v>3</v>
      </c>
      <c r="I116" s="137"/>
      <c r="J116" s="138">
        <f>ROUND(I116*H116,2)</f>
        <v>0</v>
      </c>
      <c r="K116" s="134" t="s">
        <v>162</v>
      </c>
      <c r="L116" s="33"/>
      <c r="M116" s="139" t="s">
        <v>19</v>
      </c>
      <c r="N116" s="140" t="s">
        <v>43</v>
      </c>
      <c r="P116" s="141">
        <f>O116*H116</f>
        <v>0</v>
      </c>
      <c r="Q116" s="141">
        <v>0</v>
      </c>
      <c r="R116" s="141">
        <f>Q116*H116</f>
        <v>0</v>
      </c>
      <c r="S116" s="141">
        <v>0</v>
      </c>
      <c r="T116" s="142">
        <f>S116*H116</f>
        <v>0</v>
      </c>
      <c r="AR116" s="143" t="s">
        <v>163</v>
      </c>
      <c r="AT116" s="143" t="s">
        <v>158</v>
      </c>
      <c r="AU116" s="143" t="s">
        <v>82</v>
      </c>
      <c r="AY116" s="18" t="s">
        <v>155</v>
      </c>
      <c r="BE116" s="144">
        <f>IF(N116="základní",J116,0)</f>
        <v>0</v>
      </c>
      <c r="BF116" s="144">
        <f>IF(N116="snížená",J116,0)</f>
        <v>0</v>
      </c>
      <c r="BG116" s="144">
        <f>IF(N116="zákl. přenesená",J116,0)</f>
        <v>0</v>
      </c>
      <c r="BH116" s="144">
        <f>IF(N116="sníž. přenesená",J116,0)</f>
        <v>0</v>
      </c>
      <c r="BI116" s="144">
        <f>IF(N116="nulová",J116,0)</f>
        <v>0</v>
      </c>
      <c r="BJ116" s="18" t="s">
        <v>79</v>
      </c>
      <c r="BK116" s="144">
        <f>ROUND(I116*H116,2)</f>
        <v>0</v>
      </c>
      <c r="BL116" s="18" t="s">
        <v>163</v>
      </c>
      <c r="BM116" s="143" t="s">
        <v>210</v>
      </c>
    </row>
    <row r="117" spans="2:65" s="1" customFormat="1" ht="10.199999999999999">
      <c r="B117" s="33"/>
      <c r="D117" s="145" t="s">
        <v>164</v>
      </c>
      <c r="F117" s="146" t="s">
        <v>211</v>
      </c>
      <c r="I117" s="147"/>
      <c r="L117" s="33"/>
      <c r="M117" s="148"/>
      <c r="T117" s="54"/>
      <c r="AT117" s="18" t="s">
        <v>164</v>
      </c>
      <c r="AU117" s="18" t="s">
        <v>82</v>
      </c>
    </row>
    <row r="118" spans="2:65" s="1" customFormat="1" ht="24.15" customHeight="1">
      <c r="B118" s="33"/>
      <c r="C118" s="132" t="s">
        <v>187</v>
      </c>
      <c r="D118" s="132" t="s">
        <v>158</v>
      </c>
      <c r="E118" s="133" t="s">
        <v>212</v>
      </c>
      <c r="F118" s="134" t="s">
        <v>213</v>
      </c>
      <c r="G118" s="135" t="s">
        <v>161</v>
      </c>
      <c r="H118" s="136">
        <v>3</v>
      </c>
      <c r="I118" s="137"/>
      <c r="J118" s="138">
        <f>ROUND(I118*H118,2)</f>
        <v>0</v>
      </c>
      <c r="K118" s="134" t="s">
        <v>162</v>
      </c>
      <c r="L118" s="33"/>
      <c r="M118" s="139" t="s">
        <v>19</v>
      </c>
      <c r="N118" s="140" t="s">
        <v>43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163</v>
      </c>
      <c r="AT118" s="143" t="s">
        <v>158</v>
      </c>
      <c r="AU118" s="143" t="s">
        <v>82</v>
      </c>
      <c r="AY118" s="18" t="s">
        <v>155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0</v>
      </c>
      <c r="BL118" s="18" t="s">
        <v>163</v>
      </c>
      <c r="BM118" s="143" t="s">
        <v>214</v>
      </c>
    </row>
    <row r="119" spans="2:65" s="1" customFormat="1" ht="10.199999999999999">
      <c r="B119" s="33"/>
      <c r="D119" s="145" t="s">
        <v>164</v>
      </c>
      <c r="F119" s="146" t="s">
        <v>215</v>
      </c>
      <c r="I119" s="147"/>
      <c r="L119" s="33"/>
      <c r="M119" s="148"/>
      <c r="T119" s="54"/>
      <c r="AT119" s="18" t="s">
        <v>164</v>
      </c>
      <c r="AU119" s="18" t="s">
        <v>82</v>
      </c>
    </row>
    <row r="120" spans="2:65" s="1" customFormat="1" ht="24.15" customHeight="1">
      <c r="B120" s="33"/>
      <c r="C120" s="132" t="s">
        <v>216</v>
      </c>
      <c r="D120" s="132" t="s">
        <v>158</v>
      </c>
      <c r="E120" s="133" t="s">
        <v>217</v>
      </c>
      <c r="F120" s="134" t="s">
        <v>218</v>
      </c>
      <c r="G120" s="135" t="s">
        <v>161</v>
      </c>
      <c r="H120" s="136">
        <v>3</v>
      </c>
      <c r="I120" s="137"/>
      <c r="J120" s="138">
        <f>ROUND(I120*H120,2)</f>
        <v>0</v>
      </c>
      <c r="K120" s="134" t="s">
        <v>162</v>
      </c>
      <c r="L120" s="33"/>
      <c r="M120" s="139" t="s">
        <v>19</v>
      </c>
      <c r="N120" s="140" t="s">
        <v>43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163</v>
      </c>
      <c r="AT120" s="143" t="s">
        <v>158</v>
      </c>
      <c r="AU120" s="143" t="s">
        <v>82</v>
      </c>
      <c r="AY120" s="18" t="s">
        <v>155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0</v>
      </c>
      <c r="BL120" s="18" t="s">
        <v>163</v>
      </c>
      <c r="BM120" s="143" t="s">
        <v>219</v>
      </c>
    </row>
    <row r="121" spans="2:65" s="1" customFormat="1" ht="10.199999999999999">
      <c r="B121" s="33"/>
      <c r="D121" s="145" t="s">
        <v>164</v>
      </c>
      <c r="F121" s="146" t="s">
        <v>220</v>
      </c>
      <c r="I121" s="147"/>
      <c r="L121" s="33"/>
      <c r="M121" s="148"/>
      <c r="T121" s="54"/>
      <c r="AT121" s="18" t="s">
        <v>164</v>
      </c>
      <c r="AU121" s="18" t="s">
        <v>82</v>
      </c>
    </row>
    <row r="122" spans="2:65" s="1" customFormat="1" ht="37.799999999999997" customHeight="1">
      <c r="B122" s="33"/>
      <c r="C122" s="132" t="s">
        <v>192</v>
      </c>
      <c r="D122" s="132" t="s">
        <v>158</v>
      </c>
      <c r="E122" s="133" t="s">
        <v>221</v>
      </c>
      <c r="F122" s="134" t="s">
        <v>222</v>
      </c>
      <c r="G122" s="135" t="s">
        <v>186</v>
      </c>
      <c r="H122" s="136">
        <v>1206.29</v>
      </c>
      <c r="I122" s="137"/>
      <c r="J122" s="138">
        <f>ROUND(I122*H122,2)</f>
        <v>0</v>
      </c>
      <c r="K122" s="134" t="s">
        <v>162</v>
      </c>
      <c r="L122" s="33"/>
      <c r="M122" s="139" t="s">
        <v>19</v>
      </c>
      <c r="N122" s="140" t="s">
        <v>43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163</v>
      </c>
      <c r="AT122" s="143" t="s">
        <v>158</v>
      </c>
      <c r="AU122" s="143" t="s">
        <v>82</v>
      </c>
      <c r="AY122" s="18" t="s">
        <v>155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79</v>
      </c>
      <c r="BK122" s="144">
        <f>ROUND(I122*H122,2)</f>
        <v>0</v>
      </c>
      <c r="BL122" s="18" t="s">
        <v>163</v>
      </c>
      <c r="BM122" s="143" t="s">
        <v>223</v>
      </c>
    </row>
    <row r="123" spans="2:65" s="1" customFormat="1" ht="10.199999999999999">
      <c r="B123" s="33"/>
      <c r="D123" s="145" t="s">
        <v>164</v>
      </c>
      <c r="F123" s="146" t="s">
        <v>224</v>
      </c>
      <c r="I123" s="147"/>
      <c r="L123" s="33"/>
      <c r="M123" s="148"/>
      <c r="T123" s="54"/>
      <c r="AT123" s="18" t="s">
        <v>164</v>
      </c>
      <c r="AU123" s="18" t="s">
        <v>82</v>
      </c>
    </row>
    <row r="124" spans="2:65" s="1" customFormat="1" ht="24.15" customHeight="1">
      <c r="B124" s="33"/>
      <c r="C124" s="132" t="s">
        <v>8</v>
      </c>
      <c r="D124" s="132" t="s">
        <v>158</v>
      </c>
      <c r="E124" s="133" t="s">
        <v>225</v>
      </c>
      <c r="F124" s="134" t="s">
        <v>226</v>
      </c>
      <c r="G124" s="135" t="s">
        <v>186</v>
      </c>
      <c r="H124" s="136">
        <v>56.85</v>
      </c>
      <c r="I124" s="137"/>
      <c r="J124" s="138">
        <f>ROUND(I124*H124,2)</f>
        <v>0</v>
      </c>
      <c r="K124" s="134" t="s">
        <v>162</v>
      </c>
      <c r="L124" s="33"/>
      <c r="M124" s="139" t="s">
        <v>19</v>
      </c>
      <c r="N124" s="140" t="s">
        <v>43</v>
      </c>
      <c r="P124" s="141">
        <f>O124*H124</f>
        <v>0</v>
      </c>
      <c r="Q124" s="141">
        <v>0</v>
      </c>
      <c r="R124" s="141">
        <f>Q124*H124</f>
        <v>0</v>
      </c>
      <c r="S124" s="141">
        <v>0</v>
      </c>
      <c r="T124" s="142">
        <f>S124*H124</f>
        <v>0</v>
      </c>
      <c r="AR124" s="143" t="s">
        <v>163</v>
      </c>
      <c r="AT124" s="143" t="s">
        <v>158</v>
      </c>
      <c r="AU124" s="143" t="s">
        <v>82</v>
      </c>
      <c r="AY124" s="18" t="s">
        <v>155</v>
      </c>
      <c r="BE124" s="144">
        <f>IF(N124="základní",J124,0)</f>
        <v>0</v>
      </c>
      <c r="BF124" s="144">
        <f>IF(N124="snížená",J124,0)</f>
        <v>0</v>
      </c>
      <c r="BG124" s="144">
        <f>IF(N124="zákl. přenesená",J124,0)</f>
        <v>0</v>
      </c>
      <c r="BH124" s="144">
        <f>IF(N124="sníž. přenesená",J124,0)</f>
        <v>0</v>
      </c>
      <c r="BI124" s="144">
        <f>IF(N124="nulová",J124,0)</f>
        <v>0</v>
      </c>
      <c r="BJ124" s="18" t="s">
        <v>79</v>
      </c>
      <c r="BK124" s="144">
        <f>ROUND(I124*H124,2)</f>
        <v>0</v>
      </c>
      <c r="BL124" s="18" t="s">
        <v>163</v>
      </c>
      <c r="BM124" s="143" t="s">
        <v>227</v>
      </c>
    </row>
    <row r="125" spans="2:65" s="1" customFormat="1" ht="10.199999999999999">
      <c r="B125" s="33"/>
      <c r="D125" s="145" t="s">
        <v>164</v>
      </c>
      <c r="F125" s="146" t="s">
        <v>228</v>
      </c>
      <c r="I125" s="147"/>
      <c r="L125" s="33"/>
      <c r="M125" s="148"/>
      <c r="T125" s="54"/>
      <c r="AT125" s="18" t="s">
        <v>164</v>
      </c>
      <c r="AU125" s="18" t="s">
        <v>82</v>
      </c>
    </row>
    <row r="126" spans="2:65" s="1" customFormat="1" ht="16.5" customHeight="1">
      <c r="B126" s="33"/>
      <c r="C126" s="149" t="s">
        <v>196</v>
      </c>
      <c r="D126" s="149" t="s">
        <v>229</v>
      </c>
      <c r="E126" s="150" t="s">
        <v>230</v>
      </c>
      <c r="F126" s="151" t="s">
        <v>231</v>
      </c>
      <c r="G126" s="152" t="s">
        <v>232</v>
      </c>
      <c r="H126" s="153">
        <v>2.7</v>
      </c>
      <c r="I126" s="154"/>
      <c r="J126" s="155">
        <f>ROUND(I126*H126,2)</f>
        <v>0</v>
      </c>
      <c r="K126" s="151" t="s">
        <v>162</v>
      </c>
      <c r="L126" s="156"/>
      <c r="M126" s="157" t="s">
        <v>19</v>
      </c>
      <c r="N126" s="158" t="s">
        <v>43</v>
      </c>
      <c r="P126" s="141">
        <f>O126*H126</f>
        <v>0</v>
      </c>
      <c r="Q126" s="141">
        <v>1</v>
      </c>
      <c r="R126" s="141">
        <f>Q126*H126</f>
        <v>2.7</v>
      </c>
      <c r="S126" s="141">
        <v>0</v>
      </c>
      <c r="T126" s="142">
        <f>S126*H126</f>
        <v>0</v>
      </c>
      <c r="AR126" s="143" t="s">
        <v>177</v>
      </c>
      <c r="AT126" s="143" t="s">
        <v>229</v>
      </c>
      <c r="AU126" s="143" t="s">
        <v>82</v>
      </c>
      <c r="AY126" s="18" t="s">
        <v>155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8" t="s">
        <v>79</v>
      </c>
      <c r="BK126" s="144">
        <f>ROUND(I126*H126,2)</f>
        <v>0</v>
      </c>
      <c r="BL126" s="18" t="s">
        <v>163</v>
      </c>
      <c r="BM126" s="143" t="s">
        <v>233</v>
      </c>
    </row>
    <row r="127" spans="2:65" s="1" customFormat="1" ht="24.15" customHeight="1">
      <c r="B127" s="33"/>
      <c r="C127" s="132" t="s">
        <v>234</v>
      </c>
      <c r="D127" s="132" t="s">
        <v>158</v>
      </c>
      <c r="E127" s="133" t="s">
        <v>235</v>
      </c>
      <c r="F127" s="134" t="s">
        <v>236</v>
      </c>
      <c r="G127" s="135" t="s">
        <v>186</v>
      </c>
      <c r="H127" s="136">
        <v>137.5</v>
      </c>
      <c r="I127" s="137"/>
      <c r="J127" s="138">
        <f>ROUND(I127*H127,2)</f>
        <v>0</v>
      </c>
      <c r="K127" s="134" t="s">
        <v>162</v>
      </c>
      <c r="L127" s="33"/>
      <c r="M127" s="139" t="s">
        <v>19</v>
      </c>
      <c r="N127" s="140" t="s">
        <v>43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163</v>
      </c>
      <c r="AT127" s="143" t="s">
        <v>158</v>
      </c>
      <c r="AU127" s="143" t="s">
        <v>82</v>
      </c>
      <c r="AY127" s="18" t="s">
        <v>155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0</v>
      </c>
      <c r="BL127" s="18" t="s">
        <v>163</v>
      </c>
      <c r="BM127" s="143" t="s">
        <v>237</v>
      </c>
    </row>
    <row r="128" spans="2:65" s="1" customFormat="1" ht="10.199999999999999">
      <c r="B128" s="33"/>
      <c r="D128" s="145" t="s">
        <v>164</v>
      </c>
      <c r="F128" s="146" t="s">
        <v>238</v>
      </c>
      <c r="I128" s="147"/>
      <c r="L128" s="33"/>
      <c r="M128" s="148"/>
      <c r="T128" s="54"/>
      <c r="AT128" s="18" t="s">
        <v>164</v>
      </c>
      <c r="AU128" s="18" t="s">
        <v>82</v>
      </c>
    </row>
    <row r="129" spans="2:65" s="1" customFormat="1" ht="24.15" customHeight="1">
      <c r="B129" s="33"/>
      <c r="C129" s="132" t="s">
        <v>201</v>
      </c>
      <c r="D129" s="132" t="s">
        <v>158</v>
      </c>
      <c r="E129" s="133" t="s">
        <v>239</v>
      </c>
      <c r="F129" s="134" t="s">
        <v>240</v>
      </c>
      <c r="G129" s="135" t="s">
        <v>186</v>
      </c>
      <c r="H129" s="136">
        <v>113.7</v>
      </c>
      <c r="I129" s="137"/>
      <c r="J129" s="138">
        <f>ROUND(I129*H129,2)</f>
        <v>0</v>
      </c>
      <c r="K129" s="134" t="s">
        <v>162</v>
      </c>
      <c r="L129" s="33"/>
      <c r="M129" s="139" t="s">
        <v>19</v>
      </c>
      <c r="N129" s="140" t="s">
        <v>43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163</v>
      </c>
      <c r="AT129" s="143" t="s">
        <v>158</v>
      </c>
      <c r="AU129" s="143" t="s">
        <v>82</v>
      </c>
      <c r="AY129" s="18" t="s">
        <v>155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0</v>
      </c>
      <c r="BL129" s="18" t="s">
        <v>163</v>
      </c>
      <c r="BM129" s="143" t="s">
        <v>241</v>
      </c>
    </row>
    <row r="130" spans="2:65" s="1" customFormat="1" ht="10.199999999999999">
      <c r="B130" s="33"/>
      <c r="D130" s="145" t="s">
        <v>164</v>
      </c>
      <c r="F130" s="146" t="s">
        <v>242</v>
      </c>
      <c r="I130" s="147"/>
      <c r="L130" s="33"/>
      <c r="M130" s="148"/>
      <c r="T130" s="54"/>
      <c r="AT130" s="18" t="s">
        <v>164</v>
      </c>
      <c r="AU130" s="18" t="s">
        <v>82</v>
      </c>
    </row>
    <row r="131" spans="2:65" s="1" customFormat="1" ht="24.15" customHeight="1">
      <c r="B131" s="33"/>
      <c r="C131" s="132" t="s">
        <v>243</v>
      </c>
      <c r="D131" s="132" t="s">
        <v>158</v>
      </c>
      <c r="E131" s="133" t="s">
        <v>244</v>
      </c>
      <c r="F131" s="134" t="s">
        <v>245</v>
      </c>
      <c r="G131" s="135" t="s">
        <v>186</v>
      </c>
      <c r="H131" s="136">
        <v>955.09</v>
      </c>
      <c r="I131" s="137"/>
      <c r="J131" s="138">
        <f>ROUND(I131*H131,2)</f>
        <v>0</v>
      </c>
      <c r="K131" s="134" t="s">
        <v>162</v>
      </c>
      <c r="L131" s="33"/>
      <c r="M131" s="139" t="s">
        <v>19</v>
      </c>
      <c r="N131" s="140" t="s">
        <v>43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163</v>
      </c>
      <c r="AT131" s="143" t="s">
        <v>158</v>
      </c>
      <c r="AU131" s="143" t="s">
        <v>82</v>
      </c>
      <c r="AY131" s="18" t="s">
        <v>155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8" t="s">
        <v>79</v>
      </c>
      <c r="BK131" s="144">
        <f>ROUND(I131*H131,2)</f>
        <v>0</v>
      </c>
      <c r="BL131" s="18" t="s">
        <v>163</v>
      </c>
      <c r="BM131" s="143" t="s">
        <v>246</v>
      </c>
    </row>
    <row r="132" spans="2:65" s="1" customFormat="1" ht="10.199999999999999">
      <c r="B132" s="33"/>
      <c r="D132" s="145" t="s">
        <v>164</v>
      </c>
      <c r="F132" s="146" t="s">
        <v>247</v>
      </c>
      <c r="I132" s="147"/>
      <c r="L132" s="33"/>
      <c r="M132" s="148"/>
      <c r="T132" s="54"/>
      <c r="AT132" s="18" t="s">
        <v>164</v>
      </c>
      <c r="AU132" s="18" t="s">
        <v>82</v>
      </c>
    </row>
    <row r="133" spans="2:65" s="1" customFormat="1" ht="24.15" customHeight="1">
      <c r="B133" s="33"/>
      <c r="C133" s="132" t="s">
        <v>205</v>
      </c>
      <c r="D133" s="132" t="s">
        <v>158</v>
      </c>
      <c r="E133" s="133" t="s">
        <v>248</v>
      </c>
      <c r="F133" s="134" t="s">
        <v>249</v>
      </c>
      <c r="G133" s="135" t="s">
        <v>186</v>
      </c>
      <c r="H133" s="136">
        <v>7.96</v>
      </c>
      <c r="I133" s="137"/>
      <c r="J133" s="138">
        <f>ROUND(I133*H133,2)</f>
        <v>0</v>
      </c>
      <c r="K133" s="134" t="s">
        <v>162</v>
      </c>
      <c r="L133" s="33"/>
      <c r="M133" s="139" t="s">
        <v>19</v>
      </c>
      <c r="N133" s="140" t="s">
        <v>43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163</v>
      </c>
      <c r="AT133" s="143" t="s">
        <v>158</v>
      </c>
      <c r="AU133" s="143" t="s">
        <v>82</v>
      </c>
      <c r="AY133" s="18" t="s">
        <v>155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0</v>
      </c>
      <c r="BL133" s="18" t="s">
        <v>163</v>
      </c>
      <c r="BM133" s="143" t="s">
        <v>250</v>
      </c>
    </row>
    <row r="134" spans="2:65" s="1" customFormat="1" ht="10.199999999999999">
      <c r="B134" s="33"/>
      <c r="D134" s="145" t="s">
        <v>164</v>
      </c>
      <c r="F134" s="146" t="s">
        <v>251</v>
      </c>
      <c r="I134" s="147"/>
      <c r="L134" s="33"/>
      <c r="M134" s="148"/>
      <c r="T134" s="54"/>
      <c r="AT134" s="18" t="s">
        <v>164</v>
      </c>
      <c r="AU134" s="18" t="s">
        <v>82</v>
      </c>
    </row>
    <row r="135" spans="2:65" s="1" customFormat="1" ht="16.5" customHeight="1">
      <c r="B135" s="33"/>
      <c r="C135" s="149" t="s">
        <v>7</v>
      </c>
      <c r="D135" s="149" t="s">
        <v>229</v>
      </c>
      <c r="E135" s="150" t="s">
        <v>252</v>
      </c>
      <c r="F135" s="151" t="s">
        <v>253</v>
      </c>
      <c r="G135" s="152" t="s">
        <v>232</v>
      </c>
      <c r="H135" s="153">
        <v>15.92</v>
      </c>
      <c r="I135" s="154"/>
      <c r="J135" s="155">
        <f>ROUND(I135*H135,2)</f>
        <v>0</v>
      </c>
      <c r="K135" s="151" t="s">
        <v>162</v>
      </c>
      <c r="L135" s="156"/>
      <c r="M135" s="157" t="s">
        <v>19</v>
      </c>
      <c r="N135" s="158" t="s">
        <v>43</v>
      </c>
      <c r="P135" s="141">
        <f>O135*H135</f>
        <v>0</v>
      </c>
      <c r="Q135" s="141">
        <v>1</v>
      </c>
      <c r="R135" s="141">
        <f>Q135*H135</f>
        <v>15.92</v>
      </c>
      <c r="S135" s="141">
        <v>0</v>
      </c>
      <c r="T135" s="142">
        <f>S135*H135</f>
        <v>0</v>
      </c>
      <c r="AR135" s="143" t="s">
        <v>177</v>
      </c>
      <c r="AT135" s="143" t="s">
        <v>229</v>
      </c>
      <c r="AU135" s="143" t="s">
        <v>82</v>
      </c>
      <c r="AY135" s="18" t="s">
        <v>155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0</v>
      </c>
      <c r="BL135" s="18" t="s">
        <v>163</v>
      </c>
      <c r="BM135" s="143" t="s">
        <v>254</v>
      </c>
    </row>
    <row r="136" spans="2:65" s="1" customFormat="1" ht="16.5" customHeight="1">
      <c r="B136" s="33"/>
      <c r="C136" s="132" t="s">
        <v>210</v>
      </c>
      <c r="D136" s="132" t="s">
        <v>158</v>
      </c>
      <c r="E136" s="133" t="s">
        <v>255</v>
      </c>
      <c r="F136" s="134" t="s">
        <v>256</v>
      </c>
      <c r="G136" s="135" t="s">
        <v>176</v>
      </c>
      <c r="H136" s="136">
        <v>2133.48</v>
      </c>
      <c r="I136" s="137"/>
      <c r="J136" s="138">
        <f>ROUND(I136*H136,2)</f>
        <v>0</v>
      </c>
      <c r="K136" s="134" t="s">
        <v>162</v>
      </c>
      <c r="L136" s="33"/>
      <c r="M136" s="139" t="s">
        <v>19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163</v>
      </c>
      <c r="AT136" s="143" t="s">
        <v>158</v>
      </c>
      <c r="AU136" s="143" t="s">
        <v>82</v>
      </c>
      <c r="AY136" s="18" t="s">
        <v>155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0</v>
      </c>
      <c r="BL136" s="18" t="s">
        <v>163</v>
      </c>
      <c r="BM136" s="143" t="s">
        <v>257</v>
      </c>
    </row>
    <row r="137" spans="2:65" s="1" customFormat="1" ht="10.199999999999999">
      <c r="B137" s="33"/>
      <c r="D137" s="145" t="s">
        <v>164</v>
      </c>
      <c r="F137" s="146" t="s">
        <v>258</v>
      </c>
      <c r="I137" s="147"/>
      <c r="L137" s="33"/>
      <c r="M137" s="148"/>
      <c r="T137" s="54"/>
      <c r="AT137" s="18" t="s">
        <v>164</v>
      </c>
      <c r="AU137" s="18" t="s">
        <v>82</v>
      </c>
    </row>
    <row r="138" spans="2:65" s="1" customFormat="1" ht="24.15" customHeight="1">
      <c r="B138" s="33"/>
      <c r="C138" s="132" t="s">
        <v>259</v>
      </c>
      <c r="D138" s="132" t="s">
        <v>158</v>
      </c>
      <c r="E138" s="133" t="s">
        <v>260</v>
      </c>
      <c r="F138" s="134" t="s">
        <v>261</v>
      </c>
      <c r="G138" s="135" t="s">
        <v>176</v>
      </c>
      <c r="H138" s="136">
        <v>800</v>
      </c>
      <c r="I138" s="137"/>
      <c r="J138" s="138">
        <f>ROUND(I138*H138,2)</f>
        <v>0</v>
      </c>
      <c r="K138" s="134" t="s">
        <v>162</v>
      </c>
      <c r="L138" s="33"/>
      <c r="M138" s="139" t="s">
        <v>19</v>
      </c>
      <c r="N138" s="140" t="s">
        <v>43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163</v>
      </c>
      <c r="AT138" s="143" t="s">
        <v>158</v>
      </c>
      <c r="AU138" s="143" t="s">
        <v>82</v>
      </c>
      <c r="AY138" s="18" t="s">
        <v>155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8" t="s">
        <v>79</v>
      </c>
      <c r="BK138" s="144">
        <f>ROUND(I138*H138,2)</f>
        <v>0</v>
      </c>
      <c r="BL138" s="18" t="s">
        <v>163</v>
      </c>
      <c r="BM138" s="143" t="s">
        <v>262</v>
      </c>
    </row>
    <row r="139" spans="2:65" s="1" customFormat="1" ht="10.199999999999999">
      <c r="B139" s="33"/>
      <c r="D139" s="145" t="s">
        <v>164</v>
      </c>
      <c r="F139" s="146" t="s">
        <v>263</v>
      </c>
      <c r="I139" s="147"/>
      <c r="L139" s="33"/>
      <c r="M139" s="148"/>
      <c r="T139" s="54"/>
      <c r="AT139" s="18" t="s">
        <v>164</v>
      </c>
      <c r="AU139" s="18" t="s">
        <v>82</v>
      </c>
    </row>
    <row r="140" spans="2:65" s="1" customFormat="1" ht="24.15" customHeight="1">
      <c r="B140" s="33"/>
      <c r="C140" s="132" t="s">
        <v>214</v>
      </c>
      <c r="D140" s="132" t="s">
        <v>158</v>
      </c>
      <c r="E140" s="133" t="s">
        <v>264</v>
      </c>
      <c r="F140" s="134" t="s">
        <v>265</v>
      </c>
      <c r="G140" s="135" t="s">
        <v>176</v>
      </c>
      <c r="H140" s="136">
        <v>160</v>
      </c>
      <c r="I140" s="137"/>
      <c r="J140" s="138">
        <f>ROUND(I140*H140,2)</f>
        <v>0</v>
      </c>
      <c r="K140" s="134" t="s">
        <v>162</v>
      </c>
      <c r="L140" s="33"/>
      <c r="M140" s="139" t="s">
        <v>19</v>
      </c>
      <c r="N140" s="140" t="s">
        <v>43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163</v>
      </c>
      <c r="AT140" s="143" t="s">
        <v>158</v>
      </c>
      <c r="AU140" s="143" t="s">
        <v>82</v>
      </c>
      <c r="AY140" s="18" t="s">
        <v>155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79</v>
      </c>
      <c r="BK140" s="144">
        <f>ROUND(I140*H140,2)</f>
        <v>0</v>
      </c>
      <c r="BL140" s="18" t="s">
        <v>163</v>
      </c>
      <c r="BM140" s="143" t="s">
        <v>266</v>
      </c>
    </row>
    <row r="141" spans="2:65" s="1" customFormat="1" ht="10.199999999999999">
      <c r="B141" s="33"/>
      <c r="D141" s="145" t="s">
        <v>164</v>
      </c>
      <c r="F141" s="146" t="s">
        <v>267</v>
      </c>
      <c r="I141" s="147"/>
      <c r="L141" s="33"/>
      <c r="M141" s="148"/>
      <c r="T141" s="54"/>
      <c r="AT141" s="18" t="s">
        <v>164</v>
      </c>
      <c r="AU141" s="18" t="s">
        <v>82</v>
      </c>
    </row>
    <row r="142" spans="2:65" s="1" customFormat="1" ht="24.15" customHeight="1">
      <c r="B142" s="33"/>
      <c r="C142" s="132" t="s">
        <v>268</v>
      </c>
      <c r="D142" s="132" t="s">
        <v>158</v>
      </c>
      <c r="E142" s="133" t="s">
        <v>269</v>
      </c>
      <c r="F142" s="134" t="s">
        <v>270</v>
      </c>
      <c r="G142" s="135" t="s">
        <v>176</v>
      </c>
      <c r="H142" s="136">
        <v>415</v>
      </c>
      <c r="I142" s="137"/>
      <c r="J142" s="138">
        <f>ROUND(I142*H142,2)</f>
        <v>0</v>
      </c>
      <c r="K142" s="134" t="s">
        <v>162</v>
      </c>
      <c r="L142" s="33"/>
      <c r="M142" s="139" t="s">
        <v>19</v>
      </c>
      <c r="N142" s="140" t="s">
        <v>43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163</v>
      </c>
      <c r="AT142" s="143" t="s">
        <v>158</v>
      </c>
      <c r="AU142" s="143" t="s">
        <v>82</v>
      </c>
      <c r="AY142" s="18" t="s">
        <v>155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8" t="s">
        <v>79</v>
      </c>
      <c r="BK142" s="144">
        <f>ROUND(I142*H142,2)</f>
        <v>0</v>
      </c>
      <c r="BL142" s="18" t="s">
        <v>163</v>
      </c>
      <c r="BM142" s="143" t="s">
        <v>271</v>
      </c>
    </row>
    <row r="143" spans="2:65" s="1" customFormat="1" ht="10.199999999999999">
      <c r="B143" s="33"/>
      <c r="D143" s="145" t="s">
        <v>164</v>
      </c>
      <c r="F143" s="146" t="s">
        <v>272</v>
      </c>
      <c r="I143" s="147"/>
      <c r="L143" s="33"/>
      <c r="M143" s="148"/>
      <c r="T143" s="54"/>
      <c r="AT143" s="18" t="s">
        <v>164</v>
      </c>
      <c r="AU143" s="18" t="s">
        <v>82</v>
      </c>
    </row>
    <row r="144" spans="2:65" s="1" customFormat="1" ht="24.15" customHeight="1">
      <c r="B144" s="33"/>
      <c r="C144" s="132" t="s">
        <v>219</v>
      </c>
      <c r="D144" s="132" t="s">
        <v>158</v>
      </c>
      <c r="E144" s="133" t="s">
        <v>273</v>
      </c>
      <c r="F144" s="134" t="s">
        <v>274</v>
      </c>
      <c r="G144" s="135" t="s">
        <v>176</v>
      </c>
      <c r="H144" s="136">
        <v>575</v>
      </c>
      <c r="I144" s="137"/>
      <c r="J144" s="138">
        <f>ROUND(I144*H144,2)</f>
        <v>0</v>
      </c>
      <c r="K144" s="134" t="s">
        <v>162</v>
      </c>
      <c r="L144" s="33"/>
      <c r="M144" s="139" t="s">
        <v>19</v>
      </c>
      <c r="N144" s="140" t="s">
        <v>43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163</v>
      </c>
      <c r="AT144" s="143" t="s">
        <v>158</v>
      </c>
      <c r="AU144" s="143" t="s">
        <v>82</v>
      </c>
      <c r="AY144" s="18" t="s">
        <v>155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0</v>
      </c>
      <c r="BL144" s="18" t="s">
        <v>163</v>
      </c>
      <c r="BM144" s="143" t="s">
        <v>275</v>
      </c>
    </row>
    <row r="145" spans="2:65" s="1" customFormat="1" ht="10.199999999999999">
      <c r="B145" s="33"/>
      <c r="D145" s="145" t="s">
        <v>164</v>
      </c>
      <c r="F145" s="146" t="s">
        <v>276</v>
      </c>
      <c r="I145" s="147"/>
      <c r="L145" s="33"/>
      <c r="M145" s="148"/>
      <c r="T145" s="54"/>
      <c r="AT145" s="18" t="s">
        <v>164</v>
      </c>
      <c r="AU145" s="18" t="s">
        <v>82</v>
      </c>
    </row>
    <row r="146" spans="2:65" s="1" customFormat="1" ht="24.15" customHeight="1">
      <c r="B146" s="33"/>
      <c r="C146" s="132" t="s">
        <v>277</v>
      </c>
      <c r="D146" s="132" t="s">
        <v>158</v>
      </c>
      <c r="E146" s="133" t="s">
        <v>278</v>
      </c>
      <c r="F146" s="134" t="s">
        <v>279</v>
      </c>
      <c r="G146" s="135" t="s">
        <v>176</v>
      </c>
      <c r="H146" s="136">
        <v>800</v>
      </c>
      <c r="I146" s="137"/>
      <c r="J146" s="138">
        <f>ROUND(I146*H146,2)</f>
        <v>0</v>
      </c>
      <c r="K146" s="134" t="s">
        <v>162</v>
      </c>
      <c r="L146" s="33"/>
      <c r="M146" s="139" t="s">
        <v>19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163</v>
      </c>
      <c r="AT146" s="143" t="s">
        <v>158</v>
      </c>
      <c r="AU146" s="143" t="s">
        <v>82</v>
      </c>
      <c r="AY146" s="18" t="s">
        <v>155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0</v>
      </c>
      <c r="BL146" s="18" t="s">
        <v>163</v>
      </c>
      <c r="BM146" s="143" t="s">
        <v>280</v>
      </c>
    </row>
    <row r="147" spans="2:65" s="1" customFormat="1" ht="10.199999999999999">
      <c r="B147" s="33"/>
      <c r="D147" s="145" t="s">
        <v>164</v>
      </c>
      <c r="F147" s="146" t="s">
        <v>281</v>
      </c>
      <c r="I147" s="147"/>
      <c r="L147" s="33"/>
      <c r="M147" s="148"/>
      <c r="T147" s="54"/>
      <c r="AT147" s="18" t="s">
        <v>164</v>
      </c>
      <c r="AU147" s="18" t="s">
        <v>82</v>
      </c>
    </row>
    <row r="148" spans="2:65" s="1" customFormat="1" ht="24.15" customHeight="1">
      <c r="B148" s="33"/>
      <c r="C148" s="132" t="s">
        <v>223</v>
      </c>
      <c r="D148" s="132" t="s">
        <v>158</v>
      </c>
      <c r="E148" s="133" t="s">
        <v>282</v>
      </c>
      <c r="F148" s="134" t="s">
        <v>283</v>
      </c>
      <c r="G148" s="135" t="s">
        <v>176</v>
      </c>
      <c r="H148" s="136">
        <v>575</v>
      </c>
      <c r="I148" s="137"/>
      <c r="J148" s="138">
        <f>ROUND(I148*H148,2)</f>
        <v>0</v>
      </c>
      <c r="K148" s="134" t="s">
        <v>162</v>
      </c>
      <c r="L148" s="33"/>
      <c r="M148" s="139" t="s">
        <v>19</v>
      </c>
      <c r="N148" s="140" t="s">
        <v>43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163</v>
      </c>
      <c r="AT148" s="143" t="s">
        <v>158</v>
      </c>
      <c r="AU148" s="143" t="s">
        <v>82</v>
      </c>
      <c r="AY148" s="18" t="s">
        <v>155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8" t="s">
        <v>79</v>
      </c>
      <c r="BK148" s="144">
        <f>ROUND(I148*H148,2)</f>
        <v>0</v>
      </c>
      <c r="BL148" s="18" t="s">
        <v>163</v>
      </c>
      <c r="BM148" s="143" t="s">
        <v>284</v>
      </c>
    </row>
    <row r="149" spans="2:65" s="1" customFormat="1" ht="10.199999999999999">
      <c r="B149" s="33"/>
      <c r="D149" s="145" t="s">
        <v>164</v>
      </c>
      <c r="F149" s="146" t="s">
        <v>285</v>
      </c>
      <c r="I149" s="147"/>
      <c r="L149" s="33"/>
      <c r="M149" s="148"/>
      <c r="T149" s="54"/>
      <c r="AT149" s="18" t="s">
        <v>164</v>
      </c>
      <c r="AU149" s="18" t="s">
        <v>82</v>
      </c>
    </row>
    <row r="150" spans="2:65" s="1" customFormat="1" ht="16.5" customHeight="1">
      <c r="B150" s="33"/>
      <c r="C150" s="149" t="s">
        <v>286</v>
      </c>
      <c r="D150" s="149" t="s">
        <v>229</v>
      </c>
      <c r="E150" s="150" t="s">
        <v>287</v>
      </c>
      <c r="F150" s="151" t="s">
        <v>288</v>
      </c>
      <c r="G150" s="152" t="s">
        <v>289</v>
      </c>
      <c r="H150" s="153">
        <v>41.25</v>
      </c>
      <c r="I150" s="154"/>
      <c r="J150" s="155">
        <f>ROUND(I150*H150,2)</f>
        <v>0</v>
      </c>
      <c r="K150" s="151" t="s">
        <v>162</v>
      </c>
      <c r="L150" s="156"/>
      <c r="M150" s="157" t="s">
        <v>19</v>
      </c>
      <c r="N150" s="158" t="s">
        <v>43</v>
      </c>
      <c r="P150" s="141">
        <f>O150*H150</f>
        <v>0</v>
      </c>
      <c r="Q150" s="141">
        <v>1E-3</v>
      </c>
      <c r="R150" s="141">
        <f>Q150*H150</f>
        <v>4.1250000000000002E-2</v>
      </c>
      <c r="S150" s="141">
        <v>0</v>
      </c>
      <c r="T150" s="142">
        <f>S150*H150</f>
        <v>0</v>
      </c>
      <c r="AR150" s="143" t="s">
        <v>177</v>
      </c>
      <c r="AT150" s="143" t="s">
        <v>229</v>
      </c>
      <c r="AU150" s="143" t="s">
        <v>82</v>
      </c>
      <c r="AY150" s="18" t="s">
        <v>155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8" t="s">
        <v>79</v>
      </c>
      <c r="BK150" s="144">
        <f>ROUND(I150*H150,2)</f>
        <v>0</v>
      </c>
      <c r="BL150" s="18" t="s">
        <v>163</v>
      </c>
      <c r="BM150" s="143" t="s">
        <v>290</v>
      </c>
    </row>
    <row r="151" spans="2:65" s="11" customFormat="1" ht="22.8" customHeight="1">
      <c r="B151" s="120"/>
      <c r="D151" s="121" t="s">
        <v>71</v>
      </c>
      <c r="E151" s="130" t="s">
        <v>82</v>
      </c>
      <c r="F151" s="130" t="s">
        <v>291</v>
      </c>
      <c r="I151" s="123"/>
      <c r="J151" s="131">
        <f>BK151</f>
        <v>0</v>
      </c>
      <c r="L151" s="120"/>
      <c r="M151" s="125"/>
      <c r="P151" s="126">
        <f>SUM(P152:P153)</f>
        <v>0</v>
      </c>
      <c r="R151" s="126">
        <f>SUM(R152:R153)</f>
        <v>54.931000000000004</v>
      </c>
      <c r="T151" s="127">
        <f>SUM(T152:T153)</f>
        <v>0</v>
      </c>
      <c r="AR151" s="121" t="s">
        <v>79</v>
      </c>
      <c r="AT151" s="128" t="s">
        <v>71</v>
      </c>
      <c r="AU151" s="128" t="s">
        <v>79</v>
      </c>
      <c r="AY151" s="121" t="s">
        <v>155</v>
      </c>
      <c r="BK151" s="129">
        <f>SUM(BK152:BK153)</f>
        <v>0</v>
      </c>
    </row>
    <row r="152" spans="2:65" s="1" customFormat="1" ht="24.15" customHeight="1">
      <c r="B152" s="33"/>
      <c r="C152" s="132" t="s">
        <v>227</v>
      </c>
      <c r="D152" s="132" t="s">
        <v>158</v>
      </c>
      <c r="E152" s="133" t="s">
        <v>292</v>
      </c>
      <c r="F152" s="134" t="s">
        <v>293</v>
      </c>
      <c r="G152" s="135" t="s">
        <v>186</v>
      </c>
      <c r="H152" s="136">
        <v>33.700000000000003</v>
      </c>
      <c r="I152" s="137"/>
      <c r="J152" s="138">
        <f>ROUND(I152*H152,2)</f>
        <v>0</v>
      </c>
      <c r="K152" s="134" t="s">
        <v>162</v>
      </c>
      <c r="L152" s="33"/>
      <c r="M152" s="139" t="s">
        <v>19</v>
      </c>
      <c r="N152" s="140" t="s">
        <v>43</v>
      </c>
      <c r="P152" s="141">
        <f>O152*H152</f>
        <v>0</v>
      </c>
      <c r="Q152" s="141">
        <v>1.63</v>
      </c>
      <c r="R152" s="141">
        <f>Q152*H152</f>
        <v>54.931000000000004</v>
      </c>
      <c r="S152" s="141">
        <v>0</v>
      </c>
      <c r="T152" s="142">
        <f>S152*H152</f>
        <v>0</v>
      </c>
      <c r="AR152" s="143" t="s">
        <v>163</v>
      </c>
      <c r="AT152" s="143" t="s">
        <v>158</v>
      </c>
      <c r="AU152" s="143" t="s">
        <v>82</v>
      </c>
      <c r="AY152" s="18" t="s">
        <v>155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8" t="s">
        <v>79</v>
      </c>
      <c r="BK152" s="144">
        <f>ROUND(I152*H152,2)</f>
        <v>0</v>
      </c>
      <c r="BL152" s="18" t="s">
        <v>163</v>
      </c>
      <c r="BM152" s="143" t="s">
        <v>294</v>
      </c>
    </row>
    <row r="153" spans="2:65" s="1" customFormat="1" ht="10.199999999999999">
      <c r="B153" s="33"/>
      <c r="D153" s="145" t="s">
        <v>164</v>
      </c>
      <c r="F153" s="146" t="s">
        <v>295</v>
      </c>
      <c r="I153" s="147"/>
      <c r="L153" s="33"/>
      <c r="M153" s="148"/>
      <c r="T153" s="54"/>
      <c r="AT153" s="18" t="s">
        <v>164</v>
      </c>
      <c r="AU153" s="18" t="s">
        <v>82</v>
      </c>
    </row>
    <row r="154" spans="2:65" s="11" customFormat="1" ht="22.8" customHeight="1">
      <c r="B154" s="120"/>
      <c r="D154" s="121" t="s">
        <v>71</v>
      </c>
      <c r="E154" s="130" t="s">
        <v>163</v>
      </c>
      <c r="F154" s="130" t="s">
        <v>296</v>
      </c>
      <c r="I154" s="123"/>
      <c r="J154" s="131">
        <f>BK154</f>
        <v>0</v>
      </c>
      <c r="L154" s="120"/>
      <c r="M154" s="125"/>
      <c r="P154" s="126">
        <f>SUM(P155:P156)</f>
        <v>0</v>
      </c>
      <c r="R154" s="126">
        <f>SUM(R155:R156)</f>
        <v>10.663942799999999</v>
      </c>
      <c r="T154" s="127">
        <f>SUM(T155:T156)</f>
        <v>0</v>
      </c>
      <c r="AR154" s="121" t="s">
        <v>79</v>
      </c>
      <c r="AT154" s="128" t="s">
        <v>71</v>
      </c>
      <c r="AU154" s="128" t="s">
        <v>79</v>
      </c>
      <c r="AY154" s="121" t="s">
        <v>155</v>
      </c>
      <c r="BK154" s="129">
        <f>SUM(BK155:BK156)</f>
        <v>0</v>
      </c>
    </row>
    <row r="155" spans="2:65" s="1" customFormat="1" ht="21.75" customHeight="1">
      <c r="B155" s="33"/>
      <c r="C155" s="132" t="s">
        <v>297</v>
      </c>
      <c r="D155" s="132" t="s">
        <v>158</v>
      </c>
      <c r="E155" s="133" t="s">
        <v>298</v>
      </c>
      <c r="F155" s="134" t="s">
        <v>299</v>
      </c>
      <c r="G155" s="135" t="s">
        <v>186</v>
      </c>
      <c r="H155" s="136">
        <v>5.64</v>
      </c>
      <c r="I155" s="137"/>
      <c r="J155" s="138">
        <f>ROUND(I155*H155,2)</f>
        <v>0</v>
      </c>
      <c r="K155" s="134" t="s">
        <v>162</v>
      </c>
      <c r="L155" s="33"/>
      <c r="M155" s="139" t="s">
        <v>19</v>
      </c>
      <c r="N155" s="140" t="s">
        <v>43</v>
      </c>
      <c r="P155" s="141">
        <f>O155*H155</f>
        <v>0</v>
      </c>
      <c r="Q155" s="141">
        <v>1.8907700000000001</v>
      </c>
      <c r="R155" s="141">
        <f>Q155*H155</f>
        <v>10.663942799999999</v>
      </c>
      <c r="S155" s="141">
        <v>0</v>
      </c>
      <c r="T155" s="142">
        <f>S155*H155</f>
        <v>0</v>
      </c>
      <c r="AR155" s="143" t="s">
        <v>163</v>
      </c>
      <c r="AT155" s="143" t="s">
        <v>158</v>
      </c>
      <c r="AU155" s="143" t="s">
        <v>82</v>
      </c>
      <c r="AY155" s="18" t="s">
        <v>155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8" t="s">
        <v>79</v>
      </c>
      <c r="BK155" s="144">
        <f>ROUND(I155*H155,2)</f>
        <v>0</v>
      </c>
      <c r="BL155" s="18" t="s">
        <v>163</v>
      </c>
      <c r="BM155" s="143" t="s">
        <v>300</v>
      </c>
    </row>
    <row r="156" spans="2:65" s="1" customFormat="1" ht="10.199999999999999">
      <c r="B156" s="33"/>
      <c r="D156" s="145" t="s">
        <v>164</v>
      </c>
      <c r="F156" s="146" t="s">
        <v>301</v>
      </c>
      <c r="I156" s="147"/>
      <c r="L156" s="33"/>
      <c r="M156" s="148"/>
      <c r="T156" s="54"/>
      <c r="AT156" s="18" t="s">
        <v>164</v>
      </c>
      <c r="AU156" s="18" t="s">
        <v>82</v>
      </c>
    </row>
    <row r="157" spans="2:65" s="11" customFormat="1" ht="22.8" customHeight="1">
      <c r="B157" s="120"/>
      <c r="D157" s="121" t="s">
        <v>71</v>
      </c>
      <c r="E157" s="130" t="s">
        <v>179</v>
      </c>
      <c r="F157" s="130" t="s">
        <v>302</v>
      </c>
      <c r="I157" s="123"/>
      <c r="J157" s="131">
        <f>BK157</f>
        <v>0</v>
      </c>
      <c r="L157" s="120"/>
      <c r="M157" s="125"/>
      <c r="P157" s="126">
        <f>SUM(P158:P185)</f>
        <v>0</v>
      </c>
      <c r="R157" s="126">
        <f>SUM(R158:R185)</f>
        <v>1719.6042979999997</v>
      </c>
      <c r="T157" s="127">
        <f>SUM(T158:T185)</f>
        <v>0</v>
      </c>
      <c r="AR157" s="121" t="s">
        <v>79</v>
      </c>
      <c r="AT157" s="128" t="s">
        <v>71</v>
      </c>
      <c r="AU157" s="128" t="s">
        <v>79</v>
      </c>
      <c r="AY157" s="121" t="s">
        <v>155</v>
      </c>
      <c r="BK157" s="129">
        <f>SUM(BK158:BK185)</f>
        <v>0</v>
      </c>
    </row>
    <row r="158" spans="2:65" s="1" customFormat="1" ht="37.799999999999997" customHeight="1">
      <c r="B158" s="33"/>
      <c r="C158" s="132" t="s">
        <v>233</v>
      </c>
      <c r="D158" s="132" t="s">
        <v>158</v>
      </c>
      <c r="E158" s="133" t="s">
        <v>303</v>
      </c>
      <c r="F158" s="134" t="s">
        <v>304</v>
      </c>
      <c r="G158" s="135" t="s">
        <v>176</v>
      </c>
      <c r="H158" s="136">
        <v>1408.1</v>
      </c>
      <c r="I158" s="137"/>
      <c r="J158" s="138">
        <f>ROUND(I158*H158,2)</f>
        <v>0</v>
      </c>
      <c r="K158" s="134" t="s">
        <v>162</v>
      </c>
      <c r="L158" s="33"/>
      <c r="M158" s="139" t="s">
        <v>19</v>
      </c>
      <c r="N158" s="140" t="s">
        <v>43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163</v>
      </c>
      <c r="AT158" s="143" t="s">
        <v>158</v>
      </c>
      <c r="AU158" s="143" t="s">
        <v>82</v>
      </c>
      <c r="AY158" s="18" t="s">
        <v>155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79</v>
      </c>
      <c r="BK158" s="144">
        <f>ROUND(I158*H158,2)</f>
        <v>0</v>
      </c>
      <c r="BL158" s="18" t="s">
        <v>163</v>
      </c>
      <c r="BM158" s="143" t="s">
        <v>305</v>
      </c>
    </row>
    <row r="159" spans="2:65" s="1" customFormat="1" ht="10.199999999999999">
      <c r="B159" s="33"/>
      <c r="D159" s="145" t="s">
        <v>164</v>
      </c>
      <c r="F159" s="146" t="s">
        <v>306</v>
      </c>
      <c r="I159" s="147"/>
      <c r="L159" s="33"/>
      <c r="M159" s="148"/>
      <c r="T159" s="54"/>
      <c r="AT159" s="18" t="s">
        <v>164</v>
      </c>
      <c r="AU159" s="18" t="s">
        <v>82</v>
      </c>
    </row>
    <row r="160" spans="2:65" s="1" customFormat="1" ht="16.5" customHeight="1">
      <c r="B160" s="33"/>
      <c r="C160" s="149" t="s">
        <v>307</v>
      </c>
      <c r="D160" s="149" t="s">
        <v>229</v>
      </c>
      <c r="E160" s="150" t="s">
        <v>230</v>
      </c>
      <c r="F160" s="151" t="s">
        <v>231</v>
      </c>
      <c r="G160" s="152" t="s">
        <v>232</v>
      </c>
      <c r="H160" s="153">
        <v>20.07</v>
      </c>
      <c r="I160" s="154"/>
      <c r="J160" s="155">
        <f>ROUND(I160*H160,2)</f>
        <v>0</v>
      </c>
      <c r="K160" s="151" t="s">
        <v>162</v>
      </c>
      <c r="L160" s="156"/>
      <c r="M160" s="157" t="s">
        <v>19</v>
      </c>
      <c r="N160" s="158" t="s">
        <v>43</v>
      </c>
      <c r="P160" s="141">
        <f>O160*H160</f>
        <v>0</v>
      </c>
      <c r="Q160" s="141">
        <v>1</v>
      </c>
      <c r="R160" s="141">
        <f>Q160*H160</f>
        <v>20.07</v>
      </c>
      <c r="S160" s="141">
        <v>0</v>
      </c>
      <c r="T160" s="142">
        <f>S160*H160</f>
        <v>0</v>
      </c>
      <c r="AR160" s="143" t="s">
        <v>177</v>
      </c>
      <c r="AT160" s="143" t="s">
        <v>229</v>
      </c>
      <c r="AU160" s="143" t="s">
        <v>82</v>
      </c>
      <c r="AY160" s="18" t="s">
        <v>155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8" t="s">
        <v>79</v>
      </c>
      <c r="BK160" s="144">
        <f>ROUND(I160*H160,2)</f>
        <v>0</v>
      </c>
      <c r="BL160" s="18" t="s">
        <v>163</v>
      </c>
      <c r="BM160" s="143" t="s">
        <v>308</v>
      </c>
    </row>
    <row r="161" spans="2:65" s="1" customFormat="1" ht="21.75" customHeight="1">
      <c r="B161" s="33"/>
      <c r="C161" s="132" t="s">
        <v>237</v>
      </c>
      <c r="D161" s="132" t="s">
        <v>158</v>
      </c>
      <c r="E161" s="133" t="s">
        <v>309</v>
      </c>
      <c r="F161" s="134" t="s">
        <v>310</v>
      </c>
      <c r="G161" s="135" t="s">
        <v>176</v>
      </c>
      <c r="H161" s="136">
        <v>3025.14</v>
      </c>
      <c r="I161" s="137"/>
      <c r="J161" s="138">
        <f>ROUND(I161*H161,2)</f>
        <v>0</v>
      </c>
      <c r="K161" s="134" t="s">
        <v>162</v>
      </c>
      <c r="L161" s="33"/>
      <c r="M161" s="139" t="s">
        <v>19</v>
      </c>
      <c r="N161" s="140" t="s">
        <v>43</v>
      </c>
      <c r="P161" s="141">
        <f>O161*H161</f>
        <v>0</v>
      </c>
      <c r="Q161" s="141">
        <v>0.34499999999999997</v>
      </c>
      <c r="R161" s="141">
        <f>Q161*H161</f>
        <v>1043.6732999999999</v>
      </c>
      <c r="S161" s="141">
        <v>0</v>
      </c>
      <c r="T161" s="142">
        <f>S161*H161</f>
        <v>0</v>
      </c>
      <c r="AR161" s="143" t="s">
        <v>163</v>
      </c>
      <c r="AT161" s="143" t="s">
        <v>158</v>
      </c>
      <c r="AU161" s="143" t="s">
        <v>82</v>
      </c>
      <c r="AY161" s="18" t="s">
        <v>155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0</v>
      </c>
      <c r="BL161" s="18" t="s">
        <v>163</v>
      </c>
      <c r="BM161" s="143" t="s">
        <v>311</v>
      </c>
    </row>
    <row r="162" spans="2:65" s="1" customFormat="1" ht="10.199999999999999">
      <c r="B162" s="33"/>
      <c r="D162" s="145" t="s">
        <v>164</v>
      </c>
      <c r="F162" s="146" t="s">
        <v>312</v>
      </c>
      <c r="I162" s="147"/>
      <c r="L162" s="33"/>
      <c r="M162" s="148"/>
      <c r="T162" s="54"/>
      <c r="AT162" s="18" t="s">
        <v>164</v>
      </c>
      <c r="AU162" s="18" t="s">
        <v>82</v>
      </c>
    </row>
    <row r="163" spans="2:65" s="1" customFormat="1" ht="21.75" customHeight="1">
      <c r="B163" s="33"/>
      <c r="C163" s="132" t="s">
        <v>313</v>
      </c>
      <c r="D163" s="132" t="s">
        <v>158</v>
      </c>
      <c r="E163" s="133" t="s">
        <v>314</v>
      </c>
      <c r="F163" s="134" t="s">
        <v>315</v>
      </c>
      <c r="G163" s="135" t="s">
        <v>176</v>
      </c>
      <c r="H163" s="136">
        <v>226.8</v>
      </c>
      <c r="I163" s="137"/>
      <c r="J163" s="138">
        <f>ROUND(I163*H163,2)</f>
        <v>0</v>
      </c>
      <c r="K163" s="134" t="s">
        <v>162</v>
      </c>
      <c r="L163" s="33"/>
      <c r="M163" s="139" t="s">
        <v>19</v>
      </c>
      <c r="N163" s="140" t="s">
        <v>43</v>
      </c>
      <c r="P163" s="141">
        <f>O163*H163</f>
        <v>0</v>
      </c>
      <c r="Q163" s="141">
        <v>0.36834</v>
      </c>
      <c r="R163" s="141">
        <f>Q163*H163</f>
        <v>83.539512000000002</v>
      </c>
      <c r="S163" s="141">
        <v>0</v>
      </c>
      <c r="T163" s="142">
        <f>S163*H163</f>
        <v>0</v>
      </c>
      <c r="AR163" s="143" t="s">
        <v>163</v>
      </c>
      <c r="AT163" s="143" t="s">
        <v>158</v>
      </c>
      <c r="AU163" s="143" t="s">
        <v>82</v>
      </c>
      <c r="AY163" s="18" t="s">
        <v>155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79</v>
      </c>
      <c r="BK163" s="144">
        <f>ROUND(I163*H163,2)</f>
        <v>0</v>
      </c>
      <c r="BL163" s="18" t="s">
        <v>163</v>
      </c>
      <c r="BM163" s="143" t="s">
        <v>316</v>
      </c>
    </row>
    <row r="164" spans="2:65" s="1" customFormat="1" ht="10.199999999999999">
      <c r="B164" s="33"/>
      <c r="D164" s="145" t="s">
        <v>164</v>
      </c>
      <c r="F164" s="146" t="s">
        <v>317</v>
      </c>
      <c r="I164" s="147"/>
      <c r="L164" s="33"/>
      <c r="M164" s="148"/>
      <c r="T164" s="54"/>
      <c r="AT164" s="18" t="s">
        <v>164</v>
      </c>
      <c r="AU164" s="18" t="s">
        <v>82</v>
      </c>
    </row>
    <row r="165" spans="2:65" s="1" customFormat="1" ht="21.75" customHeight="1">
      <c r="B165" s="33"/>
      <c r="C165" s="132" t="s">
        <v>241</v>
      </c>
      <c r="D165" s="132" t="s">
        <v>158</v>
      </c>
      <c r="E165" s="133" t="s">
        <v>318</v>
      </c>
      <c r="F165" s="134" t="s">
        <v>319</v>
      </c>
      <c r="G165" s="135" t="s">
        <v>176</v>
      </c>
      <c r="H165" s="136">
        <v>287</v>
      </c>
      <c r="I165" s="137"/>
      <c r="J165" s="138">
        <f>ROUND(I165*H165,2)</f>
        <v>0</v>
      </c>
      <c r="K165" s="134" t="s">
        <v>162</v>
      </c>
      <c r="L165" s="33"/>
      <c r="M165" s="139" t="s">
        <v>19</v>
      </c>
      <c r="N165" s="140" t="s">
        <v>43</v>
      </c>
      <c r="P165" s="141">
        <f>O165*H165</f>
        <v>0</v>
      </c>
      <c r="Q165" s="141">
        <v>0.23</v>
      </c>
      <c r="R165" s="141">
        <f>Q165*H165</f>
        <v>66.010000000000005</v>
      </c>
      <c r="S165" s="141">
        <v>0</v>
      </c>
      <c r="T165" s="142">
        <f>S165*H165</f>
        <v>0</v>
      </c>
      <c r="AR165" s="143" t="s">
        <v>163</v>
      </c>
      <c r="AT165" s="143" t="s">
        <v>158</v>
      </c>
      <c r="AU165" s="143" t="s">
        <v>82</v>
      </c>
      <c r="AY165" s="18" t="s">
        <v>155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8" t="s">
        <v>79</v>
      </c>
      <c r="BK165" s="144">
        <f>ROUND(I165*H165,2)</f>
        <v>0</v>
      </c>
      <c r="BL165" s="18" t="s">
        <v>163</v>
      </c>
      <c r="BM165" s="143" t="s">
        <v>320</v>
      </c>
    </row>
    <row r="166" spans="2:65" s="1" customFormat="1" ht="10.199999999999999">
      <c r="B166" s="33"/>
      <c r="D166" s="145" t="s">
        <v>164</v>
      </c>
      <c r="F166" s="146" t="s">
        <v>321</v>
      </c>
      <c r="I166" s="147"/>
      <c r="L166" s="33"/>
      <c r="M166" s="148"/>
      <c r="T166" s="54"/>
      <c r="AT166" s="18" t="s">
        <v>164</v>
      </c>
      <c r="AU166" s="18" t="s">
        <v>82</v>
      </c>
    </row>
    <row r="167" spans="2:65" s="1" customFormat="1" ht="21.75" customHeight="1">
      <c r="B167" s="33"/>
      <c r="C167" s="132" t="s">
        <v>322</v>
      </c>
      <c r="D167" s="132" t="s">
        <v>158</v>
      </c>
      <c r="E167" s="133" t="s">
        <v>323</v>
      </c>
      <c r="F167" s="134" t="s">
        <v>324</v>
      </c>
      <c r="G167" s="135" t="s">
        <v>176</v>
      </c>
      <c r="H167" s="136">
        <v>33</v>
      </c>
      <c r="I167" s="137"/>
      <c r="J167" s="138">
        <f>ROUND(I167*H167,2)</f>
        <v>0</v>
      </c>
      <c r="K167" s="134" t="s">
        <v>162</v>
      </c>
      <c r="L167" s="33"/>
      <c r="M167" s="139" t="s">
        <v>19</v>
      </c>
      <c r="N167" s="140" t="s">
        <v>43</v>
      </c>
      <c r="P167" s="141">
        <f>O167*H167</f>
        <v>0</v>
      </c>
      <c r="Q167" s="141">
        <v>0.46</v>
      </c>
      <c r="R167" s="141">
        <f>Q167*H167</f>
        <v>15.180000000000001</v>
      </c>
      <c r="S167" s="141">
        <v>0</v>
      </c>
      <c r="T167" s="142">
        <f>S167*H167</f>
        <v>0</v>
      </c>
      <c r="AR167" s="143" t="s">
        <v>163</v>
      </c>
      <c r="AT167" s="143" t="s">
        <v>158</v>
      </c>
      <c r="AU167" s="143" t="s">
        <v>82</v>
      </c>
      <c r="AY167" s="18" t="s">
        <v>155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8" t="s">
        <v>79</v>
      </c>
      <c r="BK167" s="144">
        <f>ROUND(I167*H167,2)</f>
        <v>0</v>
      </c>
      <c r="BL167" s="18" t="s">
        <v>163</v>
      </c>
      <c r="BM167" s="143" t="s">
        <v>325</v>
      </c>
    </row>
    <row r="168" spans="2:65" s="1" customFormat="1" ht="10.199999999999999">
      <c r="B168" s="33"/>
      <c r="D168" s="145" t="s">
        <v>164</v>
      </c>
      <c r="F168" s="146" t="s">
        <v>326</v>
      </c>
      <c r="I168" s="147"/>
      <c r="L168" s="33"/>
      <c r="M168" s="148"/>
      <c r="T168" s="54"/>
      <c r="AT168" s="18" t="s">
        <v>164</v>
      </c>
      <c r="AU168" s="18" t="s">
        <v>82</v>
      </c>
    </row>
    <row r="169" spans="2:65" s="1" customFormat="1" ht="24.15" customHeight="1">
      <c r="B169" s="33"/>
      <c r="C169" s="132" t="s">
        <v>246</v>
      </c>
      <c r="D169" s="132" t="s">
        <v>158</v>
      </c>
      <c r="E169" s="133" t="s">
        <v>327</v>
      </c>
      <c r="F169" s="134" t="s">
        <v>328</v>
      </c>
      <c r="G169" s="135" t="s">
        <v>176</v>
      </c>
      <c r="H169" s="136">
        <v>30</v>
      </c>
      <c r="I169" s="137"/>
      <c r="J169" s="138">
        <f>ROUND(I169*H169,2)</f>
        <v>0</v>
      </c>
      <c r="K169" s="134" t="s">
        <v>162</v>
      </c>
      <c r="L169" s="33"/>
      <c r="M169" s="139" t="s">
        <v>19</v>
      </c>
      <c r="N169" s="140" t="s">
        <v>43</v>
      </c>
      <c r="P169" s="141">
        <f>O169*H169</f>
        <v>0</v>
      </c>
      <c r="Q169" s="141">
        <v>0.108</v>
      </c>
      <c r="R169" s="141">
        <f>Q169*H169</f>
        <v>3.2399999999999998</v>
      </c>
      <c r="S169" s="141">
        <v>0</v>
      </c>
      <c r="T169" s="142">
        <f>S169*H169</f>
        <v>0</v>
      </c>
      <c r="AR169" s="143" t="s">
        <v>163</v>
      </c>
      <c r="AT169" s="143" t="s">
        <v>158</v>
      </c>
      <c r="AU169" s="143" t="s">
        <v>82</v>
      </c>
      <c r="AY169" s="18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0</v>
      </c>
      <c r="BL169" s="18" t="s">
        <v>163</v>
      </c>
      <c r="BM169" s="143" t="s">
        <v>329</v>
      </c>
    </row>
    <row r="170" spans="2:65" s="1" customFormat="1" ht="10.199999999999999">
      <c r="B170" s="33"/>
      <c r="D170" s="145" t="s">
        <v>164</v>
      </c>
      <c r="F170" s="146" t="s">
        <v>330</v>
      </c>
      <c r="I170" s="147"/>
      <c r="L170" s="33"/>
      <c r="M170" s="148"/>
      <c r="T170" s="54"/>
      <c r="AT170" s="18" t="s">
        <v>164</v>
      </c>
      <c r="AU170" s="18" t="s">
        <v>82</v>
      </c>
    </row>
    <row r="171" spans="2:65" s="1" customFormat="1" ht="24.15" customHeight="1">
      <c r="B171" s="33"/>
      <c r="C171" s="132" t="s">
        <v>331</v>
      </c>
      <c r="D171" s="132" t="s">
        <v>158</v>
      </c>
      <c r="E171" s="133" t="s">
        <v>332</v>
      </c>
      <c r="F171" s="134" t="s">
        <v>333</v>
      </c>
      <c r="G171" s="135" t="s">
        <v>176</v>
      </c>
      <c r="H171" s="136">
        <v>1396</v>
      </c>
      <c r="I171" s="137"/>
      <c r="J171" s="138">
        <f>ROUND(I171*H171,2)</f>
        <v>0</v>
      </c>
      <c r="K171" s="134" t="s">
        <v>162</v>
      </c>
      <c r="L171" s="33"/>
      <c r="M171" s="139" t="s">
        <v>19</v>
      </c>
      <c r="N171" s="140" t="s">
        <v>43</v>
      </c>
      <c r="P171" s="141">
        <f>O171*H171</f>
        <v>0</v>
      </c>
      <c r="Q171" s="141">
        <v>0.18462999999999999</v>
      </c>
      <c r="R171" s="141">
        <f>Q171*H171</f>
        <v>257.74347999999998</v>
      </c>
      <c r="S171" s="141">
        <v>0</v>
      </c>
      <c r="T171" s="142">
        <f>S171*H171</f>
        <v>0</v>
      </c>
      <c r="AR171" s="143" t="s">
        <v>163</v>
      </c>
      <c r="AT171" s="143" t="s">
        <v>158</v>
      </c>
      <c r="AU171" s="143" t="s">
        <v>82</v>
      </c>
      <c r="AY171" s="18" t="s">
        <v>155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8" t="s">
        <v>79</v>
      </c>
      <c r="BK171" s="144">
        <f>ROUND(I171*H171,2)</f>
        <v>0</v>
      </c>
      <c r="BL171" s="18" t="s">
        <v>163</v>
      </c>
      <c r="BM171" s="143" t="s">
        <v>334</v>
      </c>
    </row>
    <row r="172" spans="2:65" s="1" customFormat="1" ht="10.199999999999999">
      <c r="B172" s="33"/>
      <c r="D172" s="145" t="s">
        <v>164</v>
      </c>
      <c r="F172" s="146" t="s">
        <v>335</v>
      </c>
      <c r="I172" s="147"/>
      <c r="L172" s="33"/>
      <c r="M172" s="148"/>
      <c r="T172" s="54"/>
      <c r="AT172" s="18" t="s">
        <v>164</v>
      </c>
      <c r="AU172" s="18" t="s">
        <v>82</v>
      </c>
    </row>
    <row r="173" spans="2:65" s="1" customFormat="1" ht="16.5" customHeight="1">
      <c r="B173" s="33"/>
      <c r="C173" s="132" t="s">
        <v>250</v>
      </c>
      <c r="D173" s="132" t="s">
        <v>158</v>
      </c>
      <c r="E173" s="133" t="s">
        <v>336</v>
      </c>
      <c r="F173" s="134" t="s">
        <v>337</v>
      </c>
      <c r="G173" s="135" t="s">
        <v>176</v>
      </c>
      <c r="H173" s="136">
        <v>1396</v>
      </c>
      <c r="I173" s="137"/>
      <c r="J173" s="138">
        <f>ROUND(I173*H173,2)</f>
        <v>0</v>
      </c>
      <c r="K173" s="134" t="s">
        <v>162</v>
      </c>
      <c r="L173" s="33"/>
      <c r="M173" s="139" t="s">
        <v>19</v>
      </c>
      <c r="N173" s="140" t="s">
        <v>43</v>
      </c>
      <c r="P173" s="141">
        <f>O173*H173</f>
        <v>0</v>
      </c>
      <c r="Q173" s="141">
        <v>6.0099999999999997E-3</v>
      </c>
      <c r="R173" s="141">
        <f>Q173*H173</f>
        <v>8.3899600000000003</v>
      </c>
      <c r="S173" s="141">
        <v>0</v>
      </c>
      <c r="T173" s="142">
        <f>S173*H173</f>
        <v>0</v>
      </c>
      <c r="AR173" s="143" t="s">
        <v>163</v>
      </c>
      <c r="AT173" s="143" t="s">
        <v>158</v>
      </c>
      <c r="AU173" s="143" t="s">
        <v>82</v>
      </c>
      <c r="AY173" s="18" t="s">
        <v>155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0</v>
      </c>
      <c r="BL173" s="18" t="s">
        <v>163</v>
      </c>
      <c r="BM173" s="143" t="s">
        <v>338</v>
      </c>
    </row>
    <row r="174" spans="2:65" s="1" customFormat="1" ht="10.199999999999999">
      <c r="B174" s="33"/>
      <c r="D174" s="145" t="s">
        <v>164</v>
      </c>
      <c r="F174" s="146" t="s">
        <v>339</v>
      </c>
      <c r="I174" s="147"/>
      <c r="L174" s="33"/>
      <c r="M174" s="148"/>
      <c r="T174" s="54"/>
      <c r="AT174" s="18" t="s">
        <v>164</v>
      </c>
      <c r="AU174" s="18" t="s">
        <v>82</v>
      </c>
    </row>
    <row r="175" spans="2:65" s="1" customFormat="1" ht="16.5" customHeight="1">
      <c r="B175" s="33"/>
      <c r="C175" s="132" t="s">
        <v>340</v>
      </c>
      <c r="D175" s="132" t="s">
        <v>158</v>
      </c>
      <c r="E175" s="133" t="s">
        <v>341</v>
      </c>
      <c r="F175" s="134" t="s">
        <v>342</v>
      </c>
      <c r="G175" s="135" t="s">
        <v>176</v>
      </c>
      <c r="H175" s="136">
        <v>1396</v>
      </c>
      <c r="I175" s="137"/>
      <c r="J175" s="138">
        <f>ROUND(I175*H175,2)</f>
        <v>0</v>
      </c>
      <c r="K175" s="134" t="s">
        <v>162</v>
      </c>
      <c r="L175" s="33"/>
      <c r="M175" s="139" t="s">
        <v>19</v>
      </c>
      <c r="N175" s="140" t="s">
        <v>43</v>
      </c>
      <c r="P175" s="141">
        <f>O175*H175</f>
        <v>0</v>
      </c>
      <c r="Q175" s="141">
        <v>3.1E-4</v>
      </c>
      <c r="R175" s="141">
        <f>Q175*H175</f>
        <v>0.43275999999999998</v>
      </c>
      <c r="S175" s="141">
        <v>0</v>
      </c>
      <c r="T175" s="142">
        <f>S175*H175</f>
        <v>0</v>
      </c>
      <c r="AR175" s="143" t="s">
        <v>163</v>
      </c>
      <c r="AT175" s="143" t="s">
        <v>158</v>
      </c>
      <c r="AU175" s="143" t="s">
        <v>82</v>
      </c>
      <c r="AY175" s="18" t="s">
        <v>155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8" t="s">
        <v>79</v>
      </c>
      <c r="BK175" s="144">
        <f>ROUND(I175*H175,2)</f>
        <v>0</v>
      </c>
      <c r="BL175" s="18" t="s">
        <v>163</v>
      </c>
      <c r="BM175" s="143" t="s">
        <v>343</v>
      </c>
    </row>
    <row r="176" spans="2:65" s="1" customFormat="1" ht="10.199999999999999">
      <c r="B176" s="33"/>
      <c r="D176" s="145" t="s">
        <v>164</v>
      </c>
      <c r="F176" s="146" t="s">
        <v>344</v>
      </c>
      <c r="I176" s="147"/>
      <c r="L176" s="33"/>
      <c r="M176" s="148"/>
      <c r="T176" s="54"/>
      <c r="AT176" s="18" t="s">
        <v>164</v>
      </c>
      <c r="AU176" s="18" t="s">
        <v>82</v>
      </c>
    </row>
    <row r="177" spans="2:65" s="1" customFormat="1" ht="24.15" customHeight="1">
      <c r="B177" s="33"/>
      <c r="C177" s="132" t="s">
        <v>254</v>
      </c>
      <c r="D177" s="132" t="s">
        <v>158</v>
      </c>
      <c r="E177" s="133" t="s">
        <v>345</v>
      </c>
      <c r="F177" s="134" t="s">
        <v>346</v>
      </c>
      <c r="G177" s="135" t="s">
        <v>176</v>
      </c>
      <c r="H177" s="136">
        <v>1396</v>
      </c>
      <c r="I177" s="137"/>
      <c r="J177" s="138">
        <f>ROUND(I177*H177,2)</f>
        <v>0</v>
      </c>
      <c r="K177" s="134" t="s">
        <v>162</v>
      </c>
      <c r="L177" s="33"/>
      <c r="M177" s="139" t="s">
        <v>19</v>
      </c>
      <c r="N177" s="140" t="s">
        <v>43</v>
      </c>
      <c r="P177" s="141">
        <f>O177*H177</f>
        <v>0</v>
      </c>
      <c r="Q177" s="141">
        <v>0.10373</v>
      </c>
      <c r="R177" s="141">
        <f>Q177*H177</f>
        <v>144.80708000000001</v>
      </c>
      <c r="S177" s="141">
        <v>0</v>
      </c>
      <c r="T177" s="142">
        <f>S177*H177</f>
        <v>0</v>
      </c>
      <c r="AR177" s="143" t="s">
        <v>163</v>
      </c>
      <c r="AT177" s="143" t="s">
        <v>158</v>
      </c>
      <c r="AU177" s="143" t="s">
        <v>82</v>
      </c>
      <c r="AY177" s="18" t="s">
        <v>155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8" t="s">
        <v>79</v>
      </c>
      <c r="BK177" s="144">
        <f>ROUND(I177*H177,2)</f>
        <v>0</v>
      </c>
      <c r="BL177" s="18" t="s">
        <v>163</v>
      </c>
      <c r="BM177" s="143" t="s">
        <v>347</v>
      </c>
    </row>
    <row r="178" spans="2:65" s="1" customFormat="1" ht="10.199999999999999">
      <c r="B178" s="33"/>
      <c r="D178" s="145" t="s">
        <v>164</v>
      </c>
      <c r="F178" s="146" t="s">
        <v>348</v>
      </c>
      <c r="I178" s="147"/>
      <c r="L178" s="33"/>
      <c r="M178" s="148"/>
      <c r="T178" s="54"/>
      <c r="AT178" s="18" t="s">
        <v>164</v>
      </c>
      <c r="AU178" s="18" t="s">
        <v>82</v>
      </c>
    </row>
    <row r="179" spans="2:65" s="1" customFormat="1" ht="37.799999999999997" customHeight="1">
      <c r="B179" s="33"/>
      <c r="C179" s="132" t="s">
        <v>349</v>
      </c>
      <c r="D179" s="132" t="s">
        <v>158</v>
      </c>
      <c r="E179" s="133" t="s">
        <v>350</v>
      </c>
      <c r="F179" s="134" t="s">
        <v>351</v>
      </c>
      <c r="G179" s="135" t="s">
        <v>176</v>
      </c>
      <c r="H179" s="136">
        <v>76</v>
      </c>
      <c r="I179" s="137"/>
      <c r="J179" s="138">
        <f>ROUND(I179*H179,2)</f>
        <v>0</v>
      </c>
      <c r="K179" s="134" t="s">
        <v>162</v>
      </c>
      <c r="L179" s="33"/>
      <c r="M179" s="139" t="s">
        <v>19</v>
      </c>
      <c r="N179" s="140" t="s">
        <v>43</v>
      </c>
      <c r="P179" s="141">
        <f>O179*H179</f>
        <v>0</v>
      </c>
      <c r="Q179" s="141">
        <v>8.9219999999999994E-2</v>
      </c>
      <c r="R179" s="141">
        <f>Q179*H179</f>
        <v>6.7807199999999996</v>
      </c>
      <c r="S179" s="141">
        <v>0</v>
      </c>
      <c r="T179" s="142">
        <f>S179*H179</f>
        <v>0</v>
      </c>
      <c r="AR179" s="143" t="s">
        <v>163</v>
      </c>
      <c r="AT179" s="143" t="s">
        <v>158</v>
      </c>
      <c r="AU179" s="143" t="s">
        <v>82</v>
      </c>
      <c r="AY179" s="18" t="s">
        <v>155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79</v>
      </c>
      <c r="BK179" s="144">
        <f>ROUND(I179*H179,2)</f>
        <v>0</v>
      </c>
      <c r="BL179" s="18" t="s">
        <v>163</v>
      </c>
      <c r="BM179" s="143" t="s">
        <v>352</v>
      </c>
    </row>
    <row r="180" spans="2:65" s="1" customFormat="1" ht="10.199999999999999">
      <c r="B180" s="33"/>
      <c r="D180" s="145" t="s">
        <v>164</v>
      </c>
      <c r="F180" s="146" t="s">
        <v>353</v>
      </c>
      <c r="I180" s="147"/>
      <c r="L180" s="33"/>
      <c r="M180" s="148"/>
      <c r="T180" s="54"/>
      <c r="AT180" s="18" t="s">
        <v>164</v>
      </c>
      <c r="AU180" s="18" t="s">
        <v>82</v>
      </c>
    </row>
    <row r="181" spans="2:65" s="1" customFormat="1" ht="16.5" customHeight="1">
      <c r="B181" s="33"/>
      <c r="C181" s="149" t="s">
        <v>257</v>
      </c>
      <c r="D181" s="149" t="s">
        <v>229</v>
      </c>
      <c r="E181" s="150" t="s">
        <v>354</v>
      </c>
      <c r="F181" s="151" t="s">
        <v>355</v>
      </c>
      <c r="G181" s="152" t="s">
        <v>176</v>
      </c>
      <c r="H181" s="153">
        <v>61.305999999999997</v>
      </c>
      <c r="I181" s="154"/>
      <c r="J181" s="155">
        <f>ROUND(I181*H181,2)</f>
        <v>0</v>
      </c>
      <c r="K181" s="151" t="s">
        <v>162</v>
      </c>
      <c r="L181" s="156"/>
      <c r="M181" s="157" t="s">
        <v>19</v>
      </c>
      <c r="N181" s="158" t="s">
        <v>43</v>
      </c>
      <c r="P181" s="141">
        <f>O181*H181</f>
        <v>0</v>
      </c>
      <c r="Q181" s="141">
        <v>0.13100000000000001</v>
      </c>
      <c r="R181" s="141">
        <f>Q181*H181</f>
        <v>8.0310860000000002</v>
      </c>
      <c r="S181" s="141">
        <v>0</v>
      </c>
      <c r="T181" s="142">
        <f>S181*H181</f>
        <v>0</v>
      </c>
      <c r="AR181" s="143" t="s">
        <v>177</v>
      </c>
      <c r="AT181" s="143" t="s">
        <v>229</v>
      </c>
      <c r="AU181" s="143" t="s">
        <v>82</v>
      </c>
      <c r="AY181" s="18" t="s">
        <v>155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79</v>
      </c>
      <c r="BK181" s="144">
        <f>ROUND(I181*H181,2)</f>
        <v>0</v>
      </c>
      <c r="BL181" s="18" t="s">
        <v>163</v>
      </c>
      <c r="BM181" s="143" t="s">
        <v>356</v>
      </c>
    </row>
    <row r="182" spans="2:65" s="1" customFormat="1" ht="16.5" customHeight="1">
      <c r="B182" s="33"/>
      <c r="C182" s="149" t="s">
        <v>357</v>
      </c>
      <c r="D182" s="149" t="s">
        <v>229</v>
      </c>
      <c r="E182" s="150" t="s">
        <v>358</v>
      </c>
      <c r="F182" s="151" t="s">
        <v>359</v>
      </c>
      <c r="G182" s="152" t="s">
        <v>176</v>
      </c>
      <c r="H182" s="153">
        <v>4.8719999999999999</v>
      </c>
      <c r="I182" s="154"/>
      <c r="J182" s="155">
        <f>ROUND(I182*H182,2)</f>
        <v>0</v>
      </c>
      <c r="K182" s="151" t="s">
        <v>162</v>
      </c>
      <c r="L182" s="156"/>
      <c r="M182" s="157" t="s">
        <v>19</v>
      </c>
      <c r="N182" s="158" t="s">
        <v>43</v>
      </c>
      <c r="P182" s="141">
        <f>O182*H182</f>
        <v>0</v>
      </c>
      <c r="Q182" s="141">
        <v>0.13100000000000001</v>
      </c>
      <c r="R182" s="141">
        <f>Q182*H182</f>
        <v>0.63823200000000002</v>
      </c>
      <c r="S182" s="141">
        <v>0</v>
      </c>
      <c r="T182" s="142">
        <f>S182*H182</f>
        <v>0</v>
      </c>
      <c r="AR182" s="143" t="s">
        <v>177</v>
      </c>
      <c r="AT182" s="143" t="s">
        <v>229</v>
      </c>
      <c r="AU182" s="143" t="s">
        <v>82</v>
      </c>
      <c r="AY182" s="18" t="s">
        <v>155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8" t="s">
        <v>79</v>
      </c>
      <c r="BK182" s="144">
        <f>ROUND(I182*H182,2)</f>
        <v>0</v>
      </c>
      <c r="BL182" s="18" t="s">
        <v>163</v>
      </c>
      <c r="BM182" s="143" t="s">
        <v>360</v>
      </c>
    </row>
    <row r="183" spans="2:65" s="1" customFormat="1" ht="44.25" customHeight="1">
      <c r="B183" s="33"/>
      <c r="C183" s="132" t="s">
        <v>262</v>
      </c>
      <c r="D183" s="132" t="s">
        <v>158</v>
      </c>
      <c r="E183" s="133" t="s">
        <v>361</v>
      </c>
      <c r="F183" s="134" t="s">
        <v>362</v>
      </c>
      <c r="G183" s="135" t="s">
        <v>176</v>
      </c>
      <c r="H183" s="136">
        <v>226.8</v>
      </c>
      <c r="I183" s="137"/>
      <c r="J183" s="138">
        <f>ROUND(I183*H183,2)</f>
        <v>0</v>
      </c>
      <c r="K183" s="134" t="s">
        <v>162</v>
      </c>
      <c r="L183" s="33"/>
      <c r="M183" s="139" t="s">
        <v>19</v>
      </c>
      <c r="N183" s="140" t="s">
        <v>43</v>
      </c>
      <c r="P183" s="141">
        <f>O183*H183</f>
        <v>0</v>
      </c>
      <c r="Q183" s="141">
        <v>9.0620000000000006E-2</v>
      </c>
      <c r="R183" s="141">
        <f>Q183*H183</f>
        <v>20.552616000000004</v>
      </c>
      <c r="S183" s="141">
        <v>0</v>
      </c>
      <c r="T183" s="142">
        <f>S183*H183</f>
        <v>0</v>
      </c>
      <c r="AR183" s="143" t="s">
        <v>163</v>
      </c>
      <c r="AT183" s="143" t="s">
        <v>158</v>
      </c>
      <c r="AU183" s="143" t="s">
        <v>82</v>
      </c>
      <c r="AY183" s="18" t="s">
        <v>155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0</v>
      </c>
      <c r="BL183" s="18" t="s">
        <v>163</v>
      </c>
      <c r="BM183" s="143" t="s">
        <v>363</v>
      </c>
    </row>
    <row r="184" spans="2:65" s="1" customFormat="1" ht="10.199999999999999">
      <c r="B184" s="33"/>
      <c r="D184" s="145" t="s">
        <v>164</v>
      </c>
      <c r="F184" s="146" t="s">
        <v>364</v>
      </c>
      <c r="I184" s="147"/>
      <c r="L184" s="33"/>
      <c r="M184" s="148"/>
      <c r="T184" s="54"/>
      <c r="AT184" s="18" t="s">
        <v>164</v>
      </c>
      <c r="AU184" s="18" t="s">
        <v>82</v>
      </c>
    </row>
    <row r="185" spans="2:65" s="1" customFormat="1" ht="16.5" customHeight="1">
      <c r="B185" s="33"/>
      <c r="C185" s="149" t="s">
        <v>365</v>
      </c>
      <c r="D185" s="149" t="s">
        <v>229</v>
      </c>
      <c r="E185" s="150" t="s">
        <v>366</v>
      </c>
      <c r="F185" s="151" t="s">
        <v>367</v>
      </c>
      <c r="G185" s="152" t="s">
        <v>176</v>
      </c>
      <c r="H185" s="153">
        <v>230.202</v>
      </c>
      <c r="I185" s="154"/>
      <c r="J185" s="155">
        <f>ROUND(I185*H185,2)</f>
        <v>0</v>
      </c>
      <c r="K185" s="151" t="s">
        <v>162</v>
      </c>
      <c r="L185" s="156"/>
      <c r="M185" s="157" t="s">
        <v>19</v>
      </c>
      <c r="N185" s="158" t="s">
        <v>43</v>
      </c>
      <c r="P185" s="141">
        <f>O185*H185</f>
        <v>0</v>
      </c>
      <c r="Q185" s="141">
        <v>0.17599999999999999</v>
      </c>
      <c r="R185" s="141">
        <f>Q185*H185</f>
        <v>40.515552</v>
      </c>
      <c r="S185" s="141">
        <v>0</v>
      </c>
      <c r="T185" s="142">
        <f>S185*H185</f>
        <v>0</v>
      </c>
      <c r="AR185" s="143" t="s">
        <v>177</v>
      </c>
      <c r="AT185" s="143" t="s">
        <v>229</v>
      </c>
      <c r="AU185" s="143" t="s">
        <v>82</v>
      </c>
      <c r="AY185" s="18" t="s">
        <v>155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79</v>
      </c>
      <c r="BK185" s="144">
        <f>ROUND(I185*H185,2)</f>
        <v>0</v>
      </c>
      <c r="BL185" s="18" t="s">
        <v>163</v>
      </c>
      <c r="BM185" s="143" t="s">
        <v>368</v>
      </c>
    </row>
    <row r="186" spans="2:65" s="11" customFormat="1" ht="22.8" customHeight="1">
      <c r="B186" s="120"/>
      <c r="D186" s="121" t="s">
        <v>71</v>
      </c>
      <c r="E186" s="130" t="s">
        <v>177</v>
      </c>
      <c r="F186" s="130" t="s">
        <v>369</v>
      </c>
      <c r="I186" s="123"/>
      <c r="J186" s="131">
        <f>BK186</f>
        <v>0</v>
      </c>
      <c r="L186" s="120"/>
      <c r="M186" s="125"/>
      <c r="P186" s="126">
        <f>SUM(P187:P205)</f>
        <v>0</v>
      </c>
      <c r="R186" s="126">
        <f>SUM(R187:R205)</f>
        <v>2.7571699999999995</v>
      </c>
      <c r="T186" s="127">
        <f>SUM(T187:T205)</f>
        <v>0</v>
      </c>
      <c r="AR186" s="121" t="s">
        <v>79</v>
      </c>
      <c r="AT186" s="128" t="s">
        <v>71</v>
      </c>
      <c r="AU186" s="128" t="s">
        <v>79</v>
      </c>
      <c r="AY186" s="121" t="s">
        <v>155</v>
      </c>
      <c r="BK186" s="129">
        <f>SUM(BK187:BK205)</f>
        <v>0</v>
      </c>
    </row>
    <row r="187" spans="2:65" s="1" customFormat="1" ht="16.5" customHeight="1">
      <c r="B187" s="33"/>
      <c r="C187" s="132" t="s">
        <v>266</v>
      </c>
      <c r="D187" s="132" t="s">
        <v>158</v>
      </c>
      <c r="E187" s="133" t="s">
        <v>370</v>
      </c>
      <c r="F187" s="134" t="s">
        <v>371</v>
      </c>
      <c r="G187" s="135" t="s">
        <v>161</v>
      </c>
      <c r="H187" s="136">
        <v>2</v>
      </c>
      <c r="I187" s="137"/>
      <c r="J187" s="138">
        <f>ROUND(I187*H187,2)</f>
        <v>0</v>
      </c>
      <c r="K187" s="134" t="s">
        <v>162</v>
      </c>
      <c r="L187" s="33"/>
      <c r="M187" s="139" t="s">
        <v>19</v>
      </c>
      <c r="N187" s="140" t="s">
        <v>43</v>
      </c>
      <c r="P187" s="141">
        <f>O187*H187</f>
        <v>0</v>
      </c>
      <c r="Q187" s="141">
        <v>8.7419999999999998E-2</v>
      </c>
      <c r="R187" s="141">
        <f>Q187*H187</f>
        <v>0.17484</v>
      </c>
      <c r="S187" s="141">
        <v>0</v>
      </c>
      <c r="T187" s="142">
        <f>S187*H187</f>
        <v>0</v>
      </c>
      <c r="AR187" s="143" t="s">
        <v>163</v>
      </c>
      <c r="AT187" s="143" t="s">
        <v>158</v>
      </c>
      <c r="AU187" s="143" t="s">
        <v>82</v>
      </c>
      <c r="AY187" s="18" t="s">
        <v>155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79</v>
      </c>
      <c r="BK187" s="144">
        <f>ROUND(I187*H187,2)</f>
        <v>0</v>
      </c>
      <c r="BL187" s="18" t="s">
        <v>163</v>
      </c>
      <c r="BM187" s="143" t="s">
        <v>372</v>
      </c>
    </row>
    <row r="188" spans="2:65" s="1" customFormat="1" ht="10.199999999999999">
      <c r="B188" s="33"/>
      <c r="D188" s="145" t="s">
        <v>164</v>
      </c>
      <c r="F188" s="146" t="s">
        <v>373</v>
      </c>
      <c r="I188" s="147"/>
      <c r="L188" s="33"/>
      <c r="M188" s="148"/>
      <c r="T188" s="54"/>
      <c r="AT188" s="18" t="s">
        <v>164</v>
      </c>
      <c r="AU188" s="18" t="s">
        <v>82</v>
      </c>
    </row>
    <row r="189" spans="2:65" s="1" customFormat="1" ht="16.5" customHeight="1">
      <c r="B189" s="33"/>
      <c r="C189" s="149" t="s">
        <v>374</v>
      </c>
      <c r="D189" s="149" t="s">
        <v>229</v>
      </c>
      <c r="E189" s="150" t="s">
        <v>375</v>
      </c>
      <c r="F189" s="151" t="s">
        <v>376</v>
      </c>
      <c r="G189" s="152" t="s">
        <v>161</v>
      </c>
      <c r="H189" s="153">
        <v>2.02</v>
      </c>
      <c r="I189" s="154"/>
      <c r="J189" s="155">
        <f>ROUND(I189*H189,2)</f>
        <v>0</v>
      </c>
      <c r="K189" s="151" t="s">
        <v>162</v>
      </c>
      <c r="L189" s="156"/>
      <c r="M189" s="157" t="s">
        <v>19</v>
      </c>
      <c r="N189" s="158" t="s">
        <v>43</v>
      </c>
      <c r="P189" s="141">
        <f>O189*H189</f>
        <v>0</v>
      </c>
      <c r="Q189" s="141">
        <v>0.10299999999999999</v>
      </c>
      <c r="R189" s="141">
        <f>Q189*H189</f>
        <v>0.20805999999999999</v>
      </c>
      <c r="S189" s="141">
        <v>0</v>
      </c>
      <c r="T189" s="142">
        <f>S189*H189</f>
        <v>0</v>
      </c>
      <c r="AR189" s="143" t="s">
        <v>177</v>
      </c>
      <c r="AT189" s="143" t="s">
        <v>229</v>
      </c>
      <c r="AU189" s="143" t="s">
        <v>82</v>
      </c>
      <c r="AY189" s="18" t="s">
        <v>155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79</v>
      </c>
      <c r="BK189" s="144">
        <f>ROUND(I189*H189,2)</f>
        <v>0</v>
      </c>
      <c r="BL189" s="18" t="s">
        <v>163</v>
      </c>
      <c r="BM189" s="143" t="s">
        <v>377</v>
      </c>
    </row>
    <row r="190" spans="2:65" s="1" customFormat="1" ht="16.5" customHeight="1">
      <c r="B190" s="33"/>
      <c r="C190" s="132" t="s">
        <v>271</v>
      </c>
      <c r="D190" s="132" t="s">
        <v>158</v>
      </c>
      <c r="E190" s="133" t="s">
        <v>378</v>
      </c>
      <c r="F190" s="134" t="s">
        <v>379</v>
      </c>
      <c r="G190" s="135" t="s">
        <v>161</v>
      </c>
      <c r="H190" s="136">
        <v>2</v>
      </c>
      <c r="I190" s="137"/>
      <c r="J190" s="138">
        <f>ROUND(I190*H190,2)</f>
        <v>0</v>
      </c>
      <c r="K190" s="134" t="s">
        <v>162</v>
      </c>
      <c r="L190" s="33"/>
      <c r="M190" s="139" t="s">
        <v>19</v>
      </c>
      <c r="N190" s="140" t="s">
        <v>43</v>
      </c>
      <c r="P190" s="141">
        <f>O190*H190</f>
        <v>0</v>
      </c>
      <c r="Q190" s="141">
        <v>0.12422</v>
      </c>
      <c r="R190" s="141">
        <f>Q190*H190</f>
        <v>0.24843999999999999</v>
      </c>
      <c r="S190" s="141">
        <v>0</v>
      </c>
      <c r="T190" s="142">
        <f>S190*H190</f>
        <v>0</v>
      </c>
      <c r="AR190" s="143" t="s">
        <v>163</v>
      </c>
      <c r="AT190" s="143" t="s">
        <v>158</v>
      </c>
      <c r="AU190" s="143" t="s">
        <v>82</v>
      </c>
      <c r="AY190" s="18" t="s">
        <v>155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8" t="s">
        <v>79</v>
      </c>
      <c r="BK190" s="144">
        <f>ROUND(I190*H190,2)</f>
        <v>0</v>
      </c>
      <c r="BL190" s="18" t="s">
        <v>163</v>
      </c>
      <c r="BM190" s="143" t="s">
        <v>380</v>
      </c>
    </row>
    <row r="191" spans="2:65" s="1" customFormat="1" ht="10.199999999999999">
      <c r="B191" s="33"/>
      <c r="D191" s="145" t="s">
        <v>164</v>
      </c>
      <c r="F191" s="146" t="s">
        <v>381</v>
      </c>
      <c r="I191" s="147"/>
      <c r="L191" s="33"/>
      <c r="M191" s="148"/>
      <c r="T191" s="54"/>
      <c r="AT191" s="18" t="s">
        <v>164</v>
      </c>
      <c r="AU191" s="18" t="s">
        <v>82</v>
      </c>
    </row>
    <row r="192" spans="2:65" s="1" customFormat="1" ht="16.5" customHeight="1">
      <c r="B192" s="33"/>
      <c r="C192" s="149" t="s">
        <v>382</v>
      </c>
      <c r="D192" s="149" t="s">
        <v>229</v>
      </c>
      <c r="E192" s="150" t="s">
        <v>383</v>
      </c>
      <c r="F192" s="151" t="s">
        <v>384</v>
      </c>
      <c r="G192" s="152" t="s">
        <v>161</v>
      </c>
      <c r="H192" s="153">
        <v>2.02</v>
      </c>
      <c r="I192" s="154"/>
      <c r="J192" s="155">
        <f>ROUND(I192*H192,2)</f>
        <v>0</v>
      </c>
      <c r="K192" s="151" t="s">
        <v>162</v>
      </c>
      <c r="L192" s="156"/>
      <c r="M192" s="157" t="s">
        <v>19</v>
      </c>
      <c r="N192" s="158" t="s">
        <v>43</v>
      </c>
      <c r="P192" s="141">
        <f>O192*H192</f>
        <v>0</v>
      </c>
      <c r="Q192" s="141">
        <v>0.17499999999999999</v>
      </c>
      <c r="R192" s="141">
        <f>Q192*H192</f>
        <v>0.35349999999999998</v>
      </c>
      <c r="S192" s="141">
        <v>0</v>
      </c>
      <c r="T192" s="142">
        <f>S192*H192</f>
        <v>0</v>
      </c>
      <c r="AR192" s="143" t="s">
        <v>177</v>
      </c>
      <c r="AT192" s="143" t="s">
        <v>229</v>
      </c>
      <c r="AU192" s="143" t="s">
        <v>82</v>
      </c>
      <c r="AY192" s="18" t="s">
        <v>155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8" t="s">
        <v>79</v>
      </c>
      <c r="BK192" s="144">
        <f>ROUND(I192*H192,2)</f>
        <v>0</v>
      </c>
      <c r="BL192" s="18" t="s">
        <v>163</v>
      </c>
      <c r="BM192" s="143" t="s">
        <v>385</v>
      </c>
    </row>
    <row r="193" spans="2:65" s="1" customFormat="1" ht="16.5" customHeight="1">
      <c r="B193" s="33"/>
      <c r="C193" s="132" t="s">
        <v>275</v>
      </c>
      <c r="D193" s="132" t="s">
        <v>158</v>
      </c>
      <c r="E193" s="133" t="s">
        <v>386</v>
      </c>
      <c r="F193" s="134" t="s">
        <v>387</v>
      </c>
      <c r="G193" s="135" t="s">
        <v>161</v>
      </c>
      <c r="H193" s="136">
        <v>3</v>
      </c>
      <c r="I193" s="137"/>
      <c r="J193" s="138">
        <f>ROUND(I193*H193,2)</f>
        <v>0</v>
      </c>
      <c r="K193" s="134" t="s">
        <v>162</v>
      </c>
      <c r="L193" s="33"/>
      <c r="M193" s="139" t="s">
        <v>19</v>
      </c>
      <c r="N193" s="140" t="s">
        <v>43</v>
      </c>
      <c r="P193" s="141">
        <f>O193*H193</f>
        <v>0</v>
      </c>
      <c r="Q193" s="141">
        <v>2.972E-2</v>
      </c>
      <c r="R193" s="141">
        <f>Q193*H193</f>
        <v>8.9160000000000003E-2</v>
      </c>
      <c r="S193" s="141">
        <v>0</v>
      </c>
      <c r="T193" s="142">
        <f>S193*H193</f>
        <v>0</v>
      </c>
      <c r="AR193" s="143" t="s">
        <v>163</v>
      </c>
      <c r="AT193" s="143" t="s">
        <v>158</v>
      </c>
      <c r="AU193" s="143" t="s">
        <v>82</v>
      </c>
      <c r="AY193" s="18" t="s">
        <v>155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8" t="s">
        <v>79</v>
      </c>
      <c r="BK193" s="144">
        <f>ROUND(I193*H193,2)</f>
        <v>0</v>
      </c>
      <c r="BL193" s="18" t="s">
        <v>163</v>
      </c>
      <c r="BM193" s="143" t="s">
        <v>388</v>
      </c>
    </row>
    <row r="194" spans="2:65" s="1" customFormat="1" ht="10.199999999999999">
      <c r="B194" s="33"/>
      <c r="D194" s="145" t="s">
        <v>164</v>
      </c>
      <c r="F194" s="146" t="s">
        <v>389</v>
      </c>
      <c r="I194" s="147"/>
      <c r="L194" s="33"/>
      <c r="M194" s="148"/>
      <c r="T194" s="54"/>
      <c r="AT194" s="18" t="s">
        <v>164</v>
      </c>
      <c r="AU194" s="18" t="s">
        <v>82</v>
      </c>
    </row>
    <row r="195" spans="2:65" s="1" customFormat="1" ht="16.5" customHeight="1">
      <c r="B195" s="33"/>
      <c r="C195" s="149" t="s">
        <v>390</v>
      </c>
      <c r="D195" s="149" t="s">
        <v>229</v>
      </c>
      <c r="E195" s="150" t="s">
        <v>391</v>
      </c>
      <c r="F195" s="151" t="s">
        <v>392</v>
      </c>
      <c r="G195" s="152" t="s">
        <v>161</v>
      </c>
      <c r="H195" s="153">
        <v>3.03</v>
      </c>
      <c r="I195" s="154"/>
      <c r="J195" s="155">
        <f>ROUND(I195*H195,2)</f>
        <v>0</v>
      </c>
      <c r="K195" s="151" t="s">
        <v>162</v>
      </c>
      <c r="L195" s="156"/>
      <c r="M195" s="157" t="s">
        <v>19</v>
      </c>
      <c r="N195" s="158" t="s">
        <v>43</v>
      </c>
      <c r="P195" s="141">
        <f>O195*H195</f>
        <v>0</v>
      </c>
      <c r="Q195" s="141">
        <v>7.5999999999999998E-2</v>
      </c>
      <c r="R195" s="141">
        <f>Q195*H195</f>
        <v>0.23027999999999998</v>
      </c>
      <c r="S195" s="141">
        <v>0</v>
      </c>
      <c r="T195" s="142">
        <f>S195*H195</f>
        <v>0</v>
      </c>
      <c r="AR195" s="143" t="s">
        <v>177</v>
      </c>
      <c r="AT195" s="143" t="s">
        <v>229</v>
      </c>
      <c r="AU195" s="143" t="s">
        <v>82</v>
      </c>
      <c r="AY195" s="18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0</v>
      </c>
      <c r="BL195" s="18" t="s">
        <v>163</v>
      </c>
      <c r="BM195" s="143" t="s">
        <v>393</v>
      </c>
    </row>
    <row r="196" spans="2:65" s="1" customFormat="1" ht="16.5" customHeight="1">
      <c r="B196" s="33"/>
      <c r="C196" s="132" t="s">
        <v>280</v>
      </c>
      <c r="D196" s="132" t="s">
        <v>158</v>
      </c>
      <c r="E196" s="133" t="s">
        <v>394</v>
      </c>
      <c r="F196" s="134" t="s">
        <v>395</v>
      </c>
      <c r="G196" s="135" t="s">
        <v>161</v>
      </c>
      <c r="H196" s="136">
        <v>3</v>
      </c>
      <c r="I196" s="137"/>
      <c r="J196" s="138">
        <f>ROUND(I196*H196,2)</f>
        <v>0</v>
      </c>
      <c r="K196" s="134" t="s">
        <v>162</v>
      </c>
      <c r="L196" s="33"/>
      <c r="M196" s="139" t="s">
        <v>19</v>
      </c>
      <c r="N196" s="140" t="s">
        <v>43</v>
      </c>
      <c r="P196" s="141">
        <f>O196*H196</f>
        <v>0</v>
      </c>
      <c r="Q196" s="141">
        <v>2.972E-2</v>
      </c>
      <c r="R196" s="141">
        <f>Q196*H196</f>
        <v>8.9160000000000003E-2</v>
      </c>
      <c r="S196" s="141">
        <v>0</v>
      </c>
      <c r="T196" s="142">
        <f>S196*H196</f>
        <v>0</v>
      </c>
      <c r="AR196" s="143" t="s">
        <v>163</v>
      </c>
      <c r="AT196" s="143" t="s">
        <v>158</v>
      </c>
      <c r="AU196" s="143" t="s">
        <v>82</v>
      </c>
      <c r="AY196" s="18" t="s">
        <v>155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79</v>
      </c>
      <c r="BK196" s="144">
        <f>ROUND(I196*H196,2)</f>
        <v>0</v>
      </c>
      <c r="BL196" s="18" t="s">
        <v>163</v>
      </c>
      <c r="BM196" s="143" t="s">
        <v>396</v>
      </c>
    </row>
    <row r="197" spans="2:65" s="1" customFormat="1" ht="10.199999999999999">
      <c r="B197" s="33"/>
      <c r="D197" s="145" t="s">
        <v>164</v>
      </c>
      <c r="F197" s="146" t="s">
        <v>397</v>
      </c>
      <c r="I197" s="147"/>
      <c r="L197" s="33"/>
      <c r="M197" s="148"/>
      <c r="T197" s="54"/>
      <c r="AT197" s="18" t="s">
        <v>164</v>
      </c>
      <c r="AU197" s="18" t="s">
        <v>82</v>
      </c>
    </row>
    <row r="198" spans="2:65" s="1" customFormat="1" ht="16.5" customHeight="1">
      <c r="B198" s="33"/>
      <c r="C198" s="149" t="s">
        <v>398</v>
      </c>
      <c r="D198" s="149" t="s">
        <v>229</v>
      </c>
      <c r="E198" s="150" t="s">
        <v>399</v>
      </c>
      <c r="F198" s="151" t="s">
        <v>400</v>
      </c>
      <c r="G198" s="152" t="s">
        <v>161</v>
      </c>
      <c r="H198" s="153">
        <v>3.03</v>
      </c>
      <c r="I198" s="154"/>
      <c r="J198" s="155">
        <f>ROUND(I198*H198,2)</f>
        <v>0</v>
      </c>
      <c r="K198" s="151" t="s">
        <v>162</v>
      </c>
      <c r="L198" s="156"/>
      <c r="M198" s="157" t="s">
        <v>19</v>
      </c>
      <c r="N198" s="158" t="s">
        <v>43</v>
      </c>
      <c r="P198" s="141">
        <f>O198*H198</f>
        <v>0</v>
      </c>
      <c r="Q198" s="141">
        <v>0.155</v>
      </c>
      <c r="R198" s="141">
        <f>Q198*H198</f>
        <v>0.46964999999999996</v>
      </c>
      <c r="S198" s="141">
        <v>0</v>
      </c>
      <c r="T198" s="142">
        <f>S198*H198</f>
        <v>0</v>
      </c>
      <c r="AR198" s="143" t="s">
        <v>177</v>
      </c>
      <c r="AT198" s="143" t="s">
        <v>229</v>
      </c>
      <c r="AU198" s="143" t="s">
        <v>82</v>
      </c>
      <c r="AY198" s="18" t="s">
        <v>155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79</v>
      </c>
      <c r="BK198" s="144">
        <f>ROUND(I198*H198,2)</f>
        <v>0</v>
      </c>
      <c r="BL198" s="18" t="s">
        <v>163</v>
      </c>
      <c r="BM198" s="143" t="s">
        <v>401</v>
      </c>
    </row>
    <row r="199" spans="2:65" s="1" customFormat="1" ht="16.5" customHeight="1">
      <c r="B199" s="33"/>
      <c r="C199" s="132" t="s">
        <v>284</v>
      </c>
      <c r="D199" s="132" t="s">
        <v>158</v>
      </c>
      <c r="E199" s="133" t="s">
        <v>402</v>
      </c>
      <c r="F199" s="134" t="s">
        <v>403</v>
      </c>
      <c r="G199" s="135" t="s">
        <v>161</v>
      </c>
      <c r="H199" s="136">
        <v>2</v>
      </c>
      <c r="I199" s="137"/>
      <c r="J199" s="138">
        <f>ROUND(I199*H199,2)</f>
        <v>0</v>
      </c>
      <c r="K199" s="134" t="s">
        <v>162</v>
      </c>
      <c r="L199" s="33"/>
      <c r="M199" s="139" t="s">
        <v>19</v>
      </c>
      <c r="N199" s="140" t="s">
        <v>43</v>
      </c>
      <c r="P199" s="141">
        <f>O199*H199</f>
        <v>0</v>
      </c>
      <c r="Q199" s="141">
        <v>2.972E-2</v>
      </c>
      <c r="R199" s="141">
        <f>Q199*H199</f>
        <v>5.944E-2</v>
      </c>
      <c r="S199" s="141">
        <v>0</v>
      </c>
      <c r="T199" s="142">
        <f>S199*H199</f>
        <v>0</v>
      </c>
      <c r="AR199" s="143" t="s">
        <v>163</v>
      </c>
      <c r="AT199" s="143" t="s">
        <v>158</v>
      </c>
      <c r="AU199" s="143" t="s">
        <v>82</v>
      </c>
      <c r="AY199" s="18" t="s">
        <v>155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0</v>
      </c>
      <c r="BL199" s="18" t="s">
        <v>163</v>
      </c>
      <c r="BM199" s="143" t="s">
        <v>404</v>
      </c>
    </row>
    <row r="200" spans="2:65" s="1" customFormat="1" ht="10.199999999999999">
      <c r="B200" s="33"/>
      <c r="D200" s="145" t="s">
        <v>164</v>
      </c>
      <c r="F200" s="146" t="s">
        <v>405</v>
      </c>
      <c r="I200" s="147"/>
      <c r="L200" s="33"/>
      <c r="M200" s="148"/>
      <c r="T200" s="54"/>
      <c r="AT200" s="18" t="s">
        <v>164</v>
      </c>
      <c r="AU200" s="18" t="s">
        <v>82</v>
      </c>
    </row>
    <row r="201" spans="2:65" s="1" customFormat="1" ht="16.5" customHeight="1">
      <c r="B201" s="33"/>
      <c r="C201" s="149" t="s">
        <v>406</v>
      </c>
      <c r="D201" s="149" t="s">
        <v>229</v>
      </c>
      <c r="E201" s="150" t="s">
        <v>407</v>
      </c>
      <c r="F201" s="151" t="s">
        <v>408</v>
      </c>
      <c r="G201" s="152" t="s">
        <v>161</v>
      </c>
      <c r="H201" s="153">
        <v>2.02</v>
      </c>
      <c r="I201" s="154"/>
      <c r="J201" s="155">
        <f>ROUND(I201*H201,2)</f>
        <v>0</v>
      </c>
      <c r="K201" s="151" t="s">
        <v>162</v>
      </c>
      <c r="L201" s="156"/>
      <c r="M201" s="157" t="s">
        <v>19</v>
      </c>
      <c r="N201" s="158" t="s">
        <v>43</v>
      </c>
      <c r="P201" s="141">
        <f>O201*H201</f>
        <v>0</v>
      </c>
      <c r="Q201" s="141">
        <v>0.17</v>
      </c>
      <c r="R201" s="141">
        <f>Q201*H201</f>
        <v>0.34340000000000004</v>
      </c>
      <c r="S201" s="141">
        <v>0</v>
      </c>
      <c r="T201" s="142">
        <f>S201*H201</f>
        <v>0</v>
      </c>
      <c r="AR201" s="143" t="s">
        <v>177</v>
      </c>
      <c r="AT201" s="143" t="s">
        <v>229</v>
      </c>
      <c r="AU201" s="143" t="s">
        <v>82</v>
      </c>
      <c r="AY201" s="18" t="s">
        <v>155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79</v>
      </c>
      <c r="BK201" s="144">
        <f>ROUND(I201*H201,2)</f>
        <v>0</v>
      </c>
      <c r="BL201" s="18" t="s">
        <v>163</v>
      </c>
      <c r="BM201" s="143" t="s">
        <v>409</v>
      </c>
    </row>
    <row r="202" spans="2:65" s="1" customFormat="1" ht="16.5" customHeight="1">
      <c r="B202" s="33"/>
      <c r="C202" s="132" t="s">
        <v>290</v>
      </c>
      <c r="D202" s="132" t="s">
        <v>158</v>
      </c>
      <c r="E202" s="133" t="s">
        <v>410</v>
      </c>
      <c r="F202" s="134" t="s">
        <v>411</v>
      </c>
      <c r="G202" s="135" t="s">
        <v>161</v>
      </c>
      <c r="H202" s="136">
        <v>2</v>
      </c>
      <c r="I202" s="137"/>
      <c r="J202" s="138">
        <f>ROUND(I202*H202,2)</f>
        <v>0</v>
      </c>
      <c r="K202" s="134" t="s">
        <v>162</v>
      </c>
      <c r="L202" s="33"/>
      <c r="M202" s="139" t="s">
        <v>19</v>
      </c>
      <c r="N202" s="140" t="s">
        <v>43</v>
      </c>
      <c r="P202" s="141">
        <f>O202*H202</f>
        <v>0</v>
      </c>
      <c r="Q202" s="141">
        <v>0.21734000000000001</v>
      </c>
      <c r="R202" s="141">
        <f>Q202*H202</f>
        <v>0.43468000000000001</v>
      </c>
      <c r="S202" s="141">
        <v>0</v>
      </c>
      <c r="T202" s="142">
        <f>S202*H202</f>
        <v>0</v>
      </c>
      <c r="AR202" s="143" t="s">
        <v>163</v>
      </c>
      <c r="AT202" s="143" t="s">
        <v>158</v>
      </c>
      <c r="AU202" s="143" t="s">
        <v>82</v>
      </c>
      <c r="AY202" s="18" t="s">
        <v>155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8" t="s">
        <v>79</v>
      </c>
      <c r="BK202" s="144">
        <f>ROUND(I202*H202,2)</f>
        <v>0</v>
      </c>
      <c r="BL202" s="18" t="s">
        <v>163</v>
      </c>
      <c r="BM202" s="143" t="s">
        <v>412</v>
      </c>
    </row>
    <row r="203" spans="2:65" s="1" customFormat="1" ht="10.199999999999999">
      <c r="B203" s="33"/>
      <c r="D203" s="145" t="s">
        <v>164</v>
      </c>
      <c r="F203" s="146" t="s">
        <v>413</v>
      </c>
      <c r="I203" s="147"/>
      <c r="L203" s="33"/>
      <c r="M203" s="148"/>
      <c r="T203" s="54"/>
      <c r="AT203" s="18" t="s">
        <v>164</v>
      </c>
      <c r="AU203" s="18" t="s">
        <v>82</v>
      </c>
    </row>
    <row r="204" spans="2:65" s="1" customFormat="1" ht="16.5" customHeight="1">
      <c r="B204" s="33"/>
      <c r="C204" s="149" t="s">
        <v>414</v>
      </c>
      <c r="D204" s="149" t="s">
        <v>229</v>
      </c>
      <c r="E204" s="150" t="s">
        <v>415</v>
      </c>
      <c r="F204" s="151" t="s">
        <v>416</v>
      </c>
      <c r="G204" s="152" t="s">
        <v>161</v>
      </c>
      <c r="H204" s="153">
        <v>2.02</v>
      </c>
      <c r="I204" s="154"/>
      <c r="J204" s="155">
        <f>ROUND(I204*H204,2)</f>
        <v>0</v>
      </c>
      <c r="K204" s="151" t="s">
        <v>19</v>
      </c>
      <c r="L204" s="156"/>
      <c r="M204" s="157" t="s">
        <v>19</v>
      </c>
      <c r="N204" s="158" t="s">
        <v>43</v>
      </c>
      <c r="P204" s="141">
        <f>O204*H204</f>
        <v>0</v>
      </c>
      <c r="Q204" s="141">
        <v>2.1999999999999999E-2</v>
      </c>
      <c r="R204" s="141">
        <f>Q204*H204</f>
        <v>4.444E-2</v>
      </c>
      <c r="S204" s="141">
        <v>0</v>
      </c>
      <c r="T204" s="142">
        <f>S204*H204</f>
        <v>0</v>
      </c>
      <c r="AR204" s="143" t="s">
        <v>177</v>
      </c>
      <c r="AT204" s="143" t="s">
        <v>229</v>
      </c>
      <c r="AU204" s="143" t="s">
        <v>82</v>
      </c>
      <c r="AY204" s="18" t="s">
        <v>155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79</v>
      </c>
      <c r="BK204" s="144">
        <f>ROUND(I204*H204,2)</f>
        <v>0</v>
      </c>
      <c r="BL204" s="18" t="s">
        <v>163</v>
      </c>
      <c r="BM204" s="143" t="s">
        <v>417</v>
      </c>
    </row>
    <row r="205" spans="2:65" s="1" customFormat="1" ht="16.5" customHeight="1">
      <c r="B205" s="33"/>
      <c r="C205" s="149" t="s">
        <v>294</v>
      </c>
      <c r="D205" s="149" t="s">
        <v>229</v>
      </c>
      <c r="E205" s="150" t="s">
        <v>418</v>
      </c>
      <c r="F205" s="151" t="s">
        <v>419</v>
      </c>
      <c r="G205" s="152" t="s">
        <v>161</v>
      </c>
      <c r="H205" s="153">
        <v>2.02</v>
      </c>
      <c r="I205" s="154"/>
      <c r="J205" s="155">
        <f>ROUND(I205*H205,2)</f>
        <v>0</v>
      </c>
      <c r="K205" s="151" t="s">
        <v>162</v>
      </c>
      <c r="L205" s="156"/>
      <c r="M205" s="157" t="s">
        <v>19</v>
      </c>
      <c r="N205" s="158" t="s">
        <v>43</v>
      </c>
      <c r="P205" s="141">
        <f>O205*H205</f>
        <v>0</v>
      </c>
      <c r="Q205" s="141">
        <v>6.0000000000000001E-3</v>
      </c>
      <c r="R205" s="141">
        <f>Q205*H205</f>
        <v>1.2120000000000001E-2</v>
      </c>
      <c r="S205" s="141">
        <v>0</v>
      </c>
      <c r="T205" s="142">
        <f>S205*H205</f>
        <v>0</v>
      </c>
      <c r="AR205" s="143" t="s">
        <v>177</v>
      </c>
      <c r="AT205" s="143" t="s">
        <v>229</v>
      </c>
      <c r="AU205" s="143" t="s">
        <v>82</v>
      </c>
      <c r="AY205" s="18" t="s">
        <v>155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79</v>
      </c>
      <c r="BK205" s="144">
        <f>ROUND(I205*H205,2)</f>
        <v>0</v>
      </c>
      <c r="BL205" s="18" t="s">
        <v>163</v>
      </c>
      <c r="BM205" s="143" t="s">
        <v>420</v>
      </c>
    </row>
    <row r="206" spans="2:65" s="11" customFormat="1" ht="22.8" customHeight="1">
      <c r="B206" s="120"/>
      <c r="D206" s="121" t="s">
        <v>71</v>
      </c>
      <c r="E206" s="130" t="s">
        <v>198</v>
      </c>
      <c r="F206" s="130" t="s">
        <v>421</v>
      </c>
      <c r="I206" s="123"/>
      <c r="J206" s="131">
        <f>BK206</f>
        <v>0</v>
      </c>
      <c r="L206" s="120"/>
      <c r="M206" s="125"/>
      <c r="P206" s="126">
        <f>SUM(P207:P250)</f>
        <v>0</v>
      </c>
      <c r="R206" s="126">
        <f>SUM(R207:R250)</f>
        <v>190.44604430000001</v>
      </c>
      <c r="T206" s="127">
        <f>SUM(T207:T250)</f>
        <v>0</v>
      </c>
      <c r="AR206" s="121" t="s">
        <v>79</v>
      </c>
      <c r="AT206" s="128" t="s">
        <v>71</v>
      </c>
      <c r="AU206" s="128" t="s">
        <v>79</v>
      </c>
      <c r="AY206" s="121" t="s">
        <v>155</v>
      </c>
      <c r="BK206" s="129">
        <f>SUM(BK207:BK250)</f>
        <v>0</v>
      </c>
    </row>
    <row r="207" spans="2:65" s="1" customFormat="1" ht="16.5" customHeight="1">
      <c r="B207" s="33"/>
      <c r="C207" s="132" t="s">
        <v>422</v>
      </c>
      <c r="D207" s="132" t="s">
        <v>158</v>
      </c>
      <c r="E207" s="133" t="s">
        <v>423</v>
      </c>
      <c r="F207" s="134" t="s">
        <v>424</v>
      </c>
      <c r="G207" s="135" t="s">
        <v>161</v>
      </c>
      <c r="H207" s="136">
        <v>2</v>
      </c>
      <c r="I207" s="137"/>
      <c r="J207" s="138">
        <f>ROUND(I207*H207,2)</f>
        <v>0</v>
      </c>
      <c r="K207" s="134" t="s">
        <v>162</v>
      </c>
      <c r="L207" s="33"/>
      <c r="M207" s="139" t="s">
        <v>19</v>
      </c>
      <c r="N207" s="140" t="s">
        <v>43</v>
      </c>
      <c r="P207" s="141">
        <f>O207*H207</f>
        <v>0</v>
      </c>
      <c r="Q207" s="141">
        <v>6.9999999999999999E-4</v>
      </c>
      <c r="R207" s="141">
        <f>Q207*H207</f>
        <v>1.4E-3</v>
      </c>
      <c r="S207" s="141">
        <v>0</v>
      </c>
      <c r="T207" s="142">
        <f>S207*H207</f>
        <v>0</v>
      </c>
      <c r="AR207" s="143" t="s">
        <v>163</v>
      </c>
      <c r="AT207" s="143" t="s">
        <v>158</v>
      </c>
      <c r="AU207" s="143" t="s">
        <v>82</v>
      </c>
      <c r="AY207" s="18" t="s">
        <v>155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79</v>
      </c>
      <c r="BK207" s="144">
        <f>ROUND(I207*H207,2)</f>
        <v>0</v>
      </c>
      <c r="BL207" s="18" t="s">
        <v>163</v>
      </c>
      <c r="BM207" s="143" t="s">
        <v>425</v>
      </c>
    </row>
    <row r="208" spans="2:65" s="1" customFormat="1" ht="10.199999999999999">
      <c r="B208" s="33"/>
      <c r="D208" s="145" t="s">
        <v>164</v>
      </c>
      <c r="F208" s="146" t="s">
        <v>426</v>
      </c>
      <c r="I208" s="147"/>
      <c r="L208" s="33"/>
      <c r="M208" s="148"/>
      <c r="T208" s="54"/>
      <c r="AT208" s="18" t="s">
        <v>164</v>
      </c>
      <c r="AU208" s="18" t="s">
        <v>82</v>
      </c>
    </row>
    <row r="209" spans="2:65" s="1" customFormat="1" ht="16.5" customHeight="1">
      <c r="B209" s="33"/>
      <c r="C209" s="149" t="s">
        <v>300</v>
      </c>
      <c r="D209" s="149" t="s">
        <v>229</v>
      </c>
      <c r="E209" s="150" t="s">
        <v>427</v>
      </c>
      <c r="F209" s="151" t="s">
        <v>428</v>
      </c>
      <c r="G209" s="152" t="s">
        <v>161</v>
      </c>
      <c r="H209" s="153">
        <v>2.02</v>
      </c>
      <c r="I209" s="154"/>
      <c r="J209" s="155">
        <f>ROUND(I209*H209,2)</f>
        <v>0</v>
      </c>
      <c r="K209" s="151" t="s">
        <v>162</v>
      </c>
      <c r="L209" s="156"/>
      <c r="M209" s="157" t="s">
        <v>19</v>
      </c>
      <c r="N209" s="158" t="s">
        <v>43</v>
      </c>
      <c r="P209" s="141">
        <f>O209*H209</f>
        <v>0</v>
      </c>
      <c r="Q209" s="141">
        <v>7.7000000000000002E-3</v>
      </c>
      <c r="R209" s="141">
        <f>Q209*H209</f>
        <v>1.5554E-2</v>
      </c>
      <c r="S209" s="141">
        <v>0</v>
      </c>
      <c r="T209" s="142">
        <f>S209*H209</f>
        <v>0</v>
      </c>
      <c r="AR209" s="143" t="s">
        <v>177</v>
      </c>
      <c r="AT209" s="143" t="s">
        <v>229</v>
      </c>
      <c r="AU209" s="143" t="s">
        <v>82</v>
      </c>
      <c r="AY209" s="18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0</v>
      </c>
      <c r="BL209" s="18" t="s">
        <v>163</v>
      </c>
      <c r="BM209" s="143" t="s">
        <v>429</v>
      </c>
    </row>
    <row r="210" spans="2:65" s="1" customFormat="1" ht="16.5" customHeight="1">
      <c r="B210" s="33"/>
      <c r="C210" s="132" t="s">
        <v>430</v>
      </c>
      <c r="D210" s="132" t="s">
        <v>158</v>
      </c>
      <c r="E210" s="133" t="s">
        <v>431</v>
      </c>
      <c r="F210" s="134" t="s">
        <v>432</v>
      </c>
      <c r="G210" s="135" t="s">
        <v>161</v>
      </c>
      <c r="H210" s="136">
        <v>1</v>
      </c>
      <c r="I210" s="137"/>
      <c r="J210" s="138">
        <f>ROUND(I210*H210,2)</f>
        <v>0</v>
      </c>
      <c r="K210" s="134" t="s">
        <v>162</v>
      </c>
      <c r="L210" s="33"/>
      <c r="M210" s="139" t="s">
        <v>19</v>
      </c>
      <c r="N210" s="140" t="s">
        <v>43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163</v>
      </c>
      <c r="AT210" s="143" t="s">
        <v>158</v>
      </c>
      <c r="AU210" s="143" t="s">
        <v>82</v>
      </c>
      <c r="AY210" s="18" t="s">
        <v>155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8" t="s">
        <v>79</v>
      </c>
      <c r="BK210" s="144">
        <f>ROUND(I210*H210,2)</f>
        <v>0</v>
      </c>
      <c r="BL210" s="18" t="s">
        <v>163</v>
      </c>
      <c r="BM210" s="143" t="s">
        <v>433</v>
      </c>
    </row>
    <row r="211" spans="2:65" s="1" customFormat="1" ht="10.199999999999999">
      <c r="B211" s="33"/>
      <c r="D211" s="145" t="s">
        <v>164</v>
      </c>
      <c r="F211" s="146" t="s">
        <v>434</v>
      </c>
      <c r="I211" s="147"/>
      <c r="L211" s="33"/>
      <c r="M211" s="148"/>
      <c r="T211" s="54"/>
      <c r="AT211" s="18" t="s">
        <v>164</v>
      </c>
      <c r="AU211" s="18" t="s">
        <v>82</v>
      </c>
    </row>
    <row r="212" spans="2:65" s="1" customFormat="1" ht="16.5" customHeight="1">
      <c r="B212" s="33"/>
      <c r="C212" s="149" t="s">
        <v>305</v>
      </c>
      <c r="D212" s="149" t="s">
        <v>229</v>
      </c>
      <c r="E212" s="150" t="s">
        <v>435</v>
      </c>
      <c r="F212" s="151" t="s">
        <v>436</v>
      </c>
      <c r="G212" s="152" t="s">
        <v>161</v>
      </c>
      <c r="H212" s="153">
        <v>1.01</v>
      </c>
      <c r="I212" s="154"/>
      <c r="J212" s="155">
        <f>ROUND(I212*H212,2)</f>
        <v>0</v>
      </c>
      <c r="K212" s="151" t="s">
        <v>162</v>
      </c>
      <c r="L212" s="156"/>
      <c r="M212" s="157" t="s">
        <v>19</v>
      </c>
      <c r="N212" s="158" t="s">
        <v>43</v>
      </c>
      <c r="P212" s="141">
        <f>O212*H212</f>
        <v>0</v>
      </c>
      <c r="Q212" s="141">
        <v>8.9999999999999993E-3</v>
      </c>
      <c r="R212" s="141">
        <f>Q212*H212</f>
        <v>9.0899999999999991E-3</v>
      </c>
      <c r="S212" s="141">
        <v>0</v>
      </c>
      <c r="T212" s="142">
        <f>S212*H212</f>
        <v>0</v>
      </c>
      <c r="AR212" s="143" t="s">
        <v>177</v>
      </c>
      <c r="AT212" s="143" t="s">
        <v>229</v>
      </c>
      <c r="AU212" s="143" t="s">
        <v>82</v>
      </c>
      <c r="AY212" s="18" t="s">
        <v>155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79</v>
      </c>
      <c r="BK212" s="144">
        <f>ROUND(I212*H212,2)</f>
        <v>0</v>
      </c>
      <c r="BL212" s="18" t="s">
        <v>163</v>
      </c>
      <c r="BM212" s="143" t="s">
        <v>437</v>
      </c>
    </row>
    <row r="213" spans="2:65" s="1" customFormat="1" ht="16.5" customHeight="1">
      <c r="B213" s="33"/>
      <c r="C213" s="132" t="s">
        <v>438</v>
      </c>
      <c r="D213" s="132" t="s">
        <v>158</v>
      </c>
      <c r="E213" s="133" t="s">
        <v>439</v>
      </c>
      <c r="F213" s="134" t="s">
        <v>440</v>
      </c>
      <c r="G213" s="135" t="s">
        <v>161</v>
      </c>
      <c r="H213" s="136">
        <v>3</v>
      </c>
      <c r="I213" s="137"/>
      <c r="J213" s="138">
        <f>ROUND(I213*H213,2)</f>
        <v>0</v>
      </c>
      <c r="K213" s="134" t="s">
        <v>162</v>
      </c>
      <c r="L213" s="33"/>
      <c r="M213" s="139" t="s">
        <v>19</v>
      </c>
      <c r="N213" s="140" t="s">
        <v>43</v>
      </c>
      <c r="P213" s="141">
        <f>O213*H213</f>
        <v>0</v>
      </c>
      <c r="Q213" s="141">
        <v>0.10940999999999999</v>
      </c>
      <c r="R213" s="141">
        <f>Q213*H213</f>
        <v>0.32822999999999997</v>
      </c>
      <c r="S213" s="141">
        <v>0</v>
      </c>
      <c r="T213" s="142">
        <f>S213*H213</f>
        <v>0</v>
      </c>
      <c r="AR213" s="143" t="s">
        <v>163</v>
      </c>
      <c r="AT213" s="143" t="s">
        <v>158</v>
      </c>
      <c r="AU213" s="143" t="s">
        <v>82</v>
      </c>
      <c r="AY213" s="18" t="s">
        <v>155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8" t="s">
        <v>79</v>
      </c>
      <c r="BK213" s="144">
        <f>ROUND(I213*H213,2)</f>
        <v>0</v>
      </c>
      <c r="BL213" s="18" t="s">
        <v>163</v>
      </c>
      <c r="BM213" s="143" t="s">
        <v>441</v>
      </c>
    </row>
    <row r="214" spans="2:65" s="1" customFormat="1" ht="10.199999999999999">
      <c r="B214" s="33"/>
      <c r="D214" s="145" t="s">
        <v>164</v>
      </c>
      <c r="F214" s="146" t="s">
        <v>442</v>
      </c>
      <c r="I214" s="147"/>
      <c r="L214" s="33"/>
      <c r="M214" s="148"/>
      <c r="T214" s="54"/>
      <c r="AT214" s="18" t="s">
        <v>164</v>
      </c>
      <c r="AU214" s="18" t="s">
        <v>82</v>
      </c>
    </row>
    <row r="215" spans="2:65" s="1" customFormat="1" ht="16.5" customHeight="1">
      <c r="B215" s="33"/>
      <c r="C215" s="149" t="s">
        <v>308</v>
      </c>
      <c r="D215" s="149" t="s">
        <v>229</v>
      </c>
      <c r="E215" s="150" t="s">
        <v>443</v>
      </c>
      <c r="F215" s="151" t="s">
        <v>444</v>
      </c>
      <c r="G215" s="152" t="s">
        <v>161</v>
      </c>
      <c r="H215" s="153">
        <v>3.03</v>
      </c>
      <c r="I215" s="154"/>
      <c r="J215" s="155">
        <f>ROUND(I215*H215,2)</f>
        <v>0</v>
      </c>
      <c r="K215" s="151" t="s">
        <v>162</v>
      </c>
      <c r="L215" s="156"/>
      <c r="M215" s="157" t="s">
        <v>19</v>
      </c>
      <c r="N215" s="158" t="s">
        <v>43</v>
      </c>
      <c r="P215" s="141">
        <f>O215*H215</f>
        <v>0</v>
      </c>
      <c r="Q215" s="141">
        <v>6.1000000000000004E-3</v>
      </c>
      <c r="R215" s="141">
        <f>Q215*H215</f>
        <v>1.8482999999999999E-2</v>
      </c>
      <c r="S215" s="141">
        <v>0</v>
      </c>
      <c r="T215" s="142">
        <f>S215*H215</f>
        <v>0</v>
      </c>
      <c r="AR215" s="143" t="s">
        <v>177</v>
      </c>
      <c r="AT215" s="143" t="s">
        <v>229</v>
      </c>
      <c r="AU215" s="143" t="s">
        <v>82</v>
      </c>
      <c r="AY215" s="18" t="s">
        <v>155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8" t="s">
        <v>79</v>
      </c>
      <c r="BK215" s="144">
        <f>ROUND(I215*H215,2)</f>
        <v>0</v>
      </c>
      <c r="BL215" s="18" t="s">
        <v>163</v>
      </c>
      <c r="BM215" s="143" t="s">
        <v>445</v>
      </c>
    </row>
    <row r="216" spans="2:65" s="1" customFormat="1" ht="16.5" customHeight="1">
      <c r="B216" s="33"/>
      <c r="C216" s="149" t="s">
        <v>446</v>
      </c>
      <c r="D216" s="149" t="s">
        <v>229</v>
      </c>
      <c r="E216" s="150" t="s">
        <v>447</v>
      </c>
      <c r="F216" s="151" t="s">
        <v>448</v>
      </c>
      <c r="G216" s="152" t="s">
        <v>161</v>
      </c>
      <c r="H216" s="153">
        <v>6.06</v>
      </c>
      <c r="I216" s="154"/>
      <c r="J216" s="155">
        <f>ROUND(I216*H216,2)</f>
        <v>0</v>
      </c>
      <c r="K216" s="151" t="s">
        <v>162</v>
      </c>
      <c r="L216" s="156"/>
      <c r="M216" s="157" t="s">
        <v>19</v>
      </c>
      <c r="N216" s="158" t="s">
        <v>43</v>
      </c>
      <c r="P216" s="141">
        <f>O216*H216</f>
        <v>0</v>
      </c>
      <c r="Q216" s="141">
        <v>3.5E-4</v>
      </c>
      <c r="R216" s="141">
        <f>Q216*H216</f>
        <v>2.1210000000000001E-3</v>
      </c>
      <c r="S216" s="141">
        <v>0</v>
      </c>
      <c r="T216" s="142">
        <f>S216*H216</f>
        <v>0</v>
      </c>
      <c r="AR216" s="143" t="s">
        <v>177</v>
      </c>
      <c r="AT216" s="143" t="s">
        <v>229</v>
      </c>
      <c r="AU216" s="143" t="s">
        <v>82</v>
      </c>
      <c r="AY216" s="18" t="s">
        <v>155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79</v>
      </c>
      <c r="BK216" s="144">
        <f>ROUND(I216*H216,2)</f>
        <v>0</v>
      </c>
      <c r="BL216" s="18" t="s">
        <v>163</v>
      </c>
      <c r="BM216" s="143" t="s">
        <v>449</v>
      </c>
    </row>
    <row r="217" spans="2:65" s="1" customFormat="1" ht="16.5" customHeight="1">
      <c r="B217" s="33"/>
      <c r="C217" s="149" t="s">
        <v>311</v>
      </c>
      <c r="D217" s="149" t="s">
        <v>229</v>
      </c>
      <c r="E217" s="150" t="s">
        <v>450</v>
      </c>
      <c r="F217" s="151" t="s">
        <v>451</v>
      </c>
      <c r="G217" s="152" t="s">
        <v>161</v>
      </c>
      <c r="H217" s="153">
        <v>3.03</v>
      </c>
      <c r="I217" s="154"/>
      <c r="J217" s="155">
        <f>ROUND(I217*H217,2)</f>
        <v>0</v>
      </c>
      <c r="K217" s="151" t="s">
        <v>162</v>
      </c>
      <c r="L217" s="156"/>
      <c r="M217" s="157" t="s">
        <v>19</v>
      </c>
      <c r="N217" s="158" t="s">
        <v>43</v>
      </c>
      <c r="P217" s="141">
        <f>O217*H217</f>
        <v>0</v>
      </c>
      <c r="Q217" s="141">
        <v>1E-4</v>
      </c>
      <c r="R217" s="141">
        <f>Q217*H217</f>
        <v>3.0299999999999999E-4</v>
      </c>
      <c r="S217" s="141">
        <v>0</v>
      </c>
      <c r="T217" s="142">
        <f>S217*H217</f>
        <v>0</v>
      </c>
      <c r="AR217" s="143" t="s">
        <v>177</v>
      </c>
      <c r="AT217" s="143" t="s">
        <v>229</v>
      </c>
      <c r="AU217" s="143" t="s">
        <v>82</v>
      </c>
      <c r="AY217" s="18" t="s">
        <v>155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8" t="s">
        <v>79</v>
      </c>
      <c r="BK217" s="144">
        <f>ROUND(I217*H217,2)</f>
        <v>0</v>
      </c>
      <c r="BL217" s="18" t="s">
        <v>163</v>
      </c>
      <c r="BM217" s="143" t="s">
        <v>452</v>
      </c>
    </row>
    <row r="218" spans="2:65" s="1" customFormat="1" ht="16.5" customHeight="1">
      <c r="B218" s="33"/>
      <c r="C218" s="132" t="s">
        <v>453</v>
      </c>
      <c r="D218" s="132" t="s">
        <v>158</v>
      </c>
      <c r="E218" s="133" t="s">
        <v>454</v>
      </c>
      <c r="F218" s="134" t="s">
        <v>455</v>
      </c>
      <c r="G218" s="135" t="s">
        <v>161</v>
      </c>
      <c r="H218" s="136">
        <v>2</v>
      </c>
      <c r="I218" s="137"/>
      <c r="J218" s="138">
        <f>ROUND(I218*H218,2)</f>
        <v>0</v>
      </c>
      <c r="K218" s="134" t="s">
        <v>162</v>
      </c>
      <c r="L218" s="33"/>
      <c r="M218" s="139" t="s">
        <v>19</v>
      </c>
      <c r="N218" s="140" t="s">
        <v>43</v>
      </c>
      <c r="P218" s="141">
        <f>O218*H218</f>
        <v>0</v>
      </c>
      <c r="Q218" s="141">
        <v>0</v>
      </c>
      <c r="R218" s="141">
        <f>Q218*H218</f>
        <v>0</v>
      </c>
      <c r="S218" s="141">
        <v>0</v>
      </c>
      <c r="T218" s="142">
        <f>S218*H218</f>
        <v>0</v>
      </c>
      <c r="AR218" s="143" t="s">
        <v>163</v>
      </c>
      <c r="AT218" s="143" t="s">
        <v>158</v>
      </c>
      <c r="AU218" s="143" t="s">
        <v>82</v>
      </c>
      <c r="AY218" s="18" t="s">
        <v>155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79</v>
      </c>
      <c r="BK218" s="144">
        <f>ROUND(I218*H218,2)</f>
        <v>0</v>
      </c>
      <c r="BL218" s="18" t="s">
        <v>163</v>
      </c>
      <c r="BM218" s="143" t="s">
        <v>456</v>
      </c>
    </row>
    <row r="219" spans="2:65" s="1" customFormat="1" ht="10.199999999999999">
      <c r="B219" s="33"/>
      <c r="D219" s="145" t="s">
        <v>164</v>
      </c>
      <c r="F219" s="146" t="s">
        <v>457</v>
      </c>
      <c r="I219" s="147"/>
      <c r="L219" s="33"/>
      <c r="M219" s="148"/>
      <c r="T219" s="54"/>
      <c r="AT219" s="18" t="s">
        <v>164</v>
      </c>
      <c r="AU219" s="18" t="s">
        <v>82</v>
      </c>
    </row>
    <row r="220" spans="2:65" s="1" customFormat="1" ht="16.5" customHeight="1">
      <c r="B220" s="33"/>
      <c r="C220" s="149" t="s">
        <v>316</v>
      </c>
      <c r="D220" s="149" t="s">
        <v>229</v>
      </c>
      <c r="E220" s="150" t="s">
        <v>458</v>
      </c>
      <c r="F220" s="151" t="s">
        <v>459</v>
      </c>
      <c r="G220" s="152" t="s">
        <v>161</v>
      </c>
      <c r="H220" s="153">
        <v>2.02</v>
      </c>
      <c r="I220" s="154"/>
      <c r="J220" s="155">
        <f>ROUND(I220*H220,2)</f>
        <v>0</v>
      </c>
      <c r="K220" s="151" t="s">
        <v>19</v>
      </c>
      <c r="L220" s="156"/>
      <c r="M220" s="157" t="s">
        <v>19</v>
      </c>
      <c r="N220" s="158" t="s">
        <v>43</v>
      </c>
      <c r="P220" s="141">
        <f>O220*H220</f>
        <v>0</v>
      </c>
      <c r="Q220" s="141">
        <v>5.5999999999999999E-3</v>
      </c>
      <c r="R220" s="141">
        <f>Q220*H220</f>
        <v>1.1311999999999999E-2</v>
      </c>
      <c r="S220" s="141">
        <v>0</v>
      </c>
      <c r="T220" s="142">
        <f>S220*H220</f>
        <v>0</v>
      </c>
      <c r="AR220" s="143" t="s">
        <v>177</v>
      </c>
      <c r="AT220" s="143" t="s">
        <v>229</v>
      </c>
      <c r="AU220" s="143" t="s">
        <v>82</v>
      </c>
      <c r="AY220" s="18" t="s">
        <v>155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79</v>
      </c>
      <c r="BK220" s="144">
        <f>ROUND(I220*H220,2)</f>
        <v>0</v>
      </c>
      <c r="BL220" s="18" t="s">
        <v>163</v>
      </c>
      <c r="BM220" s="143" t="s">
        <v>460</v>
      </c>
    </row>
    <row r="221" spans="2:65" s="1" customFormat="1" ht="24.15" customHeight="1">
      <c r="B221" s="33"/>
      <c r="C221" s="132" t="s">
        <v>461</v>
      </c>
      <c r="D221" s="132" t="s">
        <v>158</v>
      </c>
      <c r="E221" s="133" t="s">
        <v>462</v>
      </c>
      <c r="F221" s="134" t="s">
        <v>463</v>
      </c>
      <c r="G221" s="135" t="s">
        <v>171</v>
      </c>
      <c r="H221" s="136">
        <v>472.2</v>
      </c>
      <c r="I221" s="137"/>
      <c r="J221" s="138">
        <f>ROUND(I221*H221,2)</f>
        <v>0</v>
      </c>
      <c r="K221" s="134" t="s">
        <v>162</v>
      </c>
      <c r="L221" s="33"/>
      <c r="M221" s="139" t="s">
        <v>19</v>
      </c>
      <c r="N221" s="140" t="s">
        <v>43</v>
      </c>
      <c r="P221" s="141">
        <f>O221*H221</f>
        <v>0</v>
      </c>
      <c r="Q221" s="141">
        <v>0.15540000000000001</v>
      </c>
      <c r="R221" s="141">
        <f>Q221*H221</f>
        <v>73.37988</v>
      </c>
      <c r="S221" s="141">
        <v>0</v>
      </c>
      <c r="T221" s="142">
        <f>S221*H221</f>
        <v>0</v>
      </c>
      <c r="AR221" s="143" t="s">
        <v>163</v>
      </c>
      <c r="AT221" s="143" t="s">
        <v>158</v>
      </c>
      <c r="AU221" s="143" t="s">
        <v>82</v>
      </c>
      <c r="AY221" s="18" t="s">
        <v>155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79</v>
      </c>
      <c r="BK221" s="144">
        <f>ROUND(I221*H221,2)</f>
        <v>0</v>
      </c>
      <c r="BL221" s="18" t="s">
        <v>163</v>
      </c>
      <c r="BM221" s="143" t="s">
        <v>464</v>
      </c>
    </row>
    <row r="222" spans="2:65" s="1" customFormat="1" ht="10.199999999999999">
      <c r="B222" s="33"/>
      <c r="D222" s="145" t="s">
        <v>164</v>
      </c>
      <c r="F222" s="146" t="s">
        <v>465</v>
      </c>
      <c r="I222" s="147"/>
      <c r="L222" s="33"/>
      <c r="M222" s="148"/>
      <c r="T222" s="54"/>
      <c r="AT222" s="18" t="s">
        <v>164</v>
      </c>
      <c r="AU222" s="18" t="s">
        <v>82</v>
      </c>
    </row>
    <row r="223" spans="2:65" s="1" customFormat="1" ht="24.15" customHeight="1">
      <c r="B223" s="33"/>
      <c r="C223" s="132" t="s">
        <v>320</v>
      </c>
      <c r="D223" s="132" t="s">
        <v>158</v>
      </c>
      <c r="E223" s="133" t="s">
        <v>466</v>
      </c>
      <c r="F223" s="134" t="s">
        <v>467</v>
      </c>
      <c r="G223" s="135" t="s">
        <v>171</v>
      </c>
      <c r="H223" s="136">
        <v>197.5</v>
      </c>
      <c r="I223" s="137"/>
      <c r="J223" s="138">
        <f>ROUND(I223*H223,2)</f>
        <v>0</v>
      </c>
      <c r="K223" s="134" t="s">
        <v>162</v>
      </c>
      <c r="L223" s="33"/>
      <c r="M223" s="139" t="s">
        <v>19</v>
      </c>
      <c r="N223" s="140" t="s">
        <v>43</v>
      </c>
      <c r="P223" s="141">
        <f>O223*H223</f>
        <v>0</v>
      </c>
      <c r="Q223" s="141">
        <v>0.20219000000000001</v>
      </c>
      <c r="R223" s="141">
        <f>Q223*H223</f>
        <v>39.932524999999998</v>
      </c>
      <c r="S223" s="141">
        <v>0</v>
      </c>
      <c r="T223" s="142">
        <f>S223*H223</f>
        <v>0</v>
      </c>
      <c r="AR223" s="143" t="s">
        <v>163</v>
      </c>
      <c r="AT223" s="143" t="s">
        <v>158</v>
      </c>
      <c r="AU223" s="143" t="s">
        <v>82</v>
      </c>
      <c r="AY223" s="18" t="s">
        <v>155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8" t="s">
        <v>79</v>
      </c>
      <c r="BK223" s="144">
        <f>ROUND(I223*H223,2)</f>
        <v>0</v>
      </c>
      <c r="BL223" s="18" t="s">
        <v>163</v>
      </c>
      <c r="BM223" s="143" t="s">
        <v>468</v>
      </c>
    </row>
    <row r="224" spans="2:65" s="1" customFormat="1" ht="10.199999999999999">
      <c r="B224" s="33"/>
      <c r="D224" s="145" t="s">
        <v>164</v>
      </c>
      <c r="F224" s="146" t="s">
        <v>469</v>
      </c>
      <c r="I224" s="147"/>
      <c r="L224" s="33"/>
      <c r="M224" s="148"/>
      <c r="T224" s="54"/>
      <c r="AT224" s="18" t="s">
        <v>164</v>
      </c>
      <c r="AU224" s="18" t="s">
        <v>82</v>
      </c>
    </row>
    <row r="225" spans="2:65" s="1" customFormat="1" ht="16.5" customHeight="1">
      <c r="B225" s="33"/>
      <c r="C225" s="149" t="s">
        <v>470</v>
      </c>
      <c r="D225" s="149" t="s">
        <v>229</v>
      </c>
      <c r="E225" s="150" t="s">
        <v>471</v>
      </c>
      <c r="F225" s="151" t="s">
        <v>472</v>
      </c>
      <c r="G225" s="152" t="s">
        <v>171</v>
      </c>
      <c r="H225" s="153">
        <v>452.68200000000002</v>
      </c>
      <c r="I225" s="154"/>
      <c r="J225" s="155">
        <f>ROUND(I225*H225,2)</f>
        <v>0</v>
      </c>
      <c r="K225" s="151" t="s">
        <v>162</v>
      </c>
      <c r="L225" s="156"/>
      <c r="M225" s="157" t="s">
        <v>19</v>
      </c>
      <c r="N225" s="158" t="s">
        <v>43</v>
      </c>
      <c r="P225" s="141">
        <f>O225*H225</f>
        <v>0</v>
      </c>
      <c r="Q225" s="141">
        <v>0.08</v>
      </c>
      <c r="R225" s="141">
        <f>Q225*H225</f>
        <v>36.214559999999999</v>
      </c>
      <c r="S225" s="141">
        <v>0</v>
      </c>
      <c r="T225" s="142">
        <f>S225*H225</f>
        <v>0</v>
      </c>
      <c r="AR225" s="143" t="s">
        <v>177</v>
      </c>
      <c r="AT225" s="143" t="s">
        <v>229</v>
      </c>
      <c r="AU225" s="143" t="s">
        <v>82</v>
      </c>
      <c r="AY225" s="18" t="s">
        <v>155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79</v>
      </c>
      <c r="BK225" s="144">
        <f>ROUND(I225*H225,2)</f>
        <v>0</v>
      </c>
      <c r="BL225" s="18" t="s">
        <v>163</v>
      </c>
      <c r="BM225" s="143" t="s">
        <v>473</v>
      </c>
    </row>
    <row r="226" spans="2:65" s="1" customFormat="1" ht="16.5" customHeight="1">
      <c r="B226" s="33"/>
      <c r="C226" s="149" t="s">
        <v>325</v>
      </c>
      <c r="D226" s="149" t="s">
        <v>229</v>
      </c>
      <c r="E226" s="150" t="s">
        <v>474</v>
      </c>
      <c r="F226" s="151" t="s">
        <v>475</v>
      </c>
      <c r="G226" s="152" t="s">
        <v>171</v>
      </c>
      <c r="H226" s="153">
        <v>199.47499999999999</v>
      </c>
      <c r="I226" s="154"/>
      <c r="J226" s="155">
        <f>ROUND(I226*H226,2)</f>
        <v>0</v>
      </c>
      <c r="K226" s="151" t="s">
        <v>162</v>
      </c>
      <c r="L226" s="156"/>
      <c r="M226" s="157" t="s">
        <v>19</v>
      </c>
      <c r="N226" s="158" t="s">
        <v>43</v>
      </c>
      <c r="P226" s="141">
        <f>O226*H226</f>
        <v>0</v>
      </c>
      <c r="Q226" s="141">
        <v>4.8300000000000003E-2</v>
      </c>
      <c r="R226" s="141">
        <f>Q226*H226</f>
        <v>9.6346425</v>
      </c>
      <c r="S226" s="141">
        <v>0</v>
      </c>
      <c r="T226" s="142">
        <f>S226*H226</f>
        <v>0</v>
      </c>
      <c r="AR226" s="143" t="s">
        <v>177</v>
      </c>
      <c r="AT226" s="143" t="s">
        <v>229</v>
      </c>
      <c r="AU226" s="143" t="s">
        <v>82</v>
      </c>
      <c r="AY226" s="18" t="s">
        <v>155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8" t="s">
        <v>79</v>
      </c>
      <c r="BK226" s="144">
        <f>ROUND(I226*H226,2)</f>
        <v>0</v>
      </c>
      <c r="BL226" s="18" t="s">
        <v>163</v>
      </c>
      <c r="BM226" s="143" t="s">
        <v>476</v>
      </c>
    </row>
    <row r="227" spans="2:65" s="1" customFormat="1" ht="16.5" customHeight="1">
      <c r="B227" s="33"/>
      <c r="C227" s="149" t="s">
        <v>477</v>
      </c>
      <c r="D227" s="149" t="s">
        <v>229</v>
      </c>
      <c r="E227" s="150" t="s">
        <v>478</v>
      </c>
      <c r="F227" s="151" t="s">
        <v>479</v>
      </c>
      <c r="G227" s="152" t="s">
        <v>171</v>
      </c>
      <c r="H227" s="153">
        <v>24.24</v>
      </c>
      <c r="I227" s="154"/>
      <c r="J227" s="155">
        <f>ROUND(I227*H227,2)</f>
        <v>0</v>
      </c>
      <c r="K227" s="151" t="s">
        <v>162</v>
      </c>
      <c r="L227" s="156"/>
      <c r="M227" s="157" t="s">
        <v>19</v>
      </c>
      <c r="N227" s="158" t="s">
        <v>43</v>
      </c>
      <c r="P227" s="141">
        <f>O227*H227</f>
        <v>0</v>
      </c>
      <c r="Q227" s="141">
        <v>6.5670000000000006E-2</v>
      </c>
      <c r="R227" s="141">
        <f>Q227*H227</f>
        <v>1.5918407999999999</v>
      </c>
      <c r="S227" s="141">
        <v>0</v>
      </c>
      <c r="T227" s="142">
        <f>S227*H227</f>
        <v>0</v>
      </c>
      <c r="AR227" s="143" t="s">
        <v>177</v>
      </c>
      <c r="AT227" s="143" t="s">
        <v>229</v>
      </c>
      <c r="AU227" s="143" t="s">
        <v>82</v>
      </c>
      <c r="AY227" s="18" t="s">
        <v>155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79</v>
      </c>
      <c r="BK227" s="144">
        <f>ROUND(I227*H227,2)</f>
        <v>0</v>
      </c>
      <c r="BL227" s="18" t="s">
        <v>163</v>
      </c>
      <c r="BM227" s="143" t="s">
        <v>480</v>
      </c>
    </row>
    <row r="228" spans="2:65" s="1" customFormat="1" ht="24.15" customHeight="1">
      <c r="B228" s="33"/>
      <c r="C228" s="132" t="s">
        <v>329</v>
      </c>
      <c r="D228" s="132" t="s">
        <v>158</v>
      </c>
      <c r="E228" s="133" t="s">
        <v>481</v>
      </c>
      <c r="F228" s="134" t="s">
        <v>482</v>
      </c>
      <c r="G228" s="135" t="s">
        <v>171</v>
      </c>
      <c r="H228" s="136">
        <v>111.3</v>
      </c>
      <c r="I228" s="137"/>
      <c r="J228" s="138">
        <f>ROUND(I228*H228,2)</f>
        <v>0</v>
      </c>
      <c r="K228" s="134" t="s">
        <v>162</v>
      </c>
      <c r="L228" s="33"/>
      <c r="M228" s="139" t="s">
        <v>19</v>
      </c>
      <c r="N228" s="140" t="s">
        <v>43</v>
      </c>
      <c r="P228" s="141">
        <f>O228*H228</f>
        <v>0</v>
      </c>
      <c r="Q228" s="141">
        <v>0.1295</v>
      </c>
      <c r="R228" s="141">
        <f>Q228*H228</f>
        <v>14.413349999999999</v>
      </c>
      <c r="S228" s="141">
        <v>0</v>
      </c>
      <c r="T228" s="142">
        <f>S228*H228</f>
        <v>0</v>
      </c>
      <c r="AR228" s="143" t="s">
        <v>163</v>
      </c>
      <c r="AT228" s="143" t="s">
        <v>158</v>
      </c>
      <c r="AU228" s="143" t="s">
        <v>82</v>
      </c>
      <c r="AY228" s="18" t="s">
        <v>155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79</v>
      </c>
      <c r="BK228" s="144">
        <f>ROUND(I228*H228,2)</f>
        <v>0</v>
      </c>
      <c r="BL228" s="18" t="s">
        <v>163</v>
      </c>
      <c r="BM228" s="143" t="s">
        <v>483</v>
      </c>
    </row>
    <row r="229" spans="2:65" s="1" customFormat="1" ht="10.199999999999999">
      <c r="B229" s="33"/>
      <c r="D229" s="145" t="s">
        <v>164</v>
      </c>
      <c r="F229" s="146" t="s">
        <v>484</v>
      </c>
      <c r="I229" s="147"/>
      <c r="L229" s="33"/>
      <c r="M229" s="148"/>
      <c r="T229" s="54"/>
      <c r="AT229" s="18" t="s">
        <v>164</v>
      </c>
      <c r="AU229" s="18" t="s">
        <v>82</v>
      </c>
    </row>
    <row r="230" spans="2:65" s="1" customFormat="1" ht="16.5" customHeight="1">
      <c r="B230" s="33"/>
      <c r="C230" s="149" t="s">
        <v>485</v>
      </c>
      <c r="D230" s="149" t="s">
        <v>229</v>
      </c>
      <c r="E230" s="150" t="s">
        <v>486</v>
      </c>
      <c r="F230" s="151" t="s">
        <v>487</v>
      </c>
      <c r="G230" s="152" t="s">
        <v>171</v>
      </c>
      <c r="H230" s="153">
        <v>112.413</v>
      </c>
      <c r="I230" s="154"/>
      <c r="J230" s="155">
        <f>ROUND(I230*H230,2)</f>
        <v>0</v>
      </c>
      <c r="K230" s="151" t="s">
        <v>162</v>
      </c>
      <c r="L230" s="156"/>
      <c r="M230" s="157" t="s">
        <v>19</v>
      </c>
      <c r="N230" s="158" t="s">
        <v>43</v>
      </c>
      <c r="P230" s="141">
        <f>O230*H230</f>
        <v>0</v>
      </c>
      <c r="Q230" s="141">
        <v>3.5999999999999997E-2</v>
      </c>
      <c r="R230" s="141">
        <f>Q230*H230</f>
        <v>4.0468679999999999</v>
      </c>
      <c r="S230" s="141">
        <v>0</v>
      </c>
      <c r="T230" s="142">
        <f>S230*H230</f>
        <v>0</v>
      </c>
      <c r="AR230" s="143" t="s">
        <v>177</v>
      </c>
      <c r="AT230" s="143" t="s">
        <v>229</v>
      </c>
      <c r="AU230" s="143" t="s">
        <v>82</v>
      </c>
      <c r="AY230" s="18" t="s">
        <v>155</v>
      </c>
      <c r="BE230" s="144">
        <f>IF(N230="základní",J230,0)</f>
        <v>0</v>
      </c>
      <c r="BF230" s="144">
        <f>IF(N230="snížená",J230,0)</f>
        <v>0</v>
      </c>
      <c r="BG230" s="144">
        <f>IF(N230="zákl. přenesená",J230,0)</f>
        <v>0</v>
      </c>
      <c r="BH230" s="144">
        <f>IF(N230="sníž. přenesená",J230,0)</f>
        <v>0</v>
      </c>
      <c r="BI230" s="144">
        <f>IF(N230="nulová",J230,0)</f>
        <v>0</v>
      </c>
      <c r="BJ230" s="18" t="s">
        <v>79</v>
      </c>
      <c r="BK230" s="144">
        <f>ROUND(I230*H230,2)</f>
        <v>0</v>
      </c>
      <c r="BL230" s="18" t="s">
        <v>163</v>
      </c>
      <c r="BM230" s="143" t="s">
        <v>488</v>
      </c>
    </row>
    <row r="231" spans="2:65" s="1" customFormat="1" ht="24.15" customHeight="1">
      <c r="B231" s="33"/>
      <c r="C231" s="132" t="s">
        <v>334</v>
      </c>
      <c r="D231" s="132" t="s">
        <v>158</v>
      </c>
      <c r="E231" s="133" t="s">
        <v>489</v>
      </c>
      <c r="F231" s="134" t="s">
        <v>490</v>
      </c>
      <c r="G231" s="135" t="s">
        <v>171</v>
      </c>
      <c r="H231" s="136">
        <v>12</v>
      </c>
      <c r="I231" s="137"/>
      <c r="J231" s="138">
        <f>ROUND(I231*H231,2)</f>
        <v>0</v>
      </c>
      <c r="K231" s="134" t="s">
        <v>162</v>
      </c>
      <c r="L231" s="33"/>
      <c r="M231" s="139" t="s">
        <v>19</v>
      </c>
      <c r="N231" s="140" t="s">
        <v>43</v>
      </c>
      <c r="P231" s="141">
        <f>O231*H231</f>
        <v>0</v>
      </c>
      <c r="Q231" s="141">
        <v>0.24567</v>
      </c>
      <c r="R231" s="141">
        <f>Q231*H231</f>
        <v>2.9480399999999998</v>
      </c>
      <c r="S231" s="141">
        <v>0</v>
      </c>
      <c r="T231" s="142">
        <f>S231*H231</f>
        <v>0</v>
      </c>
      <c r="AR231" s="143" t="s">
        <v>163</v>
      </c>
      <c r="AT231" s="143" t="s">
        <v>158</v>
      </c>
      <c r="AU231" s="143" t="s">
        <v>82</v>
      </c>
      <c r="AY231" s="18" t="s">
        <v>155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79</v>
      </c>
      <c r="BK231" s="144">
        <f>ROUND(I231*H231,2)</f>
        <v>0</v>
      </c>
      <c r="BL231" s="18" t="s">
        <v>163</v>
      </c>
      <c r="BM231" s="143" t="s">
        <v>491</v>
      </c>
    </row>
    <row r="232" spans="2:65" s="1" customFormat="1" ht="10.199999999999999">
      <c r="B232" s="33"/>
      <c r="D232" s="145" t="s">
        <v>164</v>
      </c>
      <c r="F232" s="146" t="s">
        <v>492</v>
      </c>
      <c r="I232" s="147"/>
      <c r="L232" s="33"/>
      <c r="M232" s="148"/>
      <c r="T232" s="54"/>
      <c r="AT232" s="18" t="s">
        <v>164</v>
      </c>
      <c r="AU232" s="18" t="s">
        <v>82</v>
      </c>
    </row>
    <row r="233" spans="2:65" s="1" customFormat="1" ht="16.5" customHeight="1">
      <c r="B233" s="33"/>
      <c r="C233" s="132" t="s">
        <v>493</v>
      </c>
      <c r="D233" s="132" t="s">
        <v>158</v>
      </c>
      <c r="E233" s="133" t="s">
        <v>494</v>
      </c>
      <c r="F233" s="134" t="s">
        <v>495</v>
      </c>
      <c r="G233" s="135" t="s">
        <v>171</v>
      </c>
      <c r="H233" s="136">
        <v>11</v>
      </c>
      <c r="I233" s="137"/>
      <c r="J233" s="138">
        <f>ROUND(I233*H233,2)</f>
        <v>0</v>
      </c>
      <c r="K233" s="134" t="s">
        <v>162</v>
      </c>
      <c r="L233" s="33"/>
      <c r="M233" s="139" t="s">
        <v>19</v>
      </c>
      <c r="N233" s="140" t="s">
        <v>43</v>
      </c>
      <c r="P233" s="141">
        <f>O233*H233</f>
        <v>0</v>
      </c>
      <c r="Q233" s="141">
        <v>0.29221000000000003</v>
      </c>
      <c r="R233" s="141">
        <f>Q233*H233</f>
        <v>3.2143100000000002</v>
      </c>
      <c r="S233" s="141">
        <v>0</v>
      </c>
      <c r="T233" s="142">
        <f>S233*H233</f>
        <v>0</v>
      </c>
      <c r="AR233" s="143" t="s">
        <v>163</v>
      </c>
      <c r="AT233" s="143" t="s">
        <v>158</v>
      </c>
      <c r="AU233" s="143" t="s">
        <v>82</v>
      </c>
      <c r="AY233" s="18" t="s">
        <v>155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0</v>
      </c>
      <c r="BL233" s="18" t="s">
        <v>163</v>
      </c>
      <c r="BM233" s="143" t="s">
        <v>496</v>
      </c>
    </row>
    <row r="234" spans="2:65" s="1" customFormat="1" ht="10.199999999999999">
      <c r="B234" s="33"/>
      <c r="D234" s="145" t="s">
        <v>164</v>
      </c>
      <c r="F234" s="146" t="s">
        <v>497</v>
      </c>
      <c r="I234" s="147"/>
      <c r="L234" s="33"/>
      <c r="M234" s="148"/>
      <c r="T234" s="54"/>
      <c r="AT234" s="18" t="s">
        <v>164</v>
      </c>
      <c r="AU234" s="18" t="s">
        <v>82</v>
      </c>
    </row>
    <row r="235" spans="2:65" s="1" customFormat="1" ht="16.5" customHeight="1">
      <c r="B235" s="33"/>
      <c r="C235" s="149" t="s">
        <v>338</v>
      </c>
      <c r="D235" s="149" t="s">
        <v>229</v>
      </c>
      <c r="E235" s="150" t="s">
        <v>498</v>
      </c>
      <c r="F235" s="151" t="s">
        <v>499</v>
      </c>
      <c r="G235" s="152" t="s">
        <v>171</v>
      </c>
      <c r="H235" s="153">
        <v>11.11</v>
      </c>
      <c r="I235" s="154"/>
      <c r="J235" s="155">
        <f>ROUND(I235*H235,2)</f>
        <v>0</v>
      </c>
      <c r="K235" s="151" t="s">
        <v>162</v>
      </c>
      <c r="L235" s="156"/>
      <c r="M235" s="157" t="s">
        <v>19</v>
      </c>
      <c r="N235" s="158" t="s">
        <v>43</v>
      </c>
      <c r="P235" s="141">
        <f>O235*H235</f>
        <v>0</v>
      </c>
      <c r="Q235" s="141">
        <v>2.1000000000000001E-2</v>
      </c>
      <c r="R235" s="141">
        <f>Q235*H235</f>
        <v>0.23330999999999999</v>
      </c>
      <c r="S235" s="141">
        <v>0</v>
      </c>
      <c r="T235" s="142">
        <f>S235*H235</f>
        <v>0</v>
      </c>
      <c r="AR235" s="143" t="s">
        <v>177</v>
      </c>
      <c r="AT235" s="143" t="s">
        <v>229</v>
      </c>
      <c r="AU235" s="143" t="s">
        <v>82</v>
      </c>
      <c r="AY235" s="18" t="s">
        <v>155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8" t="s">
        <v>79</v>
      </c>
      <c r="BK235" s="144">
        <f>ROUND(I235*H235,2)</f>
        <v>0</v>
      </c>
      <c r="BL235" s="18" t="s">
        <v>163</v>
      </c>
      <c r="BM235" s="143" t="s">
        <v>500</v>
      </c>
    </row>
    <row r="236" spans="2:65" s="1" customFormat="1" ht="24.15" customHeight="1">
      <c r="B236" s="33"/>
      <c r="C236" s="132" t="s">
        <v>501</v>
      </c>
      <c r="D236" s="132" t="s">
        <v>158</v>
      </c>
      <c r="E236" s="133" t="s">
        <v>502</v>
      </c>
      <c r="F236" s="134" t="s">
        <v>503</v>
      </c>
      <c r="G236" s="135" t="s">
        <v>171</v>
      </c>
      <c r="H236" s="136">
        <v>2.5</v>
      </c>
      <c r="I236" s="137"/>
      <c r="J236" s="138">
        <f>ROUND(I236*H236,2)</f>
        <v>0</v>
      </c>
      <c r="K236" s="134" t="s">
        <v>162</v>
      </c>
      <c r="L236" s="33"/>
      <c r="M236" s="139" t="s">
        <v>19</v>
      </c>
      <c r="N236" s="140" t="s">
        <v>43</v>
      </c>
      <c r="P236" s="141">
        <f>O236*H236</f>
        <v>0</v>
      </c>
      <c r="Q236" s="141">
        <v>1.70333</v>
      </c>
      <c r="R236" s="141">
        <f>Q236*H236</f>
        <v>4.2583250000000001</v>
      </c>
      <c r="S236" s="141">
        <v>0</v>
      </c>
      <c r="T236" s="142">
        <f>S236*H236</f>
        <v>0</v>
      </c>
      <c r="AR236" s="143" t="s">
        <v>163</v>
      </c>
      <c r="AT236" s="143" t="s">
        <v>158</v>
      </c>
      <c r="AU236" s="143" t="s">
        <v>82</v>
      </c>
      <c r="AY236" s="18" t="s">
        <v>155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8" t="s">
        <v>79</v>
      </c>
      <c r="BK236" s="144">
        <f>ROUND(I236*H236,2)</f>
        <v>0</v>
      </c>
      <c r="BL236" s="18" t="s">
        <v>163</v>
      </c>
      <c r="BM236" s="143" t="s">
        <v>504</v>
      </c>
    </row>
    <row r="237" spans="2:65" s="1" customFormat="1" ht="10.199999999999999">
      <c r="B237" s="33"/>
      <c r="D237" s="145" t="s">
        <v>164</v>
      </c>
      <c r="F237" s="146" t="s">
        <v>505</v>
      </c>
      <c r="I237" s="147"/>
      <c r="L237" s="33"/>
      <c r="M237" s="148"/>
      <c r="T237" s="54"/>
      <c r="AT237" s="18" t="s">
        <v>164</v>
      </c>
      <c r="AU237" s="18" t="s">
        <v>82</v>
      </c>
    </row>
    <row r="238" spans="2:65" s="1" customFormat="1" ht="21.75" customHeight="1">
      <c r="B238" s="33"/>
      <c r="C238" s="132" t="s">
        <v>343</v>
      </c>
      <c r="D238" s="132" t="s">
        <v>158</v>
      </c>
      <c r="E238" s="133" t="s">
        <v>506</v>
      </c>
      <c r="F238" s="134" t="s">
        <v>507</v>
      </c>
      <c r="G238" s="135" t="s">
        <v>161</v>
      </c>
      <c r="H238" s="136">
        <v>5</v>
      </c>
      <c r="I238" s="137"/>
      <c r="J238" s="138">
        <f>ROUND(I238*H238,2)</f>
        <v>0</v>
      </c>
      <c r="K238" s="134" t="s">
        <v>162</v>
      </c>
      <c r="L238" s="33"/>
      <c r="M238" s="139" t="s">
        <v>19</v>
      </c>
      <c r="N238" s="140" t="s">
        <v>43</v>
      </c>
      <c r="P238" s="141">
        <f>O238*H238</f>
        <v>0</v>
      </c>
      <c r="Q238" s="141">
        <v>0</v>
      </c>
      <c r="R238" s="141">
        <f>Q238*H238</f>
        <v>0</v>
      </c>
      <c r="S238" s="141">
        <v>0</v>
      </c>
      <c r="T238" s="142">
        <f>S238*H238</f>
        <v>0</v>
      </c>
      <c r="AR238" s="143" t="s">
        <v>163</v>
      </c>
      <c r="AT238" s="143" t="s">
        <v>158</v>
      </c>
      <c r="AU238" s="143" t="s">
        <v>82</v>
      </c>
      <c r="AY238" s="18" t="s">
        <v>155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79</v>
      </c>
      <c r="BK238" s="144">
        <f>ROUND(I238*H238,2)</f>
        <v>0</v>
      </c>
      <c r="BL238" s="18" t="s">
        <v>163</v>
      </c>
      <c r="BM238" s="143" t="s">
        <v>508</v>
      </c>
    </row>
    <row r="239" spans="2:65" s="1" customFormat="1" ht="10.199999999999999">
      <c r="B239" s="33"/>
      <c r="D239" s="145" t="s">
        <v>164</v>
      </c>
      <c r="F239" s="146" t="s">
        <v>509</v>
      </c>
      <c r="I239" s="147"/>
      <c r="L239" s="33"/>
      <c r="M239" s="148"/>
      <c r="T239" s="54"/>
      <c r="AT239" s="18" t="s">
        <v>164</v>
      </c>
      <c r="AU239" s="18" t="s">
        <v>82</v>
      </c>
    </row>
    <row r="240" spans="2:65" s="1" customFormat="1" ht="16.5" customHeight="1">
      <c r="B240" s="33"/>
      <c r="C240" s="149" t="s">
        <v>510</v>
      </c>
      <c r="D240" s="149" t="s">
        <v>229</v>
      </c>
      <c r="E240" s="150" t="s">
        <v>511</v>
      </c>
      <c r="F240" s="151" t="s">
        <v>512</v>
      </c>
      <c r="G240" s="152" t="s">
        <v>171</v>
      </c>
      <c r="H240" s="153">
        <v>5.05</v>
      </c>
      <c r="I240" s="154"/>
      <c r="J240" s="155">
        <f>ROUND(I240*H240,2)</f>
        <v>0</v>
      </c>
      <c r="K240" s="151" t="s">
        <v>162</v>
      </c>
      <c r="L240" s="156"/>
      <c r="M240" s="157" t="s">
        <v>19</v>
      </c>
      <c r="N240" s="158" t="s">
        <v>43</v>
      </c>
      <c r="P240" s="141">
        <f>O240*H240</f>
        <v>0</v>
      </c>
      <c r="Q240" s="141">
        <v>3.7999999999999999E-2</v>
      </c>
      <c r="R240" s="141">
        <f>Q240*H240</f>
        <v>0.19189999999999999</v>
      </c>
      <c r="S240" s="141">
        <v>0</v>
      </c>
      <c r="T240" s="142">
        <f>S240*H240</f>
        <v>0</v>
      </c>
      <c r="AR240" s="143" t="s">
        <v>177</v>
      </c>
      <c r="AT240" s="143" t="s">
        <v>229</v>
      </c>
      <c r="AU240" s="143" t="s">
        <v>82</v>
      </c>
      <c r="AY240" s="18" t="s">
        <v>155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8" t="s">
        <v>79</v>
      </c>
      <c r="BK240" s="144">
        <f>ROUND(I240*H240,2)</f>
        <v>0</v>
      </c>
      <c r="BL240" s="18" t="s">
        <v>163</v>
      </c>
      <c r="BM240" s="143" t="s">
        <v>513</v>
      </c>
    </row>
    <row r="241" spans="2:65" s="12" customFormat="1" ht="10.199999999999999">
      <c r="B241" s="159"/>
      <c r="D241" s="160" t="s">
        <v>514</v>
      </c>
      <c r="E241" s="161" t="s">
        <v>19</v>
      </c>
      <c r="F241" s="162" t="s">
        <v>515</v>
      </c>
      <c r="H241" s="163">
        <v>5.05</v>
      </c>
      <c r="I241" s="164"/>
      <c r="L241" s="159"/>
      <c r="M241" s="165"/>
      <c r="T241" s="166"/>
      <c r="AT241" s="161" t="s">
        <v>514</v>
      </c>
      <c r="AU241" s="161" t="s">
        <v>82</v>
      </c>
      <c r="AV241" s="12" t="s">
        <v>82</v>
      </c>
      <c r="AW241" s="12" t="s">
        <v>33</v>
      </c>
      <c r="AX241" s="12" t="s">
        <v>72</v>
      </c>
      <c r="AY241" s="161" t="s">
        <v>155</v>
      </c>
    </row>
    <row r="242" spans="2:65" s="13" customFormat="1" ht="10.199999999999999">
      <c r="B242" s="167"/>
      <c r="D242" s="160" t="s">
        <v>514</v>
      </c>
      <c r="E242" s="168" t="s">
        <v>19</v>
      </c>
      <c r="F242" s="169" t="s">
        <v>516</v>
      </c>
      <c r="H242" s="170">
        <v>5.05</v>
      </c>
      <c r="I242" s="171"/>
      <c r="L242" s="167"/>
      <c r="M242" s="172"/>
      <c r="T242" s="173"/>
      <c r="AT242" s="168" t="s">
        <v>514</v>
      </c>
      <c r="AU242" s="168" t="s">
        <v>82</v>
      </c>
      <c r="AV242" s="13" t="s">
        <v>163</v>
      </c>
      <c r="AW242" s="13" t="s">
        <v>33</v>
      </c>
      <c r="AX242" s="13" t="s">
        <v>79</v>
      </c>
      <c r="AY242" s="168" t="s">
        <v>155</v>
      </c>
    </row>
    <row r="243" spans="2:65" s="1" customFormat="1" ht="24.15" customHeight="1">
      <c r="B243" s="33"/>
      <c r="C243" s="132" t="s">
        <v>347</v>
      </c>
      <c r="D243" s="132" t="s">
        <v>158</v>
      </c>
      <c r="E243" s="133" t="s">
        <v>517</v>
      </c>
      <c r="F243" s="134" t="s">
        <v>518</v>
      </c>
      <c r="G243" s="135" t="s">
        <v>232</v>
      </c>
      <c r="H243" s="136">
        <v>4.41</v>
      </c>
      <c r="I243" s="137"/>
      <c r="J243" s="138">
        <f>ROUND(I243*H243,2)</f>
        <v>0</v>
      </c>
      <c r="K243" s="134" t="s">
        <v>162</v>
      </c>
      <c r="L243" s="33"/>
      <c r="M243" s="139" t="s">
        <v>19</v>
      </c>
      <c r="N243" s="140" t="s">
        <v>43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163</v>
      </c>
      <c r="AT243" s="143" t="s">
        <v>158</v>
      </c>
      <c r="AU243" s="143" t="s">
        <v>82</v>
      </c>
      <c r="AY243" s="18" t="s">
        <v>155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8" t="s">
        <v>79</v>
      </c>
      <c r="BK243" s="144">
        <f>ROUND(I243*H243,2)</f>
        <v>0</v>
      </c>
      <c r="BL243" s="18" t="s">
        <v>163</v>
      </c>
      <c r="BM243" s="143" t="s">
        <v>519</v>
      </c>
    </row>
    <row r="244" spans="2:65" s="1" customFormat="1" ht="10.199999999999999">
      <c r="B244" s="33"/>
      <c r="D244" s="145" t="s">
        <v>164</v>
      </c>
      <c r="F244" s="146" t="s">
        <v>520</v>
      </c>
      <c r="I244" s="147"/>
      <c r="L244" s="33"/>
      <c r="M244" s="148"/>
      <c r="T244" s="54"/>
      <c r="AT244" s="18" t="s">
        <v>164</v>
      </c>
      <c r="AU244" s="18" t="s">
        <v>82</v>
      </c>
    </row>
    <row r="245" spans="2:65" s="1" customFormat="1" ht="24.15" customHeight="1">
      <c r="B245" s="33"/>
      <c r="C245" s="132" t="s">
        <v>521</v>
      </c>
      <c r="D245" s="132" t="s">
        <v>158</v>
      </c>
      <c r="E245" s="133" t="s">
        <v>522</v>
      </c>
      <c r="F245" s="134" t="s">
        <v>523</v>
      </c>
      <c r="G245" s="135" t="s">
        <v>232</v>
      </c>
      <c r="H245" s="136">
        <v>88.2</v>
      </c>
      <c r="I245" s="137"/>
      <c r="J245" s="138">
        <f>ROUND(I245*H245,2)</f>
        <v>0</v>
      </c>
      <c r="K245" s="134" t="s">
        <v>162</v>
      </c>
      <c r="L245" s="33"/>
      <c r="M245" s="139" t="s">
        <v>19</v>
      </c>
      <c r="N245" s="140" t="s">
        <v>43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163</v>
      </c>
      <c r="AT245" s="143" t="s">
        <v>158</v>
      </c>
      <c r="AU245" s="143" t="s">
        <v>82</v>
      </c>
      <c r="AY245" s="18" t="s">
        <v>155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79</v>
      </c>
      <c r="BK245" s="144">
        <f>ROUND(I245*H245,2)</f>
        <v>0</v>
      </c>
      <c r="BL245" s="18" t="s">
        <v>163</v>
      </c>
      <c r="BM245" s="143" t="s">
        <v>524</v>
      </c>
    </row>
    <row r="246" spans="2:65" s="1" customFormat="1" ht="10.199999999999999">
      <c r="B246" s="33"/>
      <c r="D246" s="145" t="s">
        <v>164</v>
      </c>
      <c r="F246" s="146" t="s">
        <v>525</v>
      </c>
      <c r="I246" s="147"/>
      <c r="L246" s="33"/>
      <c r="M246" s="148"/>
      <c r="T246" s="54"/>
      <c r="AT246" s="18" t="s">
        <v>164</v>
      </c>
      <c r="AU246" s="18" t="s">
        <v>82</v>
      </c>
    </row>
    <row r="247" spans="2:65" s="12" customFormat="1" ht="10.199999999999999">
      <c r="B247" s="159"/>
      <c r="D247" s="160" t="s">
        <v>514</v>
      </c>
      <c r="E247" s="161" t="s">
        <v>19</v>
      </c>
      <c r="F247" s="162" t="s">
        <v>526</v>
      </c>
      <c r="H247" s="163">
        <v>88.2</v>
      </c>
      <c r="I247" s="164"/>
      <c r="L247" s="159"/>
      <c r="M247" s="165"/>
      <c r="T247" s="166"/>
      <c r="AT247" s="161" t="s">
        <v>514</v>
      </c>
      <c r="AU247" s="161" t="s">
        <v>82</v>
      </c>
      <c r="AV247" s="12" t="s">
        <v>82</v>
      </c>
      <c r="AW247" s="12" t="s">
        <v>33</v>
      </c>
      <c r="AX247" s="12" t="s">
        <v>72</v>
      </c>
      <c r="AY247" s="161" t="s">
        <v>155</v>
      </c>
    </row>
    <row r="248" spans="2:65" s="13" customFormat="1" ht="10.199999999999999">
      <c r="B248" s="167"/>
      <c r="D248" s="160" t="s">
        <v>514</v>
      </c>
      <c r="E248" s="168" t="s">
        <v>19</v>
      </c>
      <c r="F248" s="169" t="s">
        <v>516</v>
      </c>
      <c r="H248" s="170">
        <v>88.2</v>
      </c>
      <c r="I248" s="171"/>
      <c r="L248" s="167"/>
      <c r="M248" s="172"/>
      <c r="T248" s="173"/>
      <c r="AT248" s="168" t="s">
        <v>514</v>
      </c>
      <c r="AU248" s="168" t="s">
        <v>82</v>
      </c>
      <c r="AV248" s="13" t="s">
        <v>163</v>
      </c>
      <c r="AW248" s="13" t="s">
        <v>33</v>
      </c>
      <c r="AX248" s="13" t="s">
        <v>79</v>
      </c>
      <c r="AY248" s="168" t="s">
        <v>155</v>
      </c>
    </row>
    <row r="249" spans="2:65" s="1" customFormat="1" ht="24.15" customHeight="1">
      <c r="B249" s="33"/>
      <c r="C249" s="132" t="s">
        <v>352</v>
      </c>
      <c r="D249" s="132" t="s">
        <v>158</v>
      </c>
      <c r="E249" s="133" t="s">
        <v>527</v>
      </c>
      <c r="F249" s="134" t="s">
        <v>528</v>
      </c>
      <c r="G249" s="135" t="s">
        <v>232</v>
      </c>
      <c r="H249" s="136">
        <v>4.41</v>
      </c>
      <c r="I249" s="137"/>
      <c r="J249" s="138">
        <f>ROUND(I249*H249,2)</f>
        <v>0</v>
      </c>
      <c r="K249" s="134" t="s">
        <v>162</v>
      </c>
      <c r="L249" s="33"/>
      <c r="M249" s="139" t="s">
        <v>19</v>
      </c>
      <c r="N249" s="140" t="s">
        <v>43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163</v>
      </c>
      <c r="AT249" s="143" t="s">
        <v>158</v>
      </c>
      <c r="AU249" s="143" t="s">
        <v>82</v>
      </c>
      <c r="AY249" s="18" t="s">
        <v>155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79</v>
      </c>
      <c r="BK249" s="144">
        <f>ROUND(I249*H249,2)</f>
        <v>0</v>
      </c>
      <c r="BL249" s="18" t="s">
        <v>163</v>
      </c>
      <c r="BM249" s="143" t="s">
        <v>529</v>
      </c>
    </row>
    <row r="250" spans="2:65" s="1" customFormat="1" ht="10.199999999999999">
      <c r="B250" s="33"/>
      <c r="D250" s="145" t="s">
        <v>164</v>
      </c>
      <c r="F250" s="146" t="s">
        <v>530</v>
      </c>
      <c r="I250" s="147"/>
      <c r="L250" s="33"/>
      <c r="M250" s="148"/>
      <c r="T250" s="54"/>
      <c r="AT250" s="18" t="s">
        <v>164</v>
      </c>
      <c r="AU250" s="18" t="s">
        <v>82</v>
      </c>
    </row>
    <row r="251" spans="2:65" s="11" customFormat="1" ht="22.8" customHeight="1">
      <c r="B251" s="120"/>
      <c r="D251" s="121" t="s">
        <v>71</v>
      </c>
      <c r="E251" s="130" t="s">
        <v>531</v>
      </c>
      <c r="F251" s="130" t="s">
        <v>532</v>
      </c>
      <c r="I251" s="123"/>
      <c r="J251" s="131">
        <f>BK251</f>
        <v>0</v>
      </c>
      <c r="L251" s="120"/>
      <c r="M251" s="125"/>
      <c r="P251" s="126">
        <f>SUM(P252:P253)</f>
        <v>0</v>
      </c>
      <c r="R251" s="126">
        <f>SUM(R252:R253)</f>
        <v>0</v>
      </c>
      <c r="T251" s="127">
        <f>SUM(T252:T253)</f>
        <v>0</v>
      </c>
      <c r="AR251" s="121" t="s">
        <v>79</v>
      </c>
      <c r="AT251" s="128" t="s">
        <v>71</v>
      </c>
      <c r="AU251" s="128" t="s">
        <v>79</v>
      </c>
      <c r="AY251" s="121" t="s">
        <v>155</v>
      </c>
      <c r="BK251" s="129">
        <f>SUM(BK252:BK253)</f>
        <v>0</v>
      </c>
    </row>
    <row r="252" spans="2:65" s="1" customFormat="1" ht="24.15" customHeight="1">
      <c r="B252" s="33"/>
      <c r="C252" s="132" t="s">
        <v>533</v>
      </c>
      <c r="D252" s="132" t="s">
        <v>158</v>
      </c>
      <c r="E252" s="133" t="s">
        <v>534</v>
      </c>
      <c r="F252" s="134" t="s">
        <v>535</v>
      </c>
      <c r="G252" s="135" t="s">
        <v>232</v>
      </c>
      <c r="H252" s="136">
        <v>1581.3030000000001</v>
      </c>
      <c r="I252" s="137"/>
      <c r="J252" s="138">
        <f>ROUND(I252*H252,2)</f>
        <v>0</v>
      </c>
      <c r="K252" s="134" t="s">
        <v>162</v>
      </c>
      <c r="L252" s="33"/>
      <c r="M252" s="139" t="s">
        <v>19</v>
      </c>
      <c r="N252" s="140" t="s">
        <v>43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163</v>
      </c>
      <c r="AT252" s="143" t="s">
        <v>158</v>
      </c>
      <c r="AU252" s="143" t="s">
        <v>82</v>
      </c>
      <c r="AY252" s="18" t="s">
        <v>155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8" t="s">
        <v>79</v>
      </c>
      <c r="BK252" s="144">
        <f>ROUND(I252*H252,2)</f>
        <v>0</v>
      </c>
      <c r="BL252" s="18" t="s">
        <v>163</v>
      </c>
      <c r="BM252" s="143" t="s">
        <v>536</v>
      </c>
    </row>
    <row r="253" spans="2:65" s="1" customFormat="1" ht="10.199999999999999">
      <c r="B253" s="33"/>
      <c r="D253" s="145" t="s">
        <v>164</v>
      </c>
      <c r="F253" s="146" t="s">
        <v>537</v>
      </c>
      <c r="I253" s="147"/>
      <c r="L253" s="33"/>
      <c r="M253" s="174"/>
      <c r="N253" s="175"/>
      <c r="O253" s="175"/>
      <c r="P253" s="175"/>
      <c r="Q253" s="175"/>
      <c r="R253" s="175"/>
      <c r="S253" s="175"/>
      <c r="T253" s="176"/>
      <c r="AT253" s="18" t="s">
        <v>164</v>
      </c>
      <c r="AU253" s="18" t="s">
        <v>82</v>
      </c>
    </row>
    <row r="254" spans="2:65" s="1" customFormat="1" ht="6.9" customHeight="1">
      <c r="B254" s="42"/>
      <c r="C254" s="43"/>
      <c r="D254" s="43"/>
      <c r="E254" s="43"/>
      <c r="F254" s="43"/>
      <c r="G254" s="43"/>
      <c r="H254" s="43"/>
      <c r="I254" s="43"/>
      <c r="J254" s="43"/>
      <c r="K254" s="43"/>
      <c r="L254" s="33"/>
    </row>
  </sheetData>
  <sheetProtection algorithmName="SHA-512" hashValue="WjZjJLYILA0znSkksORxfUgRmTSRaABskkxzYK1xsM3lJ0V1oZ9BgBpfRBEgodl3yc5DD0mYHwqMUoZQPa8hLA==" saltValue="Z+ca8VmBZd5fkyGB7i748TTsYoQHfd3JyigJk+T3qA86oKMba8rXelxWGM/osXo1OYRWkOMh0ZdzMlWl2Z29sw==" spinCount="100000" sheet="1" objects="1" scenarios="1" formatColumns="0" formatRows="0" autoFilter="0"/>
  <autoFilter ref="C92:K253" xr:uid="{00000000-0009-0000-0000-000001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100-000000000000}"/>
    <hyperlink ref="F99" r:id="rId2" xr:uid="{00000000-0004-0000-0100-000001000000}"/>
    <hyperlink ref="F101" r:id="rId3" xr:uid="{00000000-0004-0000-0100-000002000000}"/>
    <hyperlink ref="F103" r:id="rId4" xr:uid="{00000000-0004-0000-0100-000003000000}"/>
    <hyperlink ref="F105" r:id="rId5" xr:uid="{00000000-0004-0000-0100-000004000000}"/>
    <hyperlink ref="F107" r:id="rId6" xr:uid="{00000000-0004-0000-0100-000005000000}"/>
    <hyperlink ref="F109" r:id="rId7" xr:uid="{00000000-0004-0000-0100-000006000000}"/>
    <hyperlink ref="F111" r:id="rId8" xr:uid="{00000000-0004-0000-0100-000007000000}"/>
    <hyperlink ref="F113" r:id="rId9" xr:uid="{00000000-0004-0000-0100-000008000000}"/>
    <hyperlink ref="F115" r:id="rId10" xr:uid="{00000000-0004-0000-0100-000009000000}"/>
    <hyperlink ref="F117" r:id="rId11" xr:uid="{00000000-0004-0000-0100-00000A000000}"/>
    <hyperlink ref="F119" r:id="rId12" xr:uid="{00000000-0004-0000-0100-00000B000000}"/>
    <hyperlink ref="F121" r:id="rId13" xr:uid="{00000000-0004-0000-0100-00000C000000}"/>
    <hyperlink ref="F123" r:id="rId14" xr:uid="{00000000-0004-0000-0100-00000D000000}"/>
    <hyperlink ref="F125" r:id="rId15" xr:uid="{00000000-0004-0000-0100-00000E000000}"/>
    <hyperlink ref="F128" r:id="rId16" xr:uid="{00000000-0004-0000-0100-00000F000000}"/>
    <hyperlink ref="F130" r:id="rId17" xr:uid="{00000000-0004-0000-0100-000010000000}"/>
    <hyperlink ref="F132" r:id="rId18" xr:uid="{00000000-0004-0000-0100-000011000000}"/>
    <hyperlink ref="F134" r:id="rId19" xr:uid="{00000000-0004-0000-0100-000012000000}"/>
    <hyperlink ref="F137" r:id="rId20" xr:uid="{00000000-0004-0000-0100-000013000000}"/>
    <hyperlink ref="F139" r:id="rId21" xr:uid="{00000000-0004-0000-0100-000014000000}"/>
    <hyperlink ref="F141" r:id="rId22" xr:uid="{00000000-0004-0000-0100-000015000000}"/>
    <hyperlink ref="F143" r:id="rId23" xr:uid="{00000000-0004-0000-0100-000016000000}"/>
    <hyperlink ref="F145" r:id="rId24" xr:uid="{00000000-0004-0000-0100-000017000000}"/>
    <hyperlink ref="F147" r:id="rId25" xr:uid="{00000000-0004-0000-0100-000018000000}"/>
    <hyperlink ref="F149" r:id="rId26" xr:uid="{00000000-0004-0000-0100-000019000000}"/>
    <hyperlink ref="F153" r:id="rId27" xr:uid="{00000000-0004-0000-0100-00001A000000}"/>
    <hyperlink ref="F156" r:id="rId28" xr:uid="{00000000-0004-0000-0100-00001B000000}"/>
    <hyperlink ref="F159" r:id="rId29" xr:uid="{00000000-0004-0000-0100-00001C000000}"/>
    <hyperlink ref="F162" r:id="rId30" xr:uid="{00000000-0004-0000-0100-00001D000000}"/>
    <hyperlink ref="F164" r:id="rId31" xr:uid="{00000000-0004-0000-0100-00001E000000}"/>
    <hyperlink ref="F166" r:id="rId32" xr:uid="{00000000-0004-0000-0100-00001F000000}"/>
    <hyperlink ref="F168" r:id="rId33" xr:uid="{00000000-0004-0000-0100-000020000000}"/>
    <hyperlink ref="F170" r:id="rId34" xr:uid="{00000000-0004-0000-0100-000021000000}"/>
    <hyperlink ref="F172" r:id="rId35" xr:uid="{00000000-0004-0000-0100-000022000000}"/>
    <hyperlink ref="F174" r:id="rId36" xr:uid="{00000000-0004-0000-0100-000023000000}"/>
    <hyperlink ref="F176" r:id="rId37" xr:uid="{00000000-0004-0000-0100-000024000000}"/>
    <hyperlink ref="F178" r:id="rId38" xr:uid="{00000000-0004-0000-0100-000025000000}"/>
    <hyperlink ref="F180" r:id="rId39" xr:uid="{00000000-0004-0000-0100-000026000000}"/>
    <hyperlink ref="F184" r:id="rId40" xr:uid="{00000000-0004-0000-0100-000027000000}"/>
    <hyperlink ref="F188" r:id="rId41" xr:uid="{00000000-0004-0000-0100-000028000000}"/>
    <hyperlink ref="F191" r:id="rId42" xr:uid="{00000000-0004-0000-0100-000029000000}"/>
    <hyperlink ref="F194" r:id="rId43" xr:uid="{00000000-0004-0000-0100-00002A000000}"/>
    <hyperlink ref="F197" r:id="rId44" xr:uid="{00000000-0004-0000-0100-00002B000000}"/>
    <hyperlink ref="F200" r:id="rId45" xr:uid="{00000000-0004-0000-0100-00002C000000}"/>
    <hyperlink ref="F203" r:id="rId46" xr:uid="{00000000-0004-0000-0100-00002D000000}"/>
    <hyperlink ref="F208" r:id="rId47" xr:uid="{00000000-0004-0000-0100-00002E000000}"/>
    <hyperlink ref="F211" r:id="rId48" xr:uid="{00000000-0004-0000-0100-00002F000000}"/>
    <hyperlink ref="F214" r:id="rId49" xr:uid="{00000000-0004-0000-0100-000030000000}"/>
    <hyperlink ref="F219" r:id="rId50" xr:uid="{00000000-0004-0000-0100-000031000000}"/>
    <hyperlink ref="F222" r:id="rId51" xr:uid="{00000000-0004-0000-0100-000032000000}"/>
    <hyperlink ref="F224" r:id="rId52" xr:uid="{00000000-0004-0000-0100-000033000000}"/>
    <hyperlink ref="F229" r:id="rId53" xr:uid="{00000000-0004-0000-0100-000034000000}"/>
    <hyperlink ref="F232" r:id="rId54" xr:uid="{00000000-0004-0000-0100-000035000000}"/>
    <hyperlink ref="F234" r:id="rId55" xr:uid="{00000000-0004-0000-0100-000036000000}"/>
    <hyperlink ref="F237" r:id="rId56" xr:uid="{00000000-0004-0000-0100-000037000000}"/>
    <hyperlink ref="F239" r:id="rId57" xr:uid="{00000000-0004-0000-0100-000038000000}"/>
    <hyperlink ref="F244" r:id="rId58" xr:uid="{00000000-0004-0000-0100-000039000000}"/>
    <hyperlink ref="F246" r:id="rId59" xr:uid="{00000000-0004-0000-0100-00003A000000}"/>
    <hyperlink ref="F250" r:id="rId60" xr:uid="{00000000-0004-0000-0100-00003B000000}"/>
    <hyperlink ref="F253" r:id="rId61" xr:uid="{00000000-0004-0000-0100-00003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79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90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124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538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91</v>
      </c>
      <c r="I13" s="28" t="s">
        <v>20</v>
      </c>
      <c r="J13" s="26" t="s">
        <v>539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21.75" customHeight="1">
      <c r="B15" s="33"/>
      <c r="D15" s="25" t="s">
        <v>540</v>
      </c>
      <c r="F15" s="177" t="s">
        <v>541</v>
      </c>
      <c r="I15" s="25" t="s">
        <v>542</v>
      </c>
      <c r="J15" s="177" t="s">
        <v>543</v>
      </c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ROUND(J93,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ROUND((SUM(BE93:BE792)),  2)</f>
        <v>0</v>
      </c>
      <c r="I35" s="94">
        <v>0.21</v>
      </c>
      <c r="J35" s="84">
        <f>ROUND(((SUM(BE93:BE792))*I35),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ROUND((SUM(BF93:BF792)),  2)</f>
        <v>0</v>
      </c>
      <c r="I36" s="94">
        <v>0.15</v>
      </c>
      <c r="J36" s="84">
        <f>ROUND(((SUM(BF93:BF792))*I36),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ROUND((SUM(BG93:BG792)),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ROUND((SUM(BH93:BH792)),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ROUND((SUM(BI93:BI792)),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124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SO 02 - Splašková kanalizace a přípojky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J93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132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9" customFormat="1" ht="19.95" customHeight="1">
      <c r="B65" s="108"/>
      <c r="D65" s="109" t="s">
        <v>544</v>
      </c>
      <c r="E65" s="110"/>
      <c r="F65" s="110"/>
      <c r="G65" s="110"/>
      <c r="H65" s="110"/>
      <c r="I65" s="110"/>
      <c r="J65" s="111">
        <f>J95</f>
        <v>0</v>
      </c>
      <c r="L65" s="108"/>
    </row>
    <row r="66" spans="2:12" s="9" customFormat="1" ht="19.95" customHeight="1">
      <c r="B66" s="108"/>
      <c r="D66" s="109" t="s">
        <v>545</v>
      </c>
      <c r="E66" s="110"/>
      <c r="F66" s="110"/>
      <c r="G66" s="110"/>
      <c r="H66" s="110"/>
      <c r="I66" s="110"/>
      <c r="J66" s="111">
        <f>J572</f>
        <v>0</v>
      </c>
      <c r="L66" s="108"/>
    </row>
    <row r="67" spans="2:12" s="9" customFormat="1" ht="19.95" customHeight="1">
      <c r="B67" s="108"/>
      <c r="D67" s="109" t="s">
        <v>135</v>
      </c>
      <c r="E67" s="110"/>
      <c r="F67" s="110"/>
      <c r="G67" s="110"/>
      <c r="H67" s="110"/>
      <c r="I67" s="110"/>
      <c r="J67" s="111">
        <f>J593</f>
        <v>0</v>
      </c>
      <c r="L67" s="108"/>
    </row>
    <row r="68" spans="2:12" s="9" customFormat="1" ht="19.95" customHeight="1">
      <c r="B68" s="108"/>
      <c r="D68" s="109" t="s">
        <v>137</v>
      </c>
      <c r="E68" s="110"/>
      <c r="F68" s="110"/>
      <c r="G68" s="110"/>
      <c r="H68" s="110"/>
      <c r="I68" s="110"/>
      <c r="J68" s="111">
        <f>J644</f>
        <v>0</v>
      </c>
      <c r="L68" s="108"/>
    </row>
    <row r="69" spans="2:12" s="9" customFormat="1" ht="19.95" customHeight="1">
      <c r="B69" s="108"/>
      <c r="D69" s="109" t="s">
        <v>546</v>
      </c>
      <c r="E69" s="110"/>
      <c r="F69" s="110"/>
      <c r="G69" s="110"/>
      <c r="H69" s="110"/>
      <c r="I69" s="110"/>
      <c r="J69" s="111">
        <f>J776</f>
        <v>0</v>
      </c>
      <c r="L69" s="108"/>
    </row>
    <row r="70" spans="2:12" s="9" customFormat="1" ht="19.95" customHeight="1">
      <c r="B70" s="108"/>
      <c r="D70" s="109" t="s">
        <v>547</v>
      </c>
      <c r="E70" s="110"/>
      <c r="F70" s="110"/>
      <c r="G70" s="110"/>
      <c r="H70" s="110"/>
      <c r="I70" s="110"/>
      <c r="J70" s="111">
        <f>J780</f>
        <v>0</v>
      </c>
      <c r="L70" s="108"/>
    </row>
    <row r="71" spans="2:12" s="9" customFormat="1" ht="19.95" customHeight="1">
      <c r="B71" s="108"/>
      <c r="D71" s="109" t="s">
        <v>139</v>
      </c>
      <c r="E71" s="110"/>
      <c r="F71" s="110"/>
      <c r="G71" s="110"/>
      <c r="H71" s="110"/>
      <c r="I71" s="110"/>
      <c r="J71" s="111">
        <f>J788</f>
        <v>0</v>
      </c>
      <c r="L71" s="108"/>
    </row>
    <row r="72" spans="2:12" s="1" customFormat="1" ht="21.75" customHeight="1">
      <c r="B72" s="33"/>
      <c r="L72" s="33"/>
    </row>
    <row r="73" spans="2:12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" customHeight="1">
      <c r="B78" s="33"/>
      <c r="C78" s="22" t="s">
        <v>140</v>
      </c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5" t="str">
        <f>E7</f>
        <v>Tištín - lokalita Z3 - Dopravní a technická infrastruktura pro I. a II. etapu výstavby</v>
      </c>
      <c r="F81" s="326"/>
      <c r="G81" s="326"/>
      <c r="H81" s="326"/>
      <c r="L81" s="33"/>
    </row>
    <row r="82" spans="2:65" ht="12" customHeight="1">
      <c r="B82" s="21"/>
      <c r="C82" s="28" t="s">
        <v>123</v>
      </c>
      <c r="L82" s="21"/>
    </row>
    <row r="83" spans="2:65" s="1" customFormat="1" ht="16.5" customHeight="1">
      <c r="B83" s="33"/>
      <c r="E83" s="325" t="s">
        <v>124</v>
      </c>
      <c r="F83" s="327"/>
      <c r="G83" s="327"/>
      <c r="H83" s="327"/>
      <c r="L83" s="33"/>
    </row>
    <row r="84" spans="2:65" s="1" customFormat="1" ht="12" customHeight="1">
      <c r="B84" s="33"/>
      <c r="C84" s="28" t="s">
        <v>125</v>
      </c>
      <c r="L84" s="33"/>
    </row>
    <row r="85" spans="2:65" s="1" customFormat="1" ht="16.5" customHeight="1">
      <c r="B85" s="33"/>
      <c r="E85" s="288" t="str">
        <f>E11</f>
        <v>SO 02 - Splašková kanalizace a přípojky</v>
      </c>
      <c r="F85" s="327"/>
      <c r="G85" s="327"/>
      <c r="H85" s="327"/>
      <c r="L85" s="33"/>
    </row>
    <row r="86" spans="2:65" s="1" customFormat="1" ht="6.9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Tištín</v>
      </c>
      <c r="I87" s="28" t="s">
        <v>23</v>
      </c>
      <c r="J87" s="50" t="str">
        <f>IF(J14="","",J14)</f>
        <v>16. 4. 2024</v>
      </c>
      <c r="L87" s="33"/>
    </row>
    <row r="88" spans="2:65" s="1" customFormat="1" ht="6.9" customHeight="1">
      <c r="B88" s="33"/>
      <c r="L88" s="33"/>
    </row>
    <row r="89" spans="2:65" s="1" customFormat="1" ht="15.15" customHeight="1">
      <c r="B89" s="33"/>
      <c r="C89" s="28" t="s">
        <v>25</v>
      </c>
      <c r="F89" s="26" t="str">
        <f>E17</f>
        <v xml:space="preserve">Městys Tištín, Tištín 37, 798 29 Tištín, </v>
      </c>
      <c r="I89" s="28" t="s">
        <v>31</v>
      </c>
      <c r="J89" s="31" t="str">
        <f>E23</f>
        <v>ing. Libuše Kujová,</v>
      </c>
      <c r="L89" s="33"/>
    </row>
    <row r="90" spans="2:65" s="1" customFormat="1" ht="15.15" customHeight="1">
      <c r="B90" s="33"/>
      <c r="C90" s="28" t="s">
        <v>29</v>
      </c>
      <c r="F90" s="26" t="str">
        <f>IF(E20="","",E20)</f>
        <v>Vyplň údaj</v>
      </c>
      <c r="I90" s="28" t="s">
        <v>34</v>
      </c>
      <c r="J90" s="31" t="str">
        <f>E26</f>
        <v>Kucek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141</v>
      </c>
      <c r="D92" s="114" t="s">
        <v>57</v>
      </c>
      <c r="E92" s="114" t="s">
        <v>53</v>
      </c>
      <c r="F92" s="114" t="s">
        <v>54</v>
      </c>
      <c r="G92" s="114" t="s">
        <v>142</v>
      </c>
      <c r="H92" s="114" t="s">
        <v>143</v>
      </c>
      <c r="I92" s="114" t="s">
        <v>144</v>
      </c>
      <c r="J92" s="114" t="s">
        <v>130</v>
      </c>
      <c r="K92" s="115" t="s">
        <v>145</v>
      </c>
      <c r="L92" s="112"/>
      <c r="M92" s="57" t="s">
        <v>19</v>
      </c>
      <c r="N92" s="58" t="s">
        <v>42</v>
      </c>
      <c r="O92" s="58" t="s">
        <v>146</v>
      </c>
      <c r="P92" s="58" t="s">
        <v>147</v>
      </c>
      <c r="Q92" s="58" t="s">
        <v>148</v>
      </c>
      <c r="R92" s="58" t="s">
        <v>149</v>
      </c>
      <c r="S92" s="58" t="s">
        <v>150</v>
      </c>
      <c r="T92" s="59" t="s">
        <v>151</v>
      </c>
    </row>
    <row r="93" spans="2:65" s="1" customFormat="1" ht="22.8" customHeight="1">
      <c r="B93" s="33"/>
      <c r="C93" s="62" t="s">
        <v>152</v>
      </c>
      <c r="J93" s="116">
        <f>BK93</f>
        <v>0</v>
      </c>
      <c r="L93" s="33"/>
      <c r="M93" s="60"/>
      <c r="N93" s="51"/>
      <c r="O93" s="51"/>
      <c r="P93" s="117">
        <f>P94</f>
        <v>0</v>
      </c>
      <c r="Q93" s="51"/>
      <c r="R93" s="117">
        <f>R94</f>
        <v>71.993197500000008</v>
      </c>
      <c r="S93" s="51"/>
      <c r="T93" s="118">
        <f>T94</f>
        <v>0.26700000000000002</v>
      </c>
      <c r="AT93" s="18" t="s">
        <v>71</v>
      </c>
      <c r="AU93" s="18" t="s">
        <v>131</v>
      </c>
      <c r="BK93" s="119">
        <f>BK94</f>
        <v>0</v>
      </c>
    </row>
    <row r="94" spans="2:65" s="11" customFormat="1" ht="25.95" customHeight="1">
      <c r="B94" s="120"/>
      <c r="D94" s="121" t="s">
        <v>71</v>
      </c>
      <c r="E94" s="122" t="s">
        <v>153</v>
      </c>
      <c r="F94" s="122" t="s">
        <v>154</v>
      </c>
      <c r="I94" s="123"/>
      <c r="J94" s="124">
        <f>BK94</f>
        <v>0</v>
      </c>
      <c r="L94" s="120"/>
      <c r="M94" s="125"/>
      <c r="P94" s="126">
        <f>P95+P572+P593+P644+P776+P780+P788</f>
        <v>0</v>
      </c>
      <c r="R94" s="126">
        <f>R95+R572+R593+R644+R776+R780+R788</f>
        <v>71.993197500000008</v>
      </c>
      <c r="T94" s="127">
        <f>T95+T572+T593+T644+T776+T780+T788</f>
        <v>0.26700000000000002</v>
      </c>
      <c r="AR94" s="121" t="s">
        <v>79</v>
      </c>
      <c r="AT94" s="128" t="s">
        <v>71</v>
      </c>
      <c r="AU94" s="128" t="s">
        <v>72</v>
      </c>
      <c r="AY94" s="121" t="s">
        <v>155</v>
      </c>
      <c r="BK94" s="129">
        <f>BK95+BK572+BK593+BK644+BK776+BK780+BK788</f>
        <v>0</v>
      </c>
    </row>
    <row r="95" spans="2:65" s="11" customFormat="1" ht="22.8" customHeight="1">
      <c r="B95" s="120"/>
      <c r="D95" s="121" t="s">
        <v>71</v>
      </c>
      <c r="E95" s="130" t="s">
        <v>79</v>
      </c>
      <c r="F95" s="130" t="s">
        <v>548</v>
      </c>
      <c r="I95" s="123"/>
      <c r="J95" s="131">
        <f>BK95</f>
        <v>0</v>
      </c>
      <c r="L95" s="120"/>
      <c r="M95" s="125"/>
      <c r="P95" s="126">
        <f>SUM(P96:P571)</f>
        <v>0</v>
      </c>
      <c r="R95" s="126">
        <f>SUM(R96:R571)</f>
        <v>1.8653828699999999</v>
      </c>
      <c r="T95" s="127">
        <f>SUM(T96:T571)</f>
        <v>0</v>
      </c>
      <c r="AR95" s="121" t="s">
        <v>79</v>
      </c>
      <c r="AT95" s="128" t="s">
        <v>71</v>
      </c>
      <c r="AU95" s="128" t="s">
        <v>79</v>
      </c>
      <c r="AY95" s="121" t="s">
        <v>155</v>
      </c>
      <c r="BK95" s="129">
        <f>SUM(BK96:BK571)</f>
        <v>0</v>
      </c>
    </row>
    <row r="96" spans="2:65" s="1" customFormat="1" ht="16.5" customHeight="1">
      <c r="B96" s="33"/>
      <c r="C96" s="132" t="s">
        <v>79</v>
      </c>
      <c r="D96" s="132" t="s">
        <v>158</v>
      </c>
      <c r="E96" s="133" t="s">
        <v>549</v>
      </c>
      <c r="F96" s="134" t="s">
        <v>550</v>
      </c>
      <c r="G96" s="135" t="s">
        <v>551</v>
      </c>
      <c r="H96" s="136">
        <v>480</v>
      </c>
      <c r="I96" s="137"/>
      <c r="J96" s="138">
        <f>ROUND(I96*H96,2)</f>
        <v>0</v>
      </c>
      <c r="K96" s="134" t="s">
        <v>162</v>
      </c>
      <c r="L96" s="33"/>
      <c r="M96" s="139" t="s">
        <v>19</v>
      </c>
      <c r="N96" s="140" t="s">
        <v>43</v>
      </c>
      <c r="P96" s="141">
        <f>O96*H96</f>
        <v>0</v>
      </c>
      <c r="Q96" s="141">
        <v>3.0000000000000001E-5</v>
      </c>
      <c r="R96" s="141">
        <f>Q96*H96</f>
        <v>1.44E-2</v>
      </c>
      <c r="S96" s="141">
        <v>0</v>
      </c>
      <c r="T96" s="142">
        <f>S96*H96</f>
        <v>0</v>
      </c>
      <c r="AR96" s="143" t="s">
        <v>163</v>
      </c>
      <c r="AT96" s="143" t="s">
        <v>158</v>
      </c>
      <c r="AU96" s="143" t="s">
        <v>82</v>
      </c>
      <c r="AY96" s="18" t="s">
        <v>155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0</v>
      </c>
      <c r="BL96" s="18" t="s">
        <v>163</v>
      </c>
      <c r="BM96" s="143" t="s">
        <v>552</v>
      </c>
    </row>
    <row r="97" spans="2:65" s="1" customFormat="1" ht="10.199999999999999">
      <c r="B97" s="33"/>
      <c r="D97" s="145" t="s">
        <v>164</v>
      </c>
      <c r="F97" s="146" t="s">
        <v>553</v>
      </c>
      <c r="I97" s="147"/>
      <c r="L97" s="33"/>
      <c r="M97" s="148"/>
      <c r="T97" s="54"/>
      <c r="AT97" s="18" t="s">
        <v>164</v>
      </c>
      <c r="AU97" s="18" t="s">
        <v>82</v>
      </c>
    </row>
    <row r="98" spans="2:65" s="14" customFormat="1" ht="10.199999999999999">
      <c r="B98" s="178"/>
      <c r="D98" s="160" t="s">
        <v>514</v>
      </c>
      <c r="E98" s="179" t="s">
        <v>19</v>
      </c>
      <c r="F98" s="180" t="s">
        <v>554</v>
      </c>
      <c r="H98" s="179" t="s">
        <v>19</v>
      </c>
      <c r="I98" s="181"/>
      <c r="L98" s="178"/>
      <c r="M98" s="182"/>
      <c r="T98" s="183"/>
      <c r="AT98" s="179" t="s">
        <v>514</v>
      </c>
      <c r="AU98" s="179" t="s">
        <v>82</v>
      </c>
      <c r="AV98" s="14" t="s">
        <v>79</v>
      </c>
      <c r="AW98" s="14" t="s">
        <v>33</v>
      </c>
      <c r="AX98" s="14" t="s">
        <v>72</v>
      </c>
      <c r="AY98" s="179" t="s">
        <v>155</v>
      </c>
    </row>
    <row r="99" spans="2:65" s="12" customFormat="1" ht="10.199999999999999">
      <c r="B99" s="159"/>
      <c r="D99" s="160" t="s">
        <v>514</v>
      </c>
      <c r="E99" s="161" t="s">
        <v>19</v>
      </c>
      <c r="F99" s="162" t="s">
        <v>555</v>
      </c>
      <c r="H99" s="163">
        <v>480</v>
      </c>
      <c r="I99" s="164"/>
      <c r="L99" s="159"/>
      <c r="M99" s="165"/>
      <c r="T99" s="166"/>
      <c r="AT99" s="161" t="s">
        <v>514</v>
      </c>
      <c r="AU99" s="161" t="s">
        <v>82</v>
      </c>
      <c r="AV99" s="12" t="s">
        <v>82</v>
      </c>
      <c r="AW99" s="12" t="s">
        <v>33</v>
      </c>
      <c r="AX99" s="12" t="s">
        <v>79</v>
      </c>
      <c r="AY99" s="161" t="s">
        <v>155</v>
      </c>
    </row>
    <row r="100" spans="2:65" s="1" customFormat="1" ht="24.15" customHeight="1">
      <c r="B100" s="33"/>
      <c r="C100" s="132" t="s">
        <v>82</v>
      </c>
      <c r="D100" s="132" t="s">
        <v>158</v>
      </c>
      <c r="E100" s="133" t="s">
        <v>556</v>
      </c>
      <c r="F100" s="134" t="s">
        <v>557</v>
      </c>
      <c r="G100" s="135" t="s">
        <v>558</v>
      </c>
      <c r="H100" s="136">
        <v>20</v>
      </c>
      <c r="I100" s="137"/>
      <c r="J100" s="138">
        <f>ROUND(I100*H100,2)</f>
        <v>0</v>
      </c>
      <c r="K100" s="134" t="s">
        <v>162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163</v>
      </c>
      <c r="AT100" s="143" t="s">
        <v>158</v>
      </c>
      <c r="AU100" s="143" t="s">
        <v>82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163</v>
      </c>
      <c r="BM100" s="143" t="s">
        <v>559</v>
      </c>
    </row>
    <row r="101" spans="2:65" s="1" customFormat="1" ht="10.199999999999999">
      <c r="B101" s="33"/>
      <c r="D101" s="145" t="s">
        <v>164</v>
      </c>
      <c r="F101" s="146" t="s">
        <v>560</v>
      </c>
      <c r="I101" s="147"/>
      <c r="L101" s="33"/>
      <c r="M101" s="148"/>
      <c r="T101" s="54"/>
      <c r="AT101" s="18" t="s">
        <v>164</v>
      </c>
      <c r="AU101" s="18" t="s">
        <v>82</v>
      </c>
    </row>
    <row r="102" spans="2:65" s="14" customFormat="1" ht="10.199999999999999">
      <c r="B102" s="178"/>
      <c r="D102" s="160" t="s">
        <v>514</v>
      </c>
      <c r="E102" s="179" t="s">
        <v>19</v>
      </c>
      <c r="F102" s="180" t="s">
        <v>561</v>
      </c>
      <c r="H102" s="179" t="s">
        <v>19</v>
      </c>
      <c r="I102" s="181"/>
      <c r="L102" s="178"/>
      <c r="M102" s="182"/>
      <c r="T102" s="183"/>
      <c r="AT102" s="179" t="s">
        <v>514</v>
      </c>
      <c r="AU102" s="179" t="s">
        <v>82</v>
      </c>
      <c r="AV102" s="14" t="s">
        <v>79</v>
      </c>
      <c r="AW102" s="14" t="s">
        <v>33</v>
      </c>
      <c r="AX102" s="14" t="s">
        <v>72</v>
      </c>
      <c r="AY102" s="179" t="s">
        <v>155</v>
      </c>
    </row>
    <row r="103" spans="2:65" s="12" customFormat="1" ht="10.199999999999999">
      <c r="B103" s="159"/>
      <c r="D103" s="160" t="s">
        <v>514</v>
      </c>
      <c r="E103" s="161" t="s">
        <v>19</v>
      </c>
      <c r="F103" s="162" t="s">
        <v>562</v>
      </c>
      <c r="H103" s="163">
        <v>20</v>
      </c>
      <c r="I103" s="164"/>
      <c r="L103" s="159"/>
      <c r="M103" s="165"/>
      <c r="T103" s="166"/>
      <c r="AT103" s="161" t="s">
        <v>514</v>
      </c>
      <c r="AU103" s="161" t="s">
        <v>82</v>
      </c>
      <c r="AV103" s="12" t="s">
        <v>82</v>
      </c>
      <c r="AW103" s="12" t="s">
        <v>33</v>
      </c>
      <c r="AX103" s="12" t="s">
        <v>79</v>
      </c>
      <c r="AY103" s="161" t="s">
        <v>155</v>
      </c>
    </row>
    <row r="104" spans="2:65" s="1" customFormat="1" ht="16.5" customHeight="1">
      <c r="B104" s="33"/>
      <c r="C104" s="132" t="s">
        <v>92</v>
      </c>
      <c r="D104" s="132" t="s">
        <v>158</v>
      </c>
      <c r="E104" s="133" t="s">
        <v>563</v>
      </c>
      <c r="F104" s="134" t="s">
        <v>564</v>
      </c>
      <c r="G104" s="135" t="s">
        <v>176</v>
      </c>
      <c r="H104" s="136">
        <v>243.69</v>
      </c>
      <c r="I104" s="137"/>
      <c r="J104" s="138">
        <f>ROUND(I104*H104,2)</f>
        <v>0</v>
      </c>
      <c r="K104" s="134" t="s">
        <v>162</v>
      </c>
      <c r="L104" s="33"/>
      <c r="M104" s="139" t="s">
        <v>19</v>
      </c>
      <c r="N104" s="140" t="s">
        <v>43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163</v>
      </c>
      <c r="AT104" s="143" t="s">
        <v>158</v>
      </c>
      <c r="AU104" s="143" t="s">
        <v>82</v>
      </c>
      <c r="AY104" s="18" t="s">
        <v>155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8" t="s">
        <v>79</v>
      </c>
      <c r="BK104" s="144">
        <f>ROUND(I104*H104,2)</f>
        <v>0</v>
      </c>
      <c r="BL104" s="18" t="s">
        <v>163</v>
      </c>
      <c r="BM104" s="143" t="s">
        <v>565</v>
      </c>
    </row>
    <row r="105" spans="2:65" s="1" customFormat="1" ht="10.199999999999999">
      <c r="B105" s="33"/>
      <c r="D105" s="145" t="s">
        <v>164</v>
      </c>
      <c r="F105" s="146" t="s">
        <v>566</v>
      </c>
      <c r="I105" s="147"/>
      <c r="L105" s="33"/>
      <c r="M105" s="148"/>
      <c r="T105" s="54"/>
      <c r="AT105" s="18" t="s">
        <v>164</v>
      </c>
      <c r="AU105" s="18" t="s">
        <v>82</v>
      </c>
    </row>
    <row r="106" spans="2:65" s="14" customFormat="1" ht="10.199999999999999">
      <c r="B106" s="178"/>
      <c r="D106" s="160" t="s">
        <v>514</v>
      </c>
      <c r="E106" s="179" t="s">
        <v>19</v>
      </c>
      <c r="F106" s="180" t="s">
        <v>567</v>
      </c>
      <c r="H106" s="179" t="s">
        <v>19</v>
      </c>
      <c r="I106" s="181"/>
      <c r="L106" s="178"/>
      <c r="M106" s="182"/>
      <c r="T106" s="183"/>
      <c r="AT106" s="179" t="s">
        <v>514</v>
      </c>
      <c r="AU106" s="179" t="s">
        <v>82</v>
      </c>
      <c r="AV106" s="14" t="s">
        <v>79</v>
      </c>
      <c r="AW106" s="14" t="s">
        <v>33</v>
      </c>
      <c r="AX106" s="14" t="s">
        <v>72</v>
      </c>
      <c r="AY106" s="179" t="s">
        <v>155</v>
      </c>
    </row>
    <row r="107" spans="2:65" s="14" customFormat="1" ht="10.199999999999999">
      <c r="B107" s="178"/>
      <c r="D107" s="160" t="s">
        <v>514</v>
      </c>
      <c r="E107" s="179" t="s">
        <v>19</v>
      </c>
      <c r="F107" s="180" t="s">
        <v>568</v>
      </c>
      <c r="H107" s="179" t="s">
        <v>19</v>
      </c>
      <c r="I107" s="181"/>
      <c r="L107" s="178"/>
      <c r="M107" s="182"/>
      <c r="T107" s="183"/>
      <c r="AT107" s="179" t="s">
        <v>514</v>
      </c>
      <c r="AU107" s="179" t="s">
        <v>82</v>
      </c>
      <c r="AV107" s="14" t="s">
        <v>79</v>
      </c>
      <c r="AW107" s="14" t="s">
        <v>33</v>
      </c>
      <c r="AX107" s="14" t="s">
        <v>72</v>
      </c>
      <c r="AY107" s="179" t="s">
        <v>155</v>
      </c>
    </row>
    <row r="108" spans="2:65" s="12" customFormat="1" ht="10.199999999999999">
      <c r="B108" s="159"/>
      <c r="D108" s="160" t="s">
        <v>514</v>
      </c>
      <c r="E108" s="161" t="s">
        <v>19</v>
      </c>
      <c r="F108" s="162" t="s">
        <v>569</v>
      </c>
      <c r="H108" s="163">
        <v>155.68</v>
      </c>
      <c r="I108" s="164"/>
      <c r="L108" s="159"/>
      <c r="M108" s="165"/>
      <c r="T108" s="166"/>
      <c r="AT108" s="161" t="s">
        <v>514</v>
      </c>
      <c r="AU108" s="161" t="s">
        <v>82</v>
      </c>
      <c r="AV108" s="12" t="s">
        <v>82</v>
      </c>
      <c r="AW108" s="12" t="s">
        <v>33</v>
      </c>
      <c r="AX108" s="12" t="s">
        <v>72</v>
      </c>
      <c r="AY108" s="161" t="s">
        <v>155</v>
      </c>
    </row>
    <row r="109" spans="2:65" s="14" customFormat="1" ht="10.199999999999999">
      <c r="B109" s="178"/>
      <c r="D109" s="160" t="s">
        <v>514</v>
      </c>
      <c r="E109" s="179" t="s">
        <v>19</v>
      </c>
      <c r="F109" s="180" t="s">
        <v>570</v>
      </c>
      <c r="H109" s="179" t="s">
        <v>19</v>
      </c>
      <c r="I109" s="181"/>
      <c r="L109" s="178"/>
      <c r="M109" s="182"/>
      <c r="T109" s="183"/>
      <c r="AT109" s="179" t="s">
        <v>514</v>
      </c>
      <c r="AU109" s="179" t="s">
        <v>82</v>
      </c>
      <c r="AV109" s="14" t="s">
        <v>79</v>
      </c>
      <c r="AW109" s="14" t="s">
        <v>33</v>
      </c>
      <c r="AX109" s="14" t="s">
        <v>72</v>
      </c>
      <c r="AY109" s="179" t="s">
        <v>155</v>
      </c>
    </row>
    <row r="110" spans="2:65" s="14" customFormat="1" ht="10.199999999999999">
      <c r="B110" s="178"/>
      <c r="D110" s="160" t="s">
        <v>514</v>
      </c>
      <c r="E110" s="179" t="s">
        <v>19</v>
      </c>
      <c r="F110" s="180" t="s">
        <v>568</v>
      </c>
      <c r="H110" s="179" t="s">
        <v>19</v>
      </c>
      <c r="I110" s="181"/>
      <c r="L110" s="178"/>
      <c r="M110" s="182"/>
      <c r="T110" s="183"/>
      <c r="AT110" s="179" t="s">
        <v>514</v>
      </c>
      <c r="AU110" s="179" t="s">
        <v>82</v>
      </c>
      <c r="AV110" s="14" t="s">
        <v>79</v>
      </c>
      <c r="AW110" s="14" t="s">
        <v>33</v>
      </c>
      <c r="AX110" s="14" t="s">
        <v>72</v>
      </c>
      <c r="AY110" s="179" t="s">
        <v>155</v>
      </c>
    </row>
    <row r="111" spans="2:65" s="12" customFormat="1" ht="10.199999999999999">
      <c r="B111" s="159"/>
      <c r="D111" s="160" t="s">
        <v>514</v>
      </c>
      <c r="E111" s="161" t="s">
        <v>19</v>
      </c>
      <c r="F111" s="162" t="s">
        <v>571</v>
      </c>
      <c r="H111" s="163">
        <v>88.01</v>
      </c>
      <c r="I111" s="164"/>
      <c r="L111" s="159"/>
      <c r="M111" s="165"/>
      <c r="T111" s="166"/>
      <c r="AT111" s="161" t="s">
        <v>514</v>
      </c>
      <c r="AU111" s="161" t="s">
        <v>82</v>
      </c>
      <c r="AV111" s="12" t="s">
        <v>82</v>
      </c>
      <c r="AW111" s="12" t="s">
        <v>33</v>
      </c>
      <c r="AX111" s="12" t="s">
        <v>72</v>
      </c>
      <c r="AY111" s="161" t="s">
        <v>155</v>
      </c>
    </row>
    <row r="112" spans="2:65" s="13" customFormat="1" ht="10.199999999999999">
      <c r="B112" s="167"/>
      <c r="D112" s="160" t="s">
        <v>514</v>
      </c>
      <c r="E112" s="168" t="s">
        <v>19</v>
      </c>
      <c r="F112" s="169" t="s">
        <v>516</v>
      </c>
      <c r="H112" s="170">
        <v>243.69</v>
      </c>
      <c r="I112" s="171"/>
      <c r="L112" s="167"/>
      <c r="M112" s="172"/>
      <c r="T112" s="173"/>
      <c r="AT112" s="168" t="s">
        <v>514</v>
      </c>
      <c r="AU112" s="168" t="s">
        <v>82</v>
      </c>
      <c r="AV112" s="13" t="s">
        <v>163</v>
      </c>
      <c r="AW112" s="13" t="s">
        <v>33</v>
      </c>
      <c r="AX112" s="13" t="s">
        <v>79</v>
      </c>
      <c r="AY112" s="168" t="s">
        <v>155</v>
      </c>
    </row>
    <row r="113" spans="2:65" s="1" customFormat="1" ht="33" customHeight="1">
      <c r="B113" s="33"/>
      <c r="C113" s="132" t="s">
        <v>163</v>
      </c>
      <c r="D113" s="132" t="s">
        <v>158</v>
      </c>
      <c r="E113" s="133" t="s">
        <v>572</v>
      </c>
      <c r="F113" s="134" t="s">
        <v>573</v>
      </c>
      <c r="G113" s="135" t="s">
        <v>186</v>
      </c>
      <c r="H113" s="136">
        <v>1220.2180000000001</v>
      </c>
      <c r="I113" s="137"/>
      <c r="J113" s="138">
        <f>ROUND(I113*H113,2)</f>
        <v>0</v>
      </c>
      <c r="K113" s="134" t="s">
        <v>162</v>
      </c>
      <c r="L113" s="33"/>
      <c r="M113" s="139" t="s">
        <v>19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163</v>
      </c>
      <c r="AT113" s="143" t="s">
        <v>158</v>
      </c>
      <c r="AU113" s="143" t="s">
        <v>82</v>
      </c>
      <c r="AY113" s="18" t="s">
        <v>155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0</v>
      </c>
      <c r="BL113" s="18" t="s">
        <v>163</v>
      </c>
      <c r="BM113" s="143" t="s">
        <v>574</v>
      </c>
    </row>
    <row r="114" spans="2:65" s="1" customFormat="1" ht="10.199999999999999">
      <c r="B114" s="33"/>
      <c r="D114" s="145" t="s">
        <v>164</v>
      </c>
      <c r="F114" s="146" t="s">
        <v>575</v>
      </c>
      <c r="I114" s="147"/>
      <c r="L114" s="33"/>
      <c r="M114" s="148"/>
      <c r="T114" s="54"/>
      <c r="AT114" s="18" t="s">
        <v>164</v>
      </c>
      <c r="AU114" s="18" t="s">
        <v>82</v>
      </c>
    </row>
    <row r="115" spans="2:65" s="14" customFormat="1" ht="10.199999999999999">
      <c r="B115" s="178"/>
      <c r="D115" s="160" t="s">
        <v>514</v>
      </c>
      <c r="E115" s="179" t="s">
        <v>19</v>
      </c>
      <c r="F115" s="180" t="s">
        <v>567</v>
      </c>
      <c r="H115" s="179" t="s">
        <v>19</v>
      </c>
      <c r="I115" s="181"/>
      <c r="L115" s="178"/>
      <c r="M115" s="182"/>
      <c r="T115" s="183"/>
      <c r="AT115" s="179" t="s">
        <v>514</v>
      </c>
      <c r="AU115" s="179" t="s">
        <v>82</v>
      </c>
      <c r="AV115" s="14" t="s">
        <v>79</v>
      </c>
      <c r="AW115" s="14" t="s">
        <v>33</v>
      </c>
      <c r="AX115" s="14" t="s">
        <v>72</v>
      </c>
      <c r="AY115" s="179" t="s">
        <v>155</v>
      </c>
    </row>
    <row r="116" spans="2:65" s="14" customFormat="1" ht="10.199999999999999">
      <c r="B116" s="178"/>
      <c r="D116" s="160" t="s">
        <v>514</v>
      </c>
      <c r="E116" s="179" t="s">
        <v>19</v>
      </c>
      <c r="F116" s="180" t="s">
        <v>576</v>
      </c>
      <c r="H116" s="179" t="s">
        <v>19</v>
      </c>
      <c r="I116" s="181"/>
      <c r="L116" s="178"/>
      <c r="M116" s="182"/>
      <c r="T116" s="183"/>
      <c r="AT116" s="179" t="s">
        <v>514</v>
      </c>
      <c r="AU116" s="179" t="s">
        <v>82</v>
      </c>
      <c r="AV116" s="14" t="s">
        <v>79</v>
      </c>
      <c r="AW116" s="14" t="s">
        <v>33</v>
      </c>
      <c r="AX116" s="14" t="s">
        <v>72</v>
      </c>
      <c r="AY116" s="179" t="s">
        <v>155</v>
      </c>
    </row>
    <row r="117" spans="2:65" s="12" customFormat="1" ht="10.199999999999999">
      <c r="B117" s="159"/>
      <c r="D117" s="160" t="s">
        <v>514</v>
      </c>
      <c r="E117" s="161" t="s">
        <v>19</v>
      </c>
      <c r="F117" s="162" t="s">
        <v>577</v>
      </c>
      <c r="H117" s="163">
        <v>24.777000000000001</v>
      </c>
      <c r="I117" s="164"/>
      <c r="L117" s="159"/>
      <c r="M117" s="165"/>
      <c r="T117" s="166"/>
      <c r="AT117" s="161" t="s">
        <v>514</v>
      </c>
      <c r="AU117" s="161" t="s">
        <v>82</v>
      </c>
      <c r="AV117" s="12" t="s">
        <v>82</v>
      </c>
      <c r="AW117" s="12" t="s">
        <v>33</v>
      </c>
      <c r="AX117" s="12" t="s">
        <v>72</v>
      </c>
      <c r="AY117" s="161" t="s">
        <v>155</v>
      </c>
    </row>
    <row r="118" spans="2:65" s="14" customFormat="1" ht="10.199999999999999">
      <c r="B118" s="178"/>
      <c r="D118" s="160" t="s">
        <v>514</v>
      </c>
      <c r="E118" s="179" t="s">
        <v>19</v>
      </c>
      <c r="F118" s="180" t="s">
        <v>578</v>
      </c>
      <c r="H118" s="179" t="s">
        <v>19</v>
      </c>
      <c r="I118" s="181"/>
      <c r="L118" s="178"/>
      <c r="M118" s="182"/>
      <c r="T118" s="183"/>
      <c r="AT118" s="179" t="s">
        <v>514</v>
      </c>
      <c r="AU118" s="179" t="s">
        <v>82</v>
      </c>
      <c r="AV118" s="14" t="s">
        <v>79</v>
      </c>
      <c r="AW118" s="14" t="s">
        <v>33</v>
      </c>
      <c r="AX118" s="14" t="s">
        <v>72</v>
      </c>
      <c r="AY118" s="179" t="s">
        <v>155</v>
      </c>
    </row>
    <row r="119" spans="2:65" s="12" customFormat="1" ht="10.199999999999999">
      <c r="B119" s="159"/>
      <c r="D119" s="160" t="s">
        <v>514</v>
      </c>
      <c r="E119" s="161" t="s">
        <v>19</v>
      </c>
      <c r="F119" s="162" t="s">
        <v>579</v>
      </c>
      <c r="H119" s="163">
        <v>3.5960000000000001</v>
      </c>
      <c r="I119" s="164"/>
      <c r="L119" s="159"/>
      <c r="M119" s="165"/>
      <c r="T119" s="166"/>
      <c r="AT119" s="161" t="s">
        <v>514</v>
      </c>
      <c r="AU119" s="161" t="s">
        <v>82</v>
      </c>
      <c r="AV119" s="12" t="s">
        <v>82</v>
      </c>
      <c r="AW119" s="12" t="s">
        <v>33</v>
      </c>
      <c r="AX119" s="12" t="s">
        <v>72</v>
      </c>
      <c r="AY119" s="161" t="s">
        <v>155</v>
      </c>
    </row>
    <row r="120" spans="2:65" s="14" customFormat="1" ht="10.199999999999999">
      <c r="B120" s="178"/>
      <c r="D120" s="160" t="s">
        <v>514</v>
      </c>
      <c r="E120" s="179" t="s">
        <v>19</v>
      </c>
      <c r="F120" s="180" t="s">
        <v>580</v>
      </c>
      <c r="H120" s="179" t="s">
        <v>19</v>
      </c>
      <c r="I120" s="181"/>
      <c r="L120" s="178"/>
      <c r="M120" s="182"/>
      <c r="T120" s="183"/>
      <c r="AT120" s="179" t="s">
        <v>514</v>
      </c>
      <c r="AU120" s="179" t="s">
        <v>82</v>
      </c>
      <c r="AV120" s="14" t="s">
        <v>79</v>
      </c>
      <c r="AW120" s="14" t="s">
        <v>33</v>
      </c>
      <c r="AX120" s="14" t="s">
        <v>72</v>
      </c>
      <c r="AY120" s="179" t="s">
        <v>155</v>
      </c>
    </row>
    <row r="121" spans="2:65" s="12" customFormat="1" ht="10.199999999999999">
      <c r="B121" s="159"/>
      <c r="D121" s="160" t="s">
        <v>514</v>
      </c>
      <c r="E121" s="161" t="s">
        <v>19</v>
      </c>
      <c r="F121" s="162" t="s">
        <v>581</v>
      </c>
      <c r="H121" s="163">
        <v>34.25</v>
      </c>
      <c r="I121" s="164"/>
      <c r="L121" s="159"/>
      <c r="M121" s="165"/>
      <c r="T121" s="166"/>
      <c r="AT121" s="161" t="s">
        <v>514</v>
      </c>
      <c r="AU121" s="161" t="s">
        <v>82</v>
      </c>
      <c r="AV121" s="12" t="s">
        <v>82</v>
      </c>
      <c r="AW121" s="12" t="s">
        <v>33</v>
      </c>
      <c r="AX121" s="12" t="s">
        <v>72</v>
      </c>
      <c r="AY121" s="161" t="s">
        <v>155</v>
      </c>
    </row>
    <row r="122" spans="2:65" s="14" customFormat="1" ht="10.199999999999999">
      <c r="B122" s="178"/>
      <c r="D122" s="160" t="s">
        <v>514</v>
      </c>
      <c r="E122" s="179" t="s">
        <v>19</v>
      </c>
      <c r="F122" s="180" t="s">
        <v>582</v>
      </c>
      <c r="H122" s="179" t="s">
        <v>19</v>
      </c>
      <c r="I122" s="181"/>
      <c r="L122" s="178"/>
      <c r="M122" s="182"/>
      <c r="T122" s="183"/>
      <c r="AT122" s="179" t="s">
        <v>514</v>
      </c>
      <c r="AU122" s="179" t="s">
        <v>82</v>
      </c>
      <c r="AV122" s="14" t="s">
        <v>79</v>
      </c>
      <c r="AW122" s="14" t="s">
        <v>33</v>
      </c>
      <c r="AX122" s="14" t="s">
        <v>72</v>
      </c>
      <c r="AY122" s="179" t="s">
        <v>155</v>
      </c>
    </row>
    <row r="123" spans="2:65" s="12" customFormat="1" ht="10.199999999999999">
      <c r="B123" s="159"/>
      <c r="D123" s="160" t="s">
        <v>514</v>
      </c>
      <c r="E123" s="161" t="s">
        <v>19</v>
      </c>
      <c r="F123" s="162" t="s">
        <v>583</v>
      </c>
      <c r="H123" s="163">
        <v>39.96</v>
      </c>
      <c r="I123" s="164"/>
      <c r="L123" s="159"/>
      <c r="M123" s="165"/>
      <c r="T123" s="166"/>
      <c r="AT123" s="161" t="s">
        <v>514</v>
      </c>
      <c r="AU123" s="161" t="s">
        <v>82</v>
      </c>
      <c r="AV123" s="12" t="s">
        <v>82</v>
      </c>
      <c r="AW123" s="12" t="s">
        <v>33</v>
      </c>
      <c r="AX123" s="12" t="s">
        <v>72</v>
      </c>
      <c r="AY123" s="161" t="s">
        <v>155</v>
      </c>
    </row>
    <row r="124" spans="2:65" s="14" customFormat="1" ht="10.199999999999999">
      <c r="B124" s="178"/>
      <c r="D124" s="160" t="s">
        <v>514</v>
      </c>
      <c r="E124" s="179" t="s">
        <v>19</v>
      </c>
      <c r="F124" s="180" t="s">
        <v>584</v>
      </c>
      <c r="H124" s="179" t="s">
        <v>19</v>
      </c>
      <c r="I124" s="181"/>
      <c r="L124" s="178"/>
      <c r="M124" s="182"/>
      <c r="T124" s="183"/>
      <c r="AT124" s="179" t="s">
        <v>514</v>
      </c>
      <c r="AU124" s="179" t="s">
        <v>82</v>
      </c>
      <c r="AV124" s="14" t="s">
        <v>79</v>
      </c>
      <c r="AW124" s="14" t="s">
        <v>33</v>
      </c>
      <c r="AX124" s="14" t="s">
        <v>72</v>
      </c>
      <c r="AY124" s="179" t="s">
        <v>155</v>
      </c>
    </row>
    <row r="125" spans="2:65" s="12" customFormat="1" ht="10.199999999999999">
      <c r="B125" s="159"/>
      <c r="D125" s="160" t="s">
        <v>514</v>
      </c>
      <c r="E125" s="161" t="s">
        <v>19</v>
      </c>
      <c r="F125" s="162" t="s">
        <v>585</v>
      </c>
      <c r="H125" s="163">
        <v>9.5329999999999995</v>
      </c>
      <c r="I125" s="164"/>
      <c r="L125" s="159"/>
      <c r="M125" s="165"/>
      <c r="T125" s="166"/>
      <c r="AT125" s="161" t="s">
        <v>514</v>
      </c>
      <c r="AU125" s="161" t="s">
        <v>82</v>
      </c>
      <c r="AV125" s="12" t="s">
        <v>82</v>
      </c>
      <c r="AW125" s="12" t="s">
        <v>33</v>
      </c>
      <c r="AX125" s="12" t="s">
        <v>72</v>
      </c>
      <c r="AY125" s="161" t="s">
        <v>155</v>
      </c>
    </row>
    <row r="126" spans="2:65" s="14" customFormat="1" ht="10.199999999999999">
      <c r="B126" s="178"/>
      <c r="D126" s="160" t="s">
        <v>514</v>
      </c>
      <c r="E126" s="179" t="s">
        <v>19</v>
      </c>
      <c r="F126" s="180" t="s">
        <v>586</v>
      </c>
      <c r="H126" s="179" t="s">
        <v>19</v>
      </c>
      <c r="I126" s="181"/>
      <c r="L126" s="178"/>
      <c r="M126" s="182"/>
      <c r="T126" s="183"/>
      <c r="AT126" s="179" t="s">
        <v>514</v>
      </c>
      <c r="AU126" s="179" t="s">
        <v>82</v>
      </c>
      <c r="AV126" s="14" t="s">
        <v>79</v>
      </c>
      <c r="AW126" s="14" t="s">
        <v>33</v>
      </c>
      <c r="AX126" s="14" t="s">
        <v>72</v>
      </c>
      <c r="AY126" s="179" t="s">
        <v>155</v>
      </c>
    </row>
    <row r="127" spans="2:65" s="12" customFormat="1" ht="10.199999999999999">
      <c r="B127" s="159"/>
      <c r="D127" s="160" t="s">
        <v>514</v>
      </c>
      <c r="E127" s="161" t="s">
        <v>19</v>
      </c>
      <c r="F127" s="162" t="s">
        <v>587</v>
      </c>
      <c r="H127" s="163">
        <v>2.4670000000000001</v>
      </c>
      <c r="I127" s="164"/>
      <c r="L127" s="159"/>
      <c r="M127" s="165"/>
      <c r="T127" s="166"/>
      <c r="AT127" s="161" t="s">
        <v>514</v>
      </c>
      <c r="AU127" s="161" t="s">
        <v>82</v>
      </c>
      <c r="AV127" s="12" t="s">
        <v>82</v>
      </c>
      <c r="AW127" s="12" t="s">
        <v>33</v>
      </c>
      <c r="AX127" s="12" t="s">
        <v>72</v>
      </c>
      <c r="AY127" s="161" t="s">
        <v>155</v>
      </c>
    </row>
    <row r="128" spans="2:65" s="14" customFormat="1" ht="10.199999999999999">
      <c r="B128" s="178"/>
      <c r="D128" s="160" t="s">
        <v>514</v>
      </c>
      <c r="E128" s="179" t="s">
        <v>19</v>
      </c>
      <c r="F128" s="180" t="s">
        <v>588</v>
      </c>
      <c r="H128" s="179" t="s">
        <v>19</v>
      </c>
      <c r="I128" s="181"/>
      <c r="L128" s="178"/>
      <c r="M128" s="182"/>
      <c r="T128" s="183"/>
      <c r="AT128" s="179" t="s">
        <v>514</v>
      </c>
      <c r="AU128" s="179" t="s">
        <v>82</v>
      </c>
      <c r="AV128" s="14" t="s">
        <v>79</v>
      </c>
      <c r="AW128" s="14" t="s">
        <v>33</v>
      </c>
      <c r="AX128" s="14" t="s">
        <v>72</v>
      </c>
      <c r="AY128" s="179" t="s">
        <v>155</v>
      </c>
    </row>
    <row r="129" spans="2:51" s="12" customFormat="1" ht="10.199999999999999">
      <c r="B129" s="159"/>
      <c r="D129" s="160" t="s">
        <v>514</v>
      </c>
      <c r="E129" s="161" t="s">
        <v>19</v>
      </c>
      <c r="F129" s="162" t="s">
        <v>589</v>
      </c>
      <c r="H129" s="163">
        <v>6.0529999999999999</v>
      </c>
      <c r="I129" s="164"/>
      <c r="L129" s="159"/>
      <c r="M129" s="165"/>
      <c r="T129" s="166"/>
      <c r="AT129" s="161" t="s">
        <v>514</v>
      </c>
      <c r="AU129" s="161" t="s">
        <v>82</v>
      </c>
      <c r="AV129" s="12" t="s">
        <v>82</v>
      </c>
      <c r="AW129" s="12" t="s">
        <v>33</v>
      </c>
      <c r="AX129" s="12" t="s">
        <v>72</v>
      </c>
      <c r="AY129" s="161" t="s">
        <v>155</v>
      </c>
    </row>
    <row r="130" spans="2:51" s="14" customFormat="1" ht="10.199999999999999">
      <c r="B130" s="178"/>
      <c r="D130" s="160" t="s">
        <v>514</v>
      </c>
      <c r="E130" s="179" t="s">
        <v>19</v>
      </c>
      <c r="F130" s="180" t="s">
        <v>590</v>
      </c>
      <c r="H130" s="179" t="s">
        <v>19</v>
      </c>
      <c r="I130" s="181"/>
      <c r="L130" s="178"/>
      <c r="M130" s="182"/>
      <c r="T130" s="183"/>
      <c r="AT130" s="179" t="s">
        <v>514</v>
      </c>
      <c r="AU130" s="179" t="s">
        <v>82</v>
      </c>
      <c r="AV130" s="14" t="s">
        <v>79</v>
      </c>
      <c r="AW130" s="14" t="s">
        <v>33</v>
      </c>
      <c r="AX130" s="14" t="s">
        <v>72</v>
      </c>
      <c r="AY130" s="179" t="s">
        <v>155</v>
      </c>
    </row>
    <row r="131" spans="2:51" s="12" customFormat="1" ht="10.199999999999999">
      <c r="B131" s="159"/>
      <c r="D131" s="160" t="s">
        <v>514</v>
      </c>
      <c r="E131" s="161" t="s">
        <v>19</v>
      </c>
      <c r="F131" s="162" t="s">
        <v>591</v>
      </c>
      <c r="H131" s="163">
        <v>52.454000000000001</v>
      </c>
      <c r="I131" s="164"/>
      <c r="L131" s="159"/>
      <c r="M131" s="165"/>
      <c r="T131" s="166"/>
      <c r="AT131" s="161" t="s">
        <v>514</v>
      </c>
      <c r="AU131" s="161" t="s">
        <v>82</v>
      </c>
      <c r="AV131" s="12" t="s">
        <v>82</v>
      </c>
      <c r="AW131" s="12" t="s">
        <v>33</v>
      </c>
      <c r="AX131" s="12" t="s">
        <v>72</v>
      </c>
      <c r="AY131" s="161" t="s">
        <v>155</v>
      </c>
    </row>
    <row r="132" spans="2:51" s="14" customFormat="1" ht="10.199999999999999">
      <c r="B132" s="178"/>
      <c r="D132" s="160" t="s">
        <v>514</v>
      </c>
      <c r="E132" s="179" t="s">
        <v>19</v>
      </c>
      <c r="F132" s="180" t="s">
        <v>592</v>
      </c>
      <c r="H132" s="179" t="s">
        <v>19</v>
      </c>
      <c r="I132" s="181"/>
      <c r="L132" s="178"/>
      <c r="M132" s="182"/>
      <c r="T132" s="183"/>
      <c r="AT132" s="179" t="s">
        <v>514</v>
      </c>
      <c r="AU132" s="179" t="s">
        <v>82</v>
      </c>
      <c r="AV132" s="14" t="s">
        <v>79</v>
      </c>
      <c r="AW132" s="14" t="s">
        <v>33</v>
      </c>
      <c r="AX132" s="14" t="s">
        <v>72</v>
      </c>
      <c r="AY132" s="179" t="s">
        <v>155</v>
      </c>
    </row>
    <row r="133" spans="2:51" s="12" customFormat="1" ht="10.199999999999999">
      <c r="B133" s="159"/>
      <c r="D133" s="160" t="s">
        <v>514</v>
      </c>
      <c r="E133" s="161" t="s">
        <v>19</v>
      </c>
      <c r="F133" s="162" t="s">
        <v>593</v>
      </c>
      <c r="H133" s="163">
        <v>28.413</v>
      </c>
      <c r="I133" s="164"/>
      <c r="L133" s="159"/>
      <c r="M133" s="165"/>
      <c r="T133" s="166"/>
      <c r="AT133" s="161" t="s">
        <v>514</v>
      </c>
      <c r="AU133" s="161" t="s">
        <v>82</v>
      </c>
      <c r="AV133" s="12" t="s">
        <v>82</v>
      </c>
      <c r="AW133" s="12" t="s">
        <v>33</v>
      </c>
      <c r="AX133" s="12" t="s">
        <v>72</v>
      </c>
      <c r="AY133" s="161" t="s">
        <v>155</v>
      </c>
    </row>
    <row r="134" spans="2:51" s="14" customFormat="1" ht="10.199999999999999">
      <c r="B134" s="178"/>
      <c r="D134" s="160" t="s">
        <v>514</v>
      </c>
      <c r="E134" s="179" t="s">
        <v>19</v>
      </c>
      <c r="F134" s="180" t="s">
        <v>594</v>
      </c>
      <c r="H134" s="179" t="s">
        <v>19</v>
      </c>
      <c r="I134" s="181"/>
      <c r="L134" s="178"/>
      <c r="M134" s="182"/>
      <c r="T134" s="183"/>
      <c r="AT134" s="179" t="s">
        <v>514</v>
      </c>
      <c r="AU134" s="179" t="s">
        <v>82</v>
      </c>
      <c r="AV134" s="14" t="s">
        <v>79</v>
      </c>
      <c r="AW134" s="14" t="s">
        <v>33</v>
      </c>
      <c r="AX134" s="14" t="s">
        <v>72</v>
      </c>
      <c r="AY134" s="179" t="s">
        <v>155</v>
      </c>
    </row>
    <row r="135" spans="2:51" s="12" customFormat="1" ht="10.199999999999999">
      <c r="B135" s="159"/>
      <c r="D135" s="160" t="s">
        <v>514</v>
      </c>
      <c r="E135" s="161" t="s">
        <v>19</v>
      </c>
      <c r="F135" s="162" t="s">
        <v>595</v>
      </c>
      <c r="H135" s="163">
        <v>5.8440000000000003</v>
      </c>
      <c r="I135" s="164"/>
      <c r="L135" s="159"/>
      <c r="M135" s="165"/>
      <c r="T135" s="166"/>
      <c r="AT135" s="161" t="s">
        <v>514</v>
      </c>
      <c r="AU135" s="161" t="s">
        <v>82</v>
      </c>
      <c r="AV135" s="12" t="s">
        <v>82</v>
      </c>
      <c r="AW135" s="12" t="s">
        <v>33</v>
      </c>
      <c r="AX135" s="12" t="s">
        <v>72</v>
      </c>
      <c r="AY135" s="161" t="s">
        <v>155</v>
      </c>
    </row>
    <row r="136" spans="2:51" s="14" customFormat="1" ht="10.199999999999999">
      <c r="B136" s="178"/>
      <c r="D136" s="160" t="s">
        <v>514</v>
      </c>
      <c r="E136" s="179" t="s">
        <v>19</v>
      </c>
      <c r="F136" s="180" t="s">
        <v>596</v>
      </c>
      <c r="H136" s="179" t="s">
        <v>19</v>
      </c>
      <c r="I136" s="181"/>
      <c r="L136" s="178"/>
      <c r="M136" s="182"/>
      <c r="T136" s="183"/>
      <c r="AT136" s="179" t="s">
        <v>514</v>
      </c>
      <c r="AU136" s="179" t="s">
        <v>82</v>
      </c>
      <c r="AV136" s="14" t="s">
        <v>79</v>
      </c>
      <c r="AW136" s="14" t="s">
        <v>33</v>
      </c>
      <c r="AX136" s="14" t="s">
        <v>72</v>
      </c>
      <c r="AY136" s="179" t="s">
        <v>155</v>
      </c>
    </row>
    <row r="137" spans="2:51" s="12" customFormat="1" ht="10.199999999999999">
      <c r="B137" s="159"/>
      <c r="D137" s="160" t="s">
        <v>514</v>
      </c>
      <c r="E137" s="161" t="s">
        <v>19</v>
      </c>
      <c r="F137" s="162" t="s">
        <v>597</v>
      </c>
      <c r="H137" s="163">
        <v>2.5369999999999999</v>
      </c>
      <c r="I137" s="164"/>
      <c r="L137" s="159"/>
      <c r="M137" s="165"/>
      <c r="T137" s="166"/>
      <c r="AT137" s="161" t="s">
        <v>514</v>
      </c>
      <c r="AU137" s="161" t="s">
        <v>82</v>
      </c>
      <c r="AV137" s="12" t="s">
        <v>82</v>
      </c>
      <c r="AW137" s="12" t="s">
        <v>33</v>
      </c>
      <c r="AX137" s="12" t="s">
        <v>72</v>
      </c>
      <c r="AY137" s="161" t="s">
        <v>155</v>
      </c>
    </row>
    <row r="138" spans="2:51" s="14" customFormat="1" ht="10.199999999999999">
      <c r="B138" s="178"/>
      <c r="D138" s="160" t="s">
        <v>514</v>
      </c>
      <c r="E138" s="179" t="s">
        <v>19</v>
      </c>
      <c r="F138" s="180" t="s">
        <v>598</v>
      </c>
      <c r="H138" s="179" t="s">
        <v>19</v>
      </c>
      <c r="I138" s="181"/>
      <c r="L138" s="178"/>
      <c r="M138" s="182"/>
      <c r="T138" s="183"/>
      <c r="AT138" s="179" t="s">
        <v>514</v>
      </c>
      <c r="AU138" s="179" t="s">
        <v>82</v>
      </c>
      <c r="AV138" s="14" t="s">
        <v>79</v>
      </c>
      <c r="AW138" s="14" t="s">
        <v>33</v>
      </c>
      <c r="AX138" s="14" t="s">
        <v>72</v>
      </c>
      <c r="AY138" s="179" t="s">
        <v>155</v>
      </c>
    </row>
    <row r="139" spans="2:51" s="12" customFormat="1" ht="10.199999999999999">
      <c r="B139" s="159"/>
      <c r="D139" s="160" t="s">
        <v>514</v>
      </c>
      <c r="E139" s="161" t="s">
        <v>19</v>
      </c>
      <c r="F139" s="162" t="s">
        <v>599</v>
      </c>
      <c r="H139" s="163">
        <v>8.8420000000000005</v>
      </c>
      <c r="I139" s="164"/>
      <c r="L139" s="159"/>
      <c r="M139" s="165"/>
      <c r="T139" s="166"/>
      <c r="AT139" s="161" t="s">
        <v>514</v>
      </c>
      <c r="AU139" s="161" t="s">
        <v>82</v>
      </c>
      <c r="AV139" s="12" t="s">
        <v>82</v>
      </c>
      <c r="AW139" s="12" t="s">
        <v>33</v>
      </c>
      <c r="AX139" s="12" t="s">
        <v>72</v>
      </c>
      <c r="AY139" s="161" t="s">
        <v>155</v>
      </c>
    </row>
    <row r="140" spans="2:51" s="14" customFormat="1" ht="10.199999999999999">
      <c r="B140" s="178"/>
      <c r="D140" s="160" t="s">
        <v>514</v>
      </c>
      <c r="E140" s="179" t="s">
        <v>19</v>
      </c>
      <c r="F140" s="180" t="s">
        <v>600</v>
      </c>
      <c r="H140" s="179" t="s">
        <v>19</v>
      </c>
      <c r="I140" s="181"/>
      <c r="L140" s="178"/>
      <c r="M140" s="182"/>
      <c r="T140" s="183"/>
      <c r="AT140" s="179" t="s">
        <v>514</v>
      </c>
      <c r="AU140" s="179" t="s">
        <v>82</v>
      </c>
      <c r="AV140" s="14" t="s">
        <v>79</v>
      </c>
      <c r="AW140" s="14" t="s">
        <v>33</v>
      </c>
      <c r="AX140" s="14" t="s">
        <v>72</v>
      </c>
      <c r="AY140" s="179" t="s">
        <v>155</v>
      </c>
    </row>
    <row r="141" spans="2:51" s="12" customFormat="1" ht="10.199999999999999">
      <c r="B141" s="159"/>
      <c r="D141" s="160" t="s">
        <v>514</v>
      </c>
      <c r="E141" s="161" t="s">
        <v>19</v>
      </c>
      <c r="F141" s="162" t="s">
        <v>601</v>
      </c>
      <c r="H141" s="163">
        <v>25.311</v>
      </c>
      <c r="I141" s="164"/>
      <c r="L141" s="159"/>
      <c r="M141" s="165"/>
      <c r="T141" s="166"/>
      <c r="AT141" s="161" t="s">
        <v>514</v>
      </c>
      <c r="AU141" s="161" t="s">
        <v>82</v>
      </c>
      <c r="AV141" s="12" t="s">
        <v>82</v>
      </c>
      <c r="AW141" s="12" t="s">
        <v>33</v>
      </c>
      <c r="AX141" s="12" t="s">
        <v>72</v>
      </c>
      <c r="AY141" s="161" t="s">
        <v>155</v>
      </c>
    </row>
    <row r="142" spans="2:51" s="14" customFormat="1" ht="10.199999999999999">
      <c r="B142" s="178"/>
      <c r="D142" s="160" t="s">
        <v>514</v>
      </c>
      <c r="E142" s="179" t="s">
        <v>19</v>
      </c>
      <c r="F142" s="180" t="s">
        <v>602</v>
      </c>
      <c r="H142" s="179" t="s">
        <v>19</v>
      </c>
      <c r="I142" s="181"/>
      <c r="L142" s="178"/>
      <c r="M142" s="182"/>
      <c r="T142" s="183"/>
      <c r="AT142" s="179" t="s">
        <v>514</v>
      </c>
      <c r="AU142" s="179" t="s">
        <v>82</v>
      </c>
      <c r="AV142" s="14" t="s">
        <v>79</v>
      </c>
      <c r="AW142" s="14" t="s">
        <v>33</v>
      </c>
      <c r="AX142" s="14" t="s">
        <v>72</v>
      </c>
      <c r="AY142" s="179" t="s">
        <v>155</v>
      </c>
    </row>
    <row r="143" spans="2:51" s="12" customFormat="1" ht="10.199999999999999">
      <c r="B143" s="159"/>
      <c r="D143" s="160" t="s">
        <v>514</v>
      </c>
      <c r="E143" s="161" t="s">
        <v>19</v>
      </c>
      <c r="F143" s="162" t="s">
        <v>603</v>
      </c>
      <c r="H143" s="163">
        <v>68.522000000000006</v>
      </c>
      <c r="I143" s="164"/>
      <c r="L143" s="159"/>
      <c r="M143" s="165"/>
      <c r="T143" s="166"/>
      <c r="AT143" s="161" t="s">
        <v>514</v>
      </c>
      <c r="AU143" s="161" t="s">
        <v>82</v>
      </c>
      <c r="AV143" s="12" t="s">
        <v>82</v>
      </c>
      <c r="AW143" s="12" t="s">
        <v>33</v>
      </c>
      <c r="AX143" s="12" t="s">
        <v>72</v>
      </c>
      <c r="AY143" s="161" t="s">
        <v>155</v>
      </c>
    </row>
    <row r="144" spans="2:51" s="14" customFormat="1" ht="10.199999999999999">
      <c r="B144" s="178"/>
      <c r="D144" s="160" t="s">
        <v>514</v>
      </c>
      <c r="E144" s="179" t="s">
        <v>19</v>
      </c>
      <c r="F144" s="180" t="s">
        <v>604</v>
      </c>
      <c r="H144" s="179" t="s">
        <v>19</v>
      </c>
      <c r="I144" s="181"/>
      <c r="L144" s="178"/>
      <c r="M144" s="182"/>
      <c r="T144" s="183"/>
      <c r="AT144" s="179" t="s">
        <v>514</v>
      </c>
      <c r="AU144" s="179" t="s">
        <v>82</v>
      </c>
      <c r="AV144" s="14" t="s">
        <v>79</v>
      </c>
      <c r="AW144" s="14" t="s">
        <v>33</v>
      </c>
      <c r="AX144" s="14" t="s">
        <v>72</v>
      </c>
      <c r="AY144" s="179" t="s">
        <v>155</v>
      </c>
    </row>
    <row r="145" spans="2:51" s="12" customFormat="1" ht="10.199999999999999">
      <c r="B145" s="159"/>
      <c r="D145" s="160" t="s">
        <v>514</v>
      </c>
      <c r="E145" s="161" t="s">
        <v>19</v>
      </c>
      <c r="F145" s="162" t="s">
        <v>605</v>
      </c>
      <c r="H145" s="163">
        <v>24.504000000000001</v>
      </c>
      <c r="I145" s="164"/>
      <c r="L145" s="159"/>
      <c r="M145" s="165"/>
      <c r="T145" s="166"/>
      <c r="AT145" s="161" t="s">
        <v>514</v>
      </c>
      <c r="AU145" s="161" t="s">
        <v>82</v>
      </c>
      <c r="AV145" s="12" t="s">
        <v>82</v>
      </c>
      <c r="AW145" s="12" t="s">
        <v>33</v>
      </c>
      <c r="AX145" s="12" t="s">
        <v>72</v>
      </c>
      <c r="AY145" s="161" t="s">
        <v>155</v>
      </c>
    </row>
    <row r="146" spans="2:51" s="14" customFormat="1" ht="10.199999999999999">
      <c r="B146" s="178"/>
      <c r="D146" s="160" t="s">
        <v>514</v>
      </c>
      <c r="E146" s="179" t="s">
        <v>19</v>
      </c>
      <c r="F146" s="180" t="s">
        <v>606</v>
      </c>
      <c r="H146" s="179" t="s">
        <v>19</v>
      </c>
      <c r="I146" s="181"/>
      <c r="L146" s="178"/>
      <c r="M146" s="182"/>
      <c r="T146" s="183"/>
      <c r="AT146" s="179" t="s">
        <v>514</v>
      </c>
      <c r="AU146" s="179" t="s">
        <v>82</v>
      </c>
      <c r="AV146" s="14" t="s">
        <v>79</v>
      </c>
      <c r="AW146" s="14" t="s">
        <v>33</v>
      </c>
      <c r="AX146" s="14" t="s">
        <v>72</v>
      </c>
      <c r="AY146" s="179" t="s">
        <v>155</v>
      </c>
    </row>
    <row r="147" spans="2:51" s="12" customFormat="1" ht="10.199999999999999">
      <c r="B147" s="159"/>
      <c r="D147" s="160" t="s">
        <v>514</v>
      </c>
      <c r="E147" s="161" t="s">
        <v>19</v>
      </c>
      <c r="F147" s="162" t="s">
        <v>607</v>
      </c>
      <c r="H147" s="163">
        <v>13.904999999999999</v>
      </c>
      <c r="I147" s="164"/>
      <c r="L147" s="159"/>
      <c r="M147" s="165"/>
      <c r="T147" s="166"/>
      <c r="AT147" s="161" t="s">
        <v>514</v>
      </c>
      <c r="AU147" s="161" t="s">
        <v>82</v>
      </c>
      <c r="AV147" s="12" t="s">
        <v>82</v>
      </c>
      <c r="AW147" s="12" t="s">
        <v>33</v>
      </c>
      <c r="AX147" s="12" t="s">
        <v>72</v>
      </c>
      <c r="AY147" s="161" t="s">
        <v>155</v>
      </c>
    </row>
    <row r="148" spans="2:51" s="14" customFormat="1" ht="10.199999999999999">
      <c r="B148" s="178"/>
      <c r="D148" s="160" t="s">
        <v>514</v>
      </c>
      <c r="E148" s="179" t="s">
        <v>19</v>
      </c>
      <c r="F148" s="180" t="s">
        <v>608</v>
      </c>
      <c r="H148" s="179" t="s">
        <v>19</v>
      </c>
      <c r="I148" s="181"/>
      <c r="L148" s="178"/>
      <c r="M148" s="182"/>
      <c r="T148" s="183"/>
      <c r="AT148" s="179" t="s">
        <v>514</v>
      </c>
      <c r="AU148" s="179" t="s">
        <v>82</v>
      </c>
      <c r="AV148" s="14" t="s">
        <v>79</v>
      </c>
      <c r="AW148" s="14" t="s">
        <v>33</v>
      </c>
      <c r="AX148" s="14" t="s">
        <v>72</v>
      </c>
      <c r="AY148" s="179" t="s">
        <v>155</v>
      </c>
    </row>
    <row r="149" spans="2:51" s="12" customFormat="1" ht="10.199999999999999">
      <c r="B149" s="159"/>
      <c r="D149" s="160" t="s">
        <v>514</v>
      </c>
      <c r="E149" s="161" t="s">
        <v>19</v>
      </c>
      <c r="F149" s="162" t="s">
        <v>609</v>
      </c>
      <c r="H149" s="163">
        <v>12.907</v>
      </c>
      <c r="I149" s="164"/>
      <c r="L149" s="159"/>
      <c r="M149" s="165"/>
      <c r="T149" s="166"/>
      <c r="AT149" s="161" t="s">
        <v>514</v>
      </c>
      <c r="AU149" s="161" t="s">
        <v>82</v>
      </c>
      <c r="AV149" s="12" t="s">
        <v>82</v>
      </c>
      <c r="AW149" s="12" t="s">
        <v>33</v>
      </c>
      <c r="AX149" s="12" t="s">
        <v>72</v>
      </c>
      <c r="AY149" s="161" t="s">
        <v>155</v>
      </c>
    </row>
    <row r="150" spans="2:51" s="14" customFormat="1" ht="10.199999999999999">
      <c r="B150" s="178"/>
      <c r="D150" s="160" t="s">
        <v>514</v>
      </c>
      <c r="E150" s="179" t="s">
        <v>19</v>
      </c>
      <c r="F150" s="180" t="s">
        <v>610</v>
      </c>
      <c r="H150" s="179" t="s">
        <v>19</v>
      </c>
      <c r="I150" s="181"/>
      <c r="L150" s="178"/>
      <c r="M150" s="182"/>
      <c r="T150" s="183"/>
      <c r="AT150" s="179" t="s">
        <v>514</v>
      </c>
      <c r="AU150" s="179" t="s">
        <v>82</v>
      </c>
      <c r="AV150" s="14" t="s">
        <v>79</v>
      </c>
      <c r="AW150" s="14" t="s">
        <v>33</v>
      </c>
      <c r="AX150" s="14" t="s">
        <v>72</v>
      </c>
      <c r="AY150" s="179" t="s">
        <v>155</v>
      </c>
    </row>
    <row r="151" spans="2:51" s="12" customFormat="1" ht="10.199999999999999">
      <c r="B151" s="159"/>
      <c r="D151" s="160" t="s">
        <v>514</v>
      </c>
      <c r="E151" s="161" t="s">
        <v>19</v>
      </c>
      <c r="F151" s="162" t="s">
        <v>611</v>
      </c>
      <c r="H151" s="163">
        <v>12.138999999999999</v>
      </c>
      <c r="I151" s="164"/>
      <c r="L151" s="159"/>
      <c r="M151" s="165"/>
      <c r="T151" s="166"/>
      <c r="AT151" s="161" t="s">
        <v>514</v>
      </c>
      <c r="AU151" s="161" t="s">
        <v>82</v>
      </c>
      <c r="AV151" s="12" t="s">
        <v>82</v>
      </c>
      <c r="AW151" s="12" t="s">
        <v>33</v>
      </c>
      <c r="AX151" s="12" t="s">
        <v>72</v>
      </c>
      <c r="AY151" s="161" t="s">
        <v>155</v>
      </c>
    </row>
    <row r="152" spans="2:51" s="14" customFormat="1" ht="10.199999999999999">
      <c r="B152" s="178"/>
      <c r="D152" s="160" t="s">
        <v>514</v>
      </c>
      <c r="E152" s="179" t="s">
        <v>19</v>
      </c>
      <c r="F152" s="180" t="s">
        <v>612</v>
      </c>
      <c r="H152" s="179" t="s">
        <v>19</v>
      </c>
      <c r="I152" s="181"/>
      <c r="L152" s="178"/>
      <c r="M152" s="182"/>
      <c r="T152" s="183"/>
      <c r="AT152" s="179" t="s">
        <v>514</v>
      </c>
      <c r="AU152" s="179" t="s">
        <v>82</v>
      </c>
      <c r="AV152" s="14" t="s">
        <v>79</v>
      </c>
      <c r="AW152" s="14" t="s">
        <v>33</v>
      </c>
      <c r="AX152" s="14" t="s">
        <v>72</v>
      </c>
      <c r="AY152" s="179" t="s">
        <v>155</v>
      </c>
    </row>
    <row r="153" spans="2:51" s="12" customFormat="1" ht="10.199999999999999">
      <c r="B153" s="159"/>
      <c r="D153" s="160" t="s">
        <v>514</v>
      </c>
      <c r="E153" s="161" t="s">
        <v>19</v>
      </c>
      <c r="F153" s="162" t="s">
        <v>613</v>
      </c>
      <c r="H153" s="163">
        <v>6.1390000000000002</v>
      </c>
      <c r="I153" s="164"/>
      <c r="L153" s="159"/>
      <c r="M153" s="165"/>
      <c r="T153" s="166"/>
      <c r="AT153" s="161" t="s">
        <v>514</v>
      </c>
      <c r="AU153" s="161" t="s">
        <v>82</v>
      </c>
      <c r="AV153" s="12" t="s">
        <v>82</v>
      </c>
      <c r="AW153" s="12" t="s">
        <v>33</v>
      </c>
      <c r="AX153" s="12" t="s">
        <v>72</v>
      </c>
      <c r="AY153" s="161" t="s">
        <v>155</v>
      </c>
    </row>
    <row r="154" spans="2:51" s="14" customFormat="1" ht="10.199999999999999">
      <c r="B154" s="178"/>
      <c r="D154" s="160" t="s">
        <v>514</v>
      </c>
      <c r="E154" s="179" t="s">
        <v>19</v>
      </c>
      <c r="F154" s="180" t="s">
        <v>614</v>
      </c>
      <c r="H154" s="179" t="s">
        <v>19</v>
      </c>
      <c r="I154" s="181"/>
      <c r="L154" s="178"/>
      <c r="M154" s="182"/>
      <c r="T154" s="183"/>
      <c r="AT154" s="179" t="s">
        <v>514</v>
      </c>
      <c r="AU154" s="179" t="s">
        <v>82</v>
      </c>
      <c r="AV154" s="14" t="s">
        <v>79</v>
      </c>
      <c r="AW154" s="14" t="s">
        <v>33</v>
      </c>
      <c r="AX154" s="14" t="s">
        <v>72</v>
      </c>
      <c r="AY154" s="179" t="s">
        <v>155</v>
      </c>
    </row>
    <row r="155" spans="2:51" s="12" customFormat="1" ht="10.199999999999999">
      <c r="B155" s="159"/>
      <c r="D155" s="160" t="s">
        <v>514</v>
      </c>
      <c r="E155" s="161" t="s">
        <v>19</v>
      </c>
      <c r="F155" s="162" t="s">
        <v>615</v>
      </c>
      <c r="H155" s="163">
        <v>6.7359999999999998</v>
      </c>
      <c r="I155" s="164"/>
      <c r="L155" s="159"/>
      <c r="M155" s="165"/>
      <c r="T155" s="166"/>
      <c r="AT155" s="161" t="s">
        <v>514</v>
      </c>
      <c r="AU155" s="161" t="s">
        <v>82</v>
      </c>
      <c r="AV155" s="12" t="s">
        <v>82</v>
      </c>
      <c r="AW155" s="12" t="s">
        <v>33</v>
      </c>
      <c r="AX155" s="12" t="s">
        <v>72</v>
      </c>
      <c r="AY155" s="161" t="s">
        <v>155</v>
      </c>
    </row>
    <row r="156" spans="2:51" s="14" customFormat="1" ht="10.199999999999999">
      <c r="B156" s="178"/>
      <c r="D156" s="160" t="s">
        <v>514</v>
      </c>
      <c r="E156" s="179" t="s">
        <v>19</v>
      </c>
      <c r="F156" s="180" t="s">
        <v>616</v>
      </c>
      <c r="H156" s="179" t="s">
        <v>19</v>
      </c>
      <c r="I156" s="181"/>
      <c r="L156" s="178"/>
      <c r="M156" s="182"/>
      <c r="T156" s="183"/>
      <c r="AT156" s="179" t="s">
        <v>514</v>
      </c>
      <c r="AU156" s="179" t="s">
        <v>82</v>
      </c>
      <c r="AV156" s="14" t="s">
        <v>79</v>
      </c>
      <c r="AW156" s="14" t="s">
        <v>33</v>
      </c>
      <c r="AX156" s="14" t="s">
        <v>72</v>
      </c>
      <c r="AY156" s="179" t="s">
        <v>155</v>
      </c>
    </row>
    <row r="157" spans="2:51" s="12" customFormat="1" ht="10.199999999999999">
      <c r="B157" s="159"/>
      <c r="D157" s="160" t="s">
        <v>514</v>
      </c>
      <c r="E157" s="161" t="s">
        <v>19</v>
      </c>
      <c r="F157" s="162" t="s">
        <v>617</v>
      </c>
      <c r="H157" s="163">
        <v>79.840999999999994</v>
      </c>
      <c r="I157" s="164"/>
      <c r="L157" s="159"/>
      <c r="M157" s="165"/>
      <c r="T157" s="166"/>
      <c r="AT157" s="161" t="s">
        <v>514</v>
      </c>
      <c r="AU157" s="161" t="s">
        <v>82</v>
      </c>
      <c r="AV157" s="12" t="s">
        <v>82</v>
      </c>
      <c r="AW157" s="12" t="s">
        <v>33</v>
      </c>
      <c r="AX157" s="12" t="s">
        <v>72</v>
      </c>
      <c r="AY157" s="161" t="s">
        <v>155</v>
      </c>
    </row>
    <row r="158" spans="2:51" s="14" customFormat="1" ht="10.199999999999999">
      <c r="B158" s="178"/>
      <c r="D158" s="160" t="s">
        <v>514</v>
      </c>
      <c r="E158" s="179" t="s">
        <v>19</v>
      </c>
      <c r="F158" s="180" t="s">
        <v>618</v>
      </c>
      <c r="H158" s="179" t="s">
        <v>19</v>
      </c>
      <c r="I158" s="181"/>
      <c r="L158" s="178"/>
      <c r="M158" s="182"/>
      <c r="T158" s="183"/>
      <c r="AT158" s="179" t="s">
        <v>514</v>
      </c>
      <c r="AU158" s="179" t="s">
        <v>82</v>
      </c>
      <c r="AV158" s="14" t="s">
        <v>79</v>
      </c>
      <c r="AW158" s="14" t="s">
        <v>33</v>
      </c>
      <c r="AX158" s="14" t="s">
        <v>72</v>
      </c>
      <c r="AY158" s="179" t="s">
        <v>155</v>
      </c>
    </row>
    <row r="159" spans="2:51" s="12" customFormat="1" ht="10.199999999999999">
      <c r="B159" s="159"/>
      <c r="D159" s="160" t="s">
        <v>514</v>
      </c>
      <c r="E159" s="161" t="s">
        <v>19</v>
      </c>
      <c r="F159" s="162" t="s">
        <v>619</v>
      </c>
      <c r="H159" s="163">
        <v>-46.704000000000001</v>
      </c>
      <c r="I159" s="164"/>
      <c r="L159" s="159"/>
      <c r="M159" s="165"/>
      <c r="T159" s="166"/>
      <c r="AT159" s="161" t="s">
        <v>514</v>
      </c>
      <c r="AU159" s="161" t="s">
        <v>82</v>
      </c>
      <c r="AV159" s="12" t="s">
        <v>82</v>
      </c>
      <c r="AW159" s="12" t="s">
        <v>33</v>
      </c>
      <c r="AX159" s="12" t="s">
        <v>72</v>
      </c>
      <c r="AY159" s="161" t="s">
        <v>155</v>
      </c>
    </row>
    <row r="160" spans="2:51" s="15" customFormat="1" ht="10.199999999999999">
      <c r="B160" s="184"/>
      <c r="D160" s="160" t="s">
        <v>514</v>
      </c>
      <c r="E160" s="185" t="s">
        <v>19</v>
      </c>
      <c r="F160" s="186" t="s">
        <v>620</v>
      </c>
      <c r="H160" s="187">
        <v>422.02600000000001</v>
      </c>
      <c r="I160" s="188"/>
      <c r="L160" s="184"/>
      <c r="M160" s="189"/>
      <c r="T160" s="190"/>
      <c r="AT160" s="185" t="s">
        <v>514</v>
      </c>
      <c r="AU160" s="185" t="s">
        <v>82</v>
      </c>
      <c r="AV160" s="15" t="s">
        <v>92</v>
      </c>
      <c r="AW160" s="15" t="s">
        <v>33</v>
      </c>
      <c r="AX160" s="15" t="s">
        <v>72</v>
      </c>
      <c r="AY160" s="185" t="s">
        <v>155</v>
      </c>
    </row>
    <row r="161" spans="2:51" s="14" customFormat="1" ht="10.199999999999999">
      <c r="B161" s="178"/>
      <c r="D161" s="160" t="s">
        <v>514</v>
      </c>
      <c r="E161" s="179" t="s">
        <v>19</v>
      </c>
      <c r="F161" s="180" t="s">
        <v>570</v>
      </c>
      <c r="H161" s="179" t="s">
        <v>19</v>
      </c>
      <c r="I161" s="181"/>
      <c r="L161" s="178"/>
      <c r="M161" s="182"/>
      <c r="T161" s="183"/>
      <c r="AT161" s="179" t="s">
        <v>514</v>
      </c>
      <c r="AU161" s="179" t="s">
        <v>82</v>
      </c>
      <c r="AV161" s="14" t="s">
        <v>79</v>
      </c>
      <c r="AW161" s="14" t="s">
        <v>33</v>
      </c>
      <c r="AX161" s="14" t="s">
        <v>72</v>
      </c>
      <c r="AY161" s="179" t="s">
        <v>155</v>
      </c>
    </row>
    <row r="162" spans="2:51" s="14" customFormat="1" ht="10.199999999999999">
      <c r="B162" s="178"/>
      <c r="D162" s="160" t="s">
        <v>514</v>
      </c>
      <c r="E162" s="179" t="s">
        <v>19</v>
      </c>
      <c r="F162" s="180" t="s">
        <v>621</v>
      </c>
      <c r="H162" s="179" t="s">
        <v>19</v>
      </c>
      <c r="I162" s="181"/>
      <c r="L162" s="178"/>
      <c r="M162" s="182"/>
      <c r="T162" s="183"/>
      <c r="AT162" s="179" t="s">
        <v>514</v>
      </c>
      <c r="AU162" s="179" t="s">
        <v>82</v>
      </c>
      <c r="AV162" s="14" t="s">
        <v>79</v>
      </c>
      <c r="AW162" s="14" t="s">
        <v>33</v>
      </c>
      <c r="AX162" s="14" t="s">
        <v>72</v>
      </c>
      <c r="AY162" s="179" t="s">
        <v>155</v>
      </c>
    </row>
    <row r="163" spans="2:51" s="12" customFormat="1" ht="10.199999999999999">
      <c r="B163" s="159"/>
      <c r="D163" s="160" t="s">
        <v>514</v>
      </c>
      <c r="E163" s="161" t="s">
        <v>19</v>
      </c>
      <c r="F163" s="162" t="s">
        <v>622</v>
      </c>
      <c r="H163" s="163">
        <v>7.1269999999999998</v>
      </c>
      <c r="I163" s="164"/>
      <c r="L163" s="159"/>
      <c r="M163" s="165"/>
      <c r="T163" s="166"/>
      <c r="AT163" s="161" t="s">
        <v>514</v>
      </c>
      <c r="AU163" s="161" t="s">
        <v>82</v>
      </c>
      <c r="AV163" s="12" t="s">
        <v>82</v>
      </c>
      <c r="AW163" s="12" t="s">
        <v>33</v>
      </c>
      <c r="AX163" s="12" t="s">
        <v>72</v>
      </c>
      <c r="AY163" s="161" t="s">
        <v>155</v>
      </c>
    </row>
    <row r="164" spans="2:51" s="14" customFormat="1" ht="10.199999999999999">
      <c r="B164" s="178"/>
      <c r="D164" s="160" t="s">
        <v>514</v>
      </c>
      <c r="E164" s="179" t="s">
        <v>19</v>
      </c>
      <c r="F164" s="180" t="s">
        <v>623</v>
      </c>
      <c r="H164" s="179" t="s">
        <v>19</v>
      </c>
      <c r="I164" s="181"/>
      <c r="L164" s="178"/>
      <c r="M164" s="182"/>
      <c r="T164" s="183"/>
      <c r="AT164" s="179" t="s">
        <v>514</v>
      </c>
      <c r="AU164" s="179" t="s">
        <v>82</v>
      </c>
      <c r="AV164" s="14" t="s">
        <v>79</v>
      </c>
      <c r="AW164" s="14" t="s">
        <v>33</v>
      </c>
      <c r="AX164" s="14" t="s">
        <v>72</v>
      </c>
      <c r="AY164" s="179" t="s">
        <v>155</v>
      </c>
    </row>
    <row r="165" spans="2:51" s="12" customFormat="1" ht="10.199999999999999">
      <c r="B165" s="159"/>
      <c r="D165" s="160" t="s">
        <v>514</v>
      </c>
      <c r="E165" s="161" t="s">
        <v>19</v>
      </c>
      <c r="F165" s="162" t="s">
        <v>624</v>
      </c>
      <c r="H165" s="163">
        <v>3.3319999999999999</v>
      </c>
      <c r="I165" s="164"/>
      <c r="L165" s="159"/>
      <c r="M165" s="165"/>
      <c r="T165" s="166"/>
      <c r="AT165" s="161" t="s">
        <v>514</v>
      </c>
      <c r="AU165" s="161" t="s">
        <v>82</v>
      </c>
      <c r="AV165" s="12" t="s">
        <v>82</v>
      </c>
      <c r="AW165" s="12" t="s">
        <v>33</v>
      </c>
      <c r="AX165" s="12" t="s">
        <v>72</v>
      </c>
      <c r="AY165" s="161" t="s">
        <v>155</v>
      </c>
    </row>
    <row r="166" spans="2:51" s="14" customFormat="1" ht="10.199999999999999">
      <c r="B166" s="178"/>
      <c r="D166" s="160" t="s">
        <v>514</v>
      </c>
      <c r="E166" s="179" t="s">
        <v>19</v>
      </c>
      <c r="F166" s="180" t="s">
        <v>625</v>
      </c>
      <c r="H166" s="179" t="s">
        <v>19</v>
      </c>
      <c r="I166" s="181"/>
      <c r="L166" s="178"/>
      <c r="M166" s="182"/>
      <c r="T166" s="183"/>
      <c r="AT166" s="179" t="s">
        <v>514</v>
      </c>
      <c r="AU166" s="179" t="s">
        <v>82</v>
      </c>
      <c r="AV166" s="14" t="s">
        <v>79</v>
      </c>
      <c r="AW166" s="14" t="s">
        <v>33</v>
      </c>
      <c r="AX166" s="14" t="s">
        <v>72</v>
      </c>
      <c r="AY166" s="179" t="s">
        <v>155</v>
      </c>
    </row>
    <row r="167" spans="2:51" s="12" customFormat="1" ht="10.199999999999999">
      <c r="B167" s="159"/>
      <c r="D167" s="160" t="s">
        <v>514</v>
      </c>
      <c r="E167" s="161" t="s">
        <v>19</v>
      </c>
      <c r="F167" s="162" t="s">
        <v>626</v>
      </c>
      <c r="H167" s="163">
        <v>31.315999999999999</v>
      </c>
      <c r="I167" s="164"/>
      <c r="L167" s="159"/>
      <c r="M167" s="165"/>
      <c r="T167" s="166"/>
      <c r="AT167" s="161" t="s">
        <v>514</v>
      </c>
      <c r="AU167" s="161" t="s">
        <v>82</v>
      </c>
      <c r="AV167" s="12" t="s">
        <v>82</v>
      </c>
      <c r="AW167" s="12" t="s">
        <v>33</v>
      </c>
      <c r="AX167" s="12" t="s">
        <v>72</v>
      </c>
      <c r="AY167" s="161" t="s">
        <v>155</v>
      </c>
    </row>
    <row r="168" spans="2:51" s="14" customFormat="1" ht="10.199999999999999">
      <c r="B168" s="178"/>
      <c r="D168" s="160" t="s">
        <v>514</v>
      </c>
      <c r="E168" s="179" t="s">
        <v>19</v>
      </c>
      <c r="F168" s="180" t="s">
        <v>627</v>
      </c>
      <c r="H168" s="179" t="s">
        <v>19</v>
      </c>
      <c r="I168" s="181"/>
      <c r="L168" s="178"/>
      <c r="M168" s="182"/>
      <c r="T168" s="183"/>
      <c r="AT168" s="179" t="s">
        <v>514</v>
      </c>
      <c r="AU168" s="179" t="s">
        <v>82</v>
      </c>
      <c r="AV168" s="14" t="s">
        <v>79</v>
      </c>
      <c r="AW168" s="14" t="s">
        <v>33</v>
      </c>
      <c r="AX168" s="14" t="s">
        <v>72</v>
      </c>
      <c r="AY168" s="179" t="s">
        <v>155</v>
      </c>
    </row>
    <row r="169" spans="2:51" s="12" customFormat="1" ht="10.199999999999999">
      <c r="B169" s="159"/>
      <c r="D169" s="160" t="s">
        <v>514</v>
      </c>
      <c r="E169" s="161" t="s">
        <v>19</v>
      </c>
      <c r="F169" s="162" t="s">
        <v>628</v>
      </c>
      <c r="H169" s="163">
        <v>18.564</v>
      </c>
      <c r="I169" s="164"/>
      <c r="L169" s="159"/>
      <c r="M169" s="165"/>
      <c r="T169" s="166"/>
      <c r="AT169" s="161" t="s">
        <v>514</v>
      </c>
      <c r="AU169" s="161" t="s">
        <v>82</v>
      </c>
      <c r="AV169" s="12" t="s">
        <v>82</v>
      </c>
      <c r="AW169" s="12" t="s">
        <v>33</v>
      </c>
      <c r="AX169" s="12" t="s">
        <v>72</v>
      </c>
      <c r="AY169" s="161" t="s">
        <v>155</v>
      </c>
    </row>
    <row r="170" spans="2:51" s="14" customFormat="1" ht="10.199999999999999">
      <c r="B170" s="178"/>
      <c r="D170" s="160" t="s">
        <v>514</v>
      </c>
      <c r="E170" s="179" t="s">
        <v>19</v>
      </c>
      <c r="F170" s="180" t="s">
        <v>629</v>
      </c>
      <c r="H170" s="179" t="s">
        <v>19</v>
      </c>
      <c r="I170" s="181"/>
      <c r="L170" s="178"/>
      <c r="M170" s="182"/>
      <c r="T170" s="183"/>
      <c r="AT170" s="179" t="s">
        <v>514</v>
      </c>
      <c r="AU170" s="179" t="s">
        <v>82</v>
      </c>
      <c r="AV170" s="14" t="s">
        <v>79</v>
      </c>
      <c r="AW170" s="14" t="s">
        <v>33</v>
      </c>
      <c r="AX170" s="14" t="s">
        <v>72</v>
      </c>
      <c r="AY170" s="179" t="s">
        <v>155</v>
      </c>
    </row>
    <row r="171" spans="2:51" s="12" customFormat="1" ht="10.199999999999999">
      <c r="B171" s="159"/>
      <c r="D171" s="160" t="s">
        <v>514</v>
      </c>
      <c r="E171" s="161" t="s">
        <v>19</v>
      </c>
      <c r="F171" s="162" t="s">
        <v>630</v>
      </c>
      <c r="H171" s="163">
        <v>18.306999999999999</v>
      </c>
      <c r="I171" s="164"/>
      <c r="L171" s="159"/>
      <c r="M171" s="165"/>
      <c r="T171" s="166"/>
      <c r="AT171" s="161" t="s">
        <v>514</v>
      </c>
      <c r="AU171" s="161" t="s">
        <v>82</v>
      </c>
      <c r="AV171" s="12" t="s">
        <v>82</v>
      </c>
      <c r="AW171" s="12" t="s">
        <v>33</v>
      </c>
      <c r="AX171" s="12" t="s">
        <v>72</v>
      </c>
      <c r="AY171" s="161" t="s">
        <v>155</v>
      </c>
    </row>
    <row r="172" spans="2:51" s="14" customFormat="1" ht="10.199999999999999">
      <c r="B172" s="178"/>
      <c r="D172" s="160" t="s">
        <v>514</v>
      </c>
      <c r="E172" s="179" t="s">
        <v>19</v>
      </c>
      <c r="F172" s="180" t="s">
        <v>631</v>
      </c>
      <c r="H172" s="179" t="s">
        <v>19</v>
      </c>
      <c r="I172" s="181"/>
      <c r="L172" s="178"/>
      <c r="M172" s="182"/>
      <c r="T172" s="183"/>
      <c r="AT172" s="179" t="s">
        <v>514</v>
      </c>
      <c r="AU172" s="179" t="s">
        <v>82</v>
      </c>
      <c r="AV172" s="14" t="s">
        <v>79</v>
      </c>
      <c r="AW172" s="14" t="s">
        <v>33</v>
      </c>
      <c r="AX172" s="14" t="s">
        <v>72</v>
      </c>
      <c r="AY172" s="179" t="s">
        <v>155</v>
      </c>
    </row>
    <row r="173" spans="2:51" s="12" customFormat="1" ht="10.199999999999999">
      <c r="B173" s="159"/>
      <c r="D173" s="160" t="s">
        <v>514</v>
      </c>
      <c r="E173" s="161" t="s">
        <v>19</v>
      </c>
      <c r="F173" s="162" t="s">
        <v>632</v>
      </c>
      <c r="H173" s="163">
        <v>13.021000000000001</v>
      </c>
      <c r="I173" s="164"/>
      <c r="L173" s="159"/>
      <c r="M173" s="165"/>
      <c r="T173" s="166"/>
      <c r="AT173" s="161" t="s">
        <v>514</v>
      </c>
      <c r="AU173" s="161" t="s">
        <v>82</v>
      </c>
      <c r="AV173" s="12" t="s">
        <v>82</v>
      </c>
      <c r="AW173" s="12" t="s">
        <v>33</v>
      </c>
      <c r="AX173" s="12" t="s">
        <v>72</v>
      </c>
      <c r="AY173" s="161" t="s">
        <v>155</v>
      </c>
    </row>
    <row r="174" spans="2:51" s="14" customFormat="1" ht="10.199999999999999">
      <c r="B174" s="178"/>
      <c r="D174" s="160" t="s">
        <v>514</v>
      </c>
      <c r="E174" s="179" t="s">
        <v>19</v>
      </c>
      <c r="F174" s="180" t="s">
        <v>633</v>
      </c>
      <c r="H174" s="179" t="s">
        <v>19</v>
      </c>
      <c r="I174" s="181"/>
      <c r="L174" s="178"/>
      <c r="M174" s="182"/>
      <c r="T174" s="183"/>
      <c r="AT174" s="179" t="s">
        <v>514</v>
      </c>
      <c r="AU174" s="179" t="s">
        <v>82</v>
      </c>
      <c r="AV174" s="14" t="s">
        <v>79</v>
      </c>
      <c r="AW174" s="14" t="s">
        <v>33</v>
      </c>
      <c r="AX174" s="14" t="s">
        <v>72</v>
      </c>
      <c r="AY174" s="179" t="s">
        <v>155</v>
      </c>
    </row>
    <row r="175" spans="2:51" s="12" customFormat="1" ht="10.199999999999999">
      <c r="B175" s="159"/>
      <c r="D175" s="160" t="s">
        <v>514</v>
      </c>
      <c r="E175" s="161" t="s">
        <v>19</v>
      </c>
      <c r="F175" s="162" t="s">
        <v>634</v>
      </c>
      <c r="H175" s="163">
        <v>13.492000000000001</v>
      </c>
      <c r="I175" s="164"/>
      <c r="L175" s="159"/>
      <c r="M175" s="165"/>
      <c r="T175" s="166"/>
      <c r="AT175" s="161" t="s">
        <v>514</v>
      </c>
      <c r="AU175" s="161" t="s">
        <v>82</v>
      </c>
      <c r="AV175" s="12" t="s">
        <v>82</v>
      </c>
      <c r="AW175" s="12" t="s">
        <v>33</v>
      </c>
      <c r="AX175" s="12" t="s">
        <v>72</v>
      </c>
      <c r="AY175" s="161" t="s">
        <v>155</v>
      </c>
    </row>
    <row r="176" spans="2:51" s="14" customFormat="1" ht="10.199999999999999">
      <c r="B176" s="178"/>
      <c r="D176" s="160" t="s">
        <v>514</v>
      </c>
      <c r="E176" s="179" t="s">
        <v>19</v>
      </c>
      <c r="F176" s="180" t="s">
        <v>635</v>
      </c>
      <c r="H176" s="179" t="s">
        <v>19</v>
      </c>
      <c r="I176" s="181"/>
      <c r="L176" s="178"/>
      <c r="M176" s="182"/>
      <c r="T176" s="183"/>
      <c r="AT176" s="179" t="s">
        <v>514</v>
      </c>
      <c r="AU176" s="179" t="s">
        <v>82</v>
      </c>
      <c r="AV176" s="14" t="s">
        <v>79</v>
      </c>
      <c r="AW176" s="14" t="s">
        <v>33</v>
      </c>
      <c r="AX176" s="14" t="s">
        <v>72</v>
      </c>
      <c r="AY176" s="179" t="s">
        <v>155</v>
      </c>
    </row>
    <row r="177" spans="2:51" s="12" customFormat="1" ht="10.199999999999999">
      <c r="B177" s="159"/>
      <c r="D177" s="160" t="s">
        <v>514</v>
      </c>
      <c r="E177" s="161" t="s">
        <v>19</v>
      </c>
      <c r="F177" s="162" t="s">
        <v>636</v>
      </c>
      <c r="H177" s="163">
        <v>19.916</v>
      </c>
      <c r="I177" s="164"/>
      <c r="L177" s="159"/>
      <c r="M177" s="165"/>
      <c r="T177" s="166"/>
      <c r="AT177" s="161" t="s">
        <v>514</v>
      </c>
      <c r="AU177" s="161" t="s">
        <v>82</v>
      </c>
      <c r="AV177" s="12" t="s">
        <v>82</v>
      </c>
      <c r="AW177" s="12" t="s">
        <v>33</v>
      </c>
      <c r="AX177" s="12" t="s">
        <v>72</v>
      </c>
      <c r="AY177" s="161" t="s">
        <v>155</v>
      </c>
    </row>
    <row r="178" spans="2:51" s="14" customFormat="1" ht="10.199999999999999">
      <c r="B178" s="178"/>
      <c r="D178" s="160" t="s">
        <v>514</v>
      </c>
      <c r="E178" s="179" t="s">
        <v>19</v>
      </c>
      <c r="F178" s="180" t="s">
        <v>637</v>
      </c>
      <c r="H178" s="179" t="s">
        <v>19</v>
      </c>
      <c r="I178" s="181"/>
      <c r="L178" s="178"/>
      <c r="M178" s="182"/>
      <c r="T178" s="183"/>
      <c r="AT178" s="179" t="s">
        <v>514</v>
      </c>
      <c r="AU178" s="179" t="s">
        <v>82</v>
      </c>
      <c r="AV178" s="14" t="s">
        <v>79</v>
      </c>
      <c r="AW178" s="14" t="s">
        <v>33</v>
      </c>
      <c r="AX178" s="14" t="s">
        <v>72</v>
      </c>
      <c r="AY178" s="179" t="s">
        <v>155</v>
      </c>
    </row>
    <row r="179" spans="2:51" s="12" customFormat="1" ht="10.199999999999999">
      <c r="B179" s="159"/>
      <c r="D179" s="160" t="s">
        <v>514</v>
      </c>
      <c r="E179" s="161" t="s">
        <v>19</v>
      </c>
      <c r="F179" s="162" t="s">
        <v>638</v>
      </c>
      <c r="H179" s="163">
        <v>34.15</v>
      </c>
      <c r="I179" s="164"/>
      <c r="L179" s="159"/>
      <c r="M179" s="165"/>
      <c r="T179" s="166"/>
      <c r="AT179" s="161" t="s">
        <v>514</v>
      </c>
      <c r="AU179" s="161" t="s">
        <v>82</v>
      </c>
      <c r="AV179" s="12" t="s">
        <v>82</v>
      </c>
      <c r="AW179" s="12" t="s">
        <v>33</v>
      </c>
      <c r="AX179" s="12" t="s">
        <v>72</v>
      </c>
      <c r="AY179" s="161" t="s">
        <v>155</v>
      </c>
    </row>
    <row r="180" spans="2:51" s="14" customFormat="1" ht="10.199999999999999">
      <c r="B180" s="178"/>
      <c r="D180" s="160" t="s">
        <v>514</v>
      </c>
      <c r="E180" s="179" t="s">
        <v>19</v>
      </c>
      <c r="F180" s="180" t="s">
        <v>639</v>
      </c>
      <c r="H180" s="179" t="s">
        <v>19</v>
      </c>
      <c r="I180" s="181"/>
      <c r="L180" s="178"/>
      <c r="M180" s="182"/>
      <c r="T180" s="183"/>
      <c r="AT180" s="179" t="s">
        <v>514</v>
      </c>
      <c r="AU180" s="179" t="s">
        <v>82</v>
      </c>
      <c r="AV180" s="14" t="s">
        <v>79</v>
      </c>
      <c r="AW180" s="14" t="s">
        <v>33</v>
      </c>
      <c r="AX180" s="14" t="s">
        <v>72</v>
      </c>
      <c r="AY180" s="179" t="s">
        <v>155</v>
      </c>
    </row>
    <row r="181" spans="2:51" s="12" customFormat="1" ht="10.199999999999999">
      <c r="B181" s="159"/>
      <c r="D181" s="160" t="s">
        <v>514</v>
      </c>
      <c r="E181" s="161" t="s">
        <v>19</v>
      </c>
      <c r="F181" s="162" t="s">
        <v>640</v>
      </c>
      <c r="H181" s="163">
        <v>11.169</v>
      </c>
      <c r="I181" s="164"/>
      <c r="L181" s="159"/>
      <c r="M181" s="165"/>
      <c r="T181" s="166"/>
      <c r="AT181" s="161" t="s">
        <v>514</v>
      </c>
      <c r="AU181" s="161" t="s">
        <v>82</v>
      </c>
      <c r="AV181" s="12" t="s">
        <v>82</v>
      </c>
      <c r="AW181" s="12" t="s">
        <v>33</v>
      </c>
      <c r="AX181" s="12" t="s">
        <v>72</v>
      </c>
      <c r="AY181" s="161" t="s">
        <v>155</v>
      </c>
    </row>
    <row r="182" spans="2:51" s="14" customFormat="1" ht="10.199999999999999">
      <c r="B182" s="178"/>
      <c r="D182" s="160" t="s">
        <v>514</v>
      </c>
      <c r="E182" s="179" t="s">
        <v>19</v>
      </c>
      <c r="F182" s="180" t="s">
        <v>641</v>
      </c>
      <c r="H182" s="179" t="s">
        <v>19</v>
      </c>
      <c r="I182" s="181"/>
      <c r="L182" s="178"/>
      <c r="M182" s="182"/>
      <c r="T182" s="183"/>
      <c r="AT182" s="179" t="s">
        <v>514</v>
      </c>
      <c r="AU182" s="179" t="s">
        <v>82</v>
      </c>
      <c r="AV182" s="14" t="s">
        <v>79</v>
      </c>
      <c r="AW182" s="14" t="s">
        <v>33</v>
      </c>
      <c r="AX182" s="14" t="s">
        <v>72</v>
      </c>
      <c r="AY182" s="179" t="s">
        <v>155</v>
      </c>
    </row>
    <row r="183" spans="2:51" s="12" customFormat="1" ht="10.199999999999999">
      <c r="B183" s="159"/>
      <c r="D183" s="160" t="s">
        <v>514</v>
      </c>
      <c r="E183" s="161" t="s">
        <v>19</v>
      </c>
      <c r="F183" s="162" t="s">
        <v>642</v>
      </c>
      <c r="H183" s="163">
        <v>20.317</v>
      </c>
      <c r="I183" s="164"/>
      <c r="L183" s="159"/>
      <c r="M183" s="165"/>
      <c r="T183" s="166"/>
      <c r="AT183" s="161" t="s">
        <v>514</v>
      </c>
      <c r="AU183" s="161" t="s">
        <v>82</v>
      </c>
      <c r="AV183" s="12" t="s">
        <v>82</v>
      </c>
      <c r="AW183" s="12" t="s">
        <v>33</v>
      </c>
      <c r="AX183" s="12" t="s">
        <v>72</v>
      </c>
      <c r="AY183" s="161" t="s">
        <v>155</v>
      </c>
    </row>
    <row r="184" spans="2:51" s="14" customFormat="1" ht="10.199999999999999">
      <c r="B184" s="178"/>
      <c r="D184" s="160" t="s">
        <v>514</v>
      </c>
      <c r="E184" s="179" t="s">
        <v>19</v>
      </c>
      <c r="F184" s="180" t="s">
        <v>643</v>
      </c>
      <c r="H184" s="179" t="s">
        <v>19</v>
      </c>
      <c r="I184" s="181"/>
      <c r="L184" s="178"/>
      <c r="M184" s="182"/>
      <c r="T184" s="183"/>
      <c r="AT184" s="179" t="s">
        <v>514</v>
      </c>
      <c r="AU184" s="179" t="s">
        <v>82</v>
      </c>
      <c r="AV184" s="14" t="s">
        <v>79</v>
      </c>
      <c r="AW184" s="14" t="s">
        <v>33</v>
      </c>
      <c r="AX184" s="14" t="s">
        <v>72</v>
      </c>
      <c r="AY184" s="179" t="s">
        <v>155</v>
      </c>
    </row>
    <row r="185" spans="2:51" s="12" customFormat="1" ht="10.199999999999999">
      <c r="B185" s="159"/>
      <c r="D185" s="160" t="s">
        <v>514</v>
      </c>
      <c r="E185" s="161" t="s">
        <v>19</v>
      </c>
      <c r="F185" s="162" t="s">
        <v>644</v>
      </c>
      <c r="H185" s="163">
        <v>18.256</v>
      </c>
      <c r="I185" s="164"/>
      <c r="L185" s="159"/>
      <c r="M185" s="165"/>
      <c r="T185" s="166"/>
      <c r="AT185" s="161" t="s">
        <v>514</v>
      </c>
      <c r="AU185" s="161" t="s">
        <v>82</v>
      </c>
      <c r="AV185" s="12" t="s">
        <v>82</v>
      </c>
      <c r="AW185" s="12" t="s">
        <v>33</v>
      </c>
      <c r="AX185" s="12" t="s">
        <v>72</v>
      </c>
      <c r="AY185" s="161" t="s">
        <v>155</v>
      </c>
    </row>
    <row r="186" spans="2:51" s="14" customFormat="1" ht="10.199999999999999">
      <c r="B186" s="178"/>
      <c r="D186" s="160" t="s">
        <v>514</v>
      </c>
      <c r="E186" s="179" t="s">
        <v>19</v>
      </c>
      <c r="F186" s="180" t="s">
        <v>645</v>
      </c>
      <c r="H186" s="179" t="s">
        <v>19</v>
      </c>
      <c r="I186" s="181"/>
      <c r="L186" s="178"/>
      <c r="M186" s="182"/>
      <c r="T186" s="183"/>
      <c r="AT186" s="179" t="s">
        <v>514</v>
      </c>
      <c r="AU186" s="179" t="s">
        <v>82</v>
      </c>
      <c r="AV186" s="14" t="s">
        <v>79</v>
      </c>
      <c r="AW186" s="14" t="s">
        <v>33</v>
      </c>
      <c r="AX186" s="14" t="s">
        <v>72</v>
      </c>
      <c r="AY186" s="179" t="s">
        <v>155</v>
      </c>
    </row>
    <row r="187" spans="2:51" s="12" customFormat="1" ht="10.199999999999999">
      <c r="B187" s="159"/>
      <c r="D187" s="160" t="s">
        <v>514</v>
      </c>
      <c r="E187" s="161" t="s">
        <v>19</v>
      </c>
      <c r="F187" s="162" t="s">
        <v>646</v>
      </c>
      <c r="H187" s="163">
        <v>14.025</v>
      </c>
      <c r="I187" s="164"/>
      <c r="L187" s="159"/>
      <c r="M187" s="165"/>
      <c r="T187" s="166"/>
      <c r="AT187" s="161" t="s">
        <v>514</v>
      </c>
      <c r="AU187" s="161" t="s">
        <v>82</v>
      </c>
      <c r="AV187" s="12" t="s">
        <v>82</v>
      </c>
      <c r="AW187" s="12" t="s">
        <v>33</v>
      </c>
      <c r="AX187" s="12" t="s">
        <v>72</v>
      </c>
      <c r="AY187" s="161" t="s">
        <v>155</v>
      </c>
    </row>
    <row r="188" spans="2:51" s="14" customFormat="1" ht="10.199999999999999">
      <c r="B188" s="178"/>
      <c r="D188" s="160" t="s">
        <v>514</v>
      </c>
      <c r="E188" s="179" t="s">
        <v>19</v>
      </c>
      <c r="F188" s="180" t="s">
        <v>647</v>
      </c>
      <c r="H188" s="179" t="s">
        <v>19</v>
      </c>
      <c r="I188" s="181"/>
      <c r="L188" s="178"/>
      <c r="M188" s="182"/>
      <c r="T188" s="183"/>
      <c r="AT188" s="179" t="s">
        <v>514</v>
      </c>
      <c r="AU188" s="179" t="s">
        <v>82</v>
      </c>
      <c r="AV188" s="14" t="s">
        <v>79</v>
      </c>
      <c r="AW188" s="14" t="s">
        <v>33</v>
      </c>
      <c r="AX188" s="14" t="s">
        <v>72</v>
      </c>
      <c r="AY188" s="179" t="s">
        <v>155</v>
      </c>
    </row>
    <row r="189" spans="2:51" s="12" customFormat="1" ht="10.199999999999999">
      <c r="B189" s="159"/>
      <c r="D189" s="160" t="s">
        <v>514</v>
      </c>
      <c r="E189" s="161" t="s">
        <v>19</v>
      </c>
      <c r="F189" s="162" t="s">
        <v>648</v>
      </c>
      <c r="H189" s="163">
        <v>21.067</v>
      </c>
      <c r="I189" s="164"/>
      <c r="L189" s="159"/>
      <c r="M189" s="165"/>
      <c r="T189" s="166"/>
      <c r="AT189" s="161" t="s">
        <v>514</v>
      </c>
      <c r="AU189" s="161" t="s">
        <v>82</v>
      </c>
      <c r="AV189" s="12" t="s">
        <v>82</v>
      </c>
      <c r="AW189" s="12" t="s">
        <v>33</v>
      </c>
      <c r="AX189" s="12" t="s">
        <v>72</v>
      </c>
      <c r="AY189" s="161" t="s">
        <v>155</v>
      </c>
    </row>
    <row r="190" spans="2:51" s="14" customFormat="1" ht="10.199999999999999">
      <c r="B190" s="178"/>
      <c r="D190" s="160" t="s">
        <v>514</v>
      </c>
      <c r="E190" s="179" t="s">
        <v>19</v>
      </c>
      <c r="F190" s="180" t="s">
        <v>649</v>
      </c>
      <c r="H190" s="179" t="s">
        <v>19</v>
      </c>
      <c r="I190" s="181"/>
      <c r="L190" s="178"/>
      <c r="M190" s="182"/>
      <c r="T190" s="183"/>
      <c r="AT190" s="179" t="s">
        <v>514</v>
      </c>
      <c r="AU190" s="179" t="s">
        <v>82</v>
      </c>
      <c r="AV190" s="14" t="s">
        <v>79</v>
      </c>
      <c r="AW190" s="14" t="s">
        <v>33</v>
      </c>
      <c r="AX190" s="14" t="s">
        <v>72</v>
      </c>
      <c r="AY190" s="179" t="s">
        <v>155</v>
      </c>
    </row>
    <row r="191" spans="2:51" s="12" customFormat="1" ht="10.199999999999999">
      <c r="B191" s="159"/>
      <c r="D191" s="160" t="s">
        <v>514</v>
      </c>
      <c r="E191" s="161" t="s">
        <v>19</v>
      </c>
      <c r="F191" s="162" t="s">
        <v>650</v>
      </c>
      <c r="H191" s="163">
        <v>25.8</v>
      </c>
      <c r="I191" s="164"/>
      <c r="L191" s="159"/>
      <c r="M191" s="165"/>
      <c r="T191" s="166"/>
      <c r="AT191" s="161" t="s">
        <v>514</v>
      </c>
      <c r="AU191" s="161" t="s">
        <v>82</v>
      </c>
      <c r="AV191" s="12" t="s">
        <v>82</v>
      </c>
      <c r="AW191" s="12" t="s">
        <v>33</v>
      </c>
      <c r="AX191" s="12" t="s">
        <v>72</v>
      </c>
      <c r="AY191" s="161" t="s">
        <v>155</v>
      </c>
    </row>
    <row r="192" spans="2:51" s="14" customFormat="1" ht="10.199999999999999">
      <c r="B192" s="178"/>
      <c r="D192" s="160" t="s">
        <v>514</v>
      </c>
      <c r="E192" s="179" t="s">
        <v>19</v>
      </c>
      <c r="F192" s="180" t="s">
        <v>651</v>
      </c>
      <c r="H192" s="179" t="s">
        <v>19</v>
      </c>
      <c r="I192" s="181"/>
      <c r="L192" s="178"/>
      <c r="M192" s="182"/>
      <c r="T192" s="183"/>
      <c r="AT192" s="179" t="s">
        <v>514</v>
      </c>
      <c r="AU192" s="179" t="s">
        <v>82</v>
      </c>
      <c r="AV192" s="14" t="s">
        <v>79</v>
      </c>
      <c r="AW192" s="14" t="s">
        <v>33</v>
      </c>
      <c r="AX192" s="14" t="s">
        <v>72</v>
      </c>
      <c r="AY192" s="179" t="s">
        <v>155</v>
      </c>
    </row>
    <row r="193" spans="2:51" s="12" customFormat="1" ht="10.199999999999999">
      <c r="B193" s="159"/>
      <c r="D193" s="160" t="s">
        <v>514</v>
      </c>
      <c r="E193" s="161" t="s">
        <v>19</v>
      </c>
      <c r="F193" s="162" t="s">
        <v>652</v>
      </c>
      <c r="H193" s="163">
        <v>3.573</v>
      </c>
      <c r="I193" s="164"/>
      <c r="L193" s="159"/>
      <c r="M193" s="165"/>
      <c r="T193" s="166"/>
      <c r="AT193" s="161" t="s">
        <v>514</v>
      </c>
      <c r="AU193" s="161" t="s">
        <v>82</v>
      </c>
      <c r="AV193" s="12" t="s">
        <v>82</v>
      </c>
      <c r="AW193" s="12" t="s">
        <v>33</v>
      </c>
      <c r="AX193" s="12" t="s">
        <v>72</v>
      </c>
      <c r="AY193" s="161" t="s">
        <v>155</v>
      </c>
    </row>
    <row r="194" spans="2:51" s="14" customFormat="1" ht="10.199999999999999">
      <c r="B194" s="178"/>
      <c r="D194" s="160" t="s">
        <v>514</v>
      </c>
      <c r="E194" s="179" t="s">
        <v>19</v>
      </c>
      <c r="F194" s="180" t="s">
        <v>653</v>
      </c>
      <c r="H194" s="179" t="s">
        <v>19</v>
      </c>
      <c r="I194" s="181"/>
      <c r="L194" s="178"/>
      <c r="M194" s="182"/>
      <c r="T194" s="183"/>
      <c r="AT194" s="179" t="s">
        <v>514</v>
      </c>
      <c r="AU194" s="179" t="s">
        <v>82</v>
      </c>
      <c r="AV194" s="14" t="s">
        <v>79</v>
      </c>
      <c r="AW194" s="14" t="s">
        <v>33</v>
      </c>
      <c r="AX194" s="14" t="s">
        <v>72</v>
      </c>
      <c r="AY194" s="179" t="s">
        <v>155</v>
      </c>
    </row>
    <row r="195" spans="2:51" s="12" customFormat="1" ht="10.199999999999999">
      <c r="B195" s="159"/>
      <c r="D195" s="160" t="s">
        <v>514</v>
      </c>
      <c r="E195" s="161" t="s">
        <v>19</v>
      </c>
      <c r="F195" s="162" t="s">
        <v>654</v>
      </c>
      <c r="H195" s="163">
        <v>35.487000000000002</v>
      </c>
      <c r="I195" s="164"/>
      <c r="L195" s="159"/>
      <c r="M195" s="165"/>
      <c r="T195" s="166"/>
      <c r="AT195" s="161" t="s">
        <v>514</v>
      </c>
      <c r="AU195" s="161" t="s">
        <v>82</v>
      </c>
      <c r="AV195" s="12" t="s">
        <v>82</v>
      </c>
      <c r="AW195" s="12" t="s">
        <v>33</v>
      </c>
      <c r="AX195" s="12" t="s">
        <v>72</v>
      </c>
      <c r="AY195" s="161" t="s">
        <v>155</v>
      </c>
    </row>
    <row r="196" spans="2:51" s="14" customFormat="1" ht="10.199999999999999">
      <c r="B196" s="178"/>
      <c r="D196" s="160" t="s">
        <v>514</v>
      </c>
      <c r="E196" s="179" t="s">
        <v>19</v>
      </c>
      <c r="F196" s="180" t="s">
        <v>655</v>
      </c>
      <c r="H196" s="179" t="s">
        <v>19</v>
      </c>
      <c r="I196" s="181"/>
      <c r="L196" s="178"/>
      <c r="M196" s="182"/>
      <c r="T196" s="183"/>
      <c r="AT196" s="179" t="s">
        <v>514</v>
      </c>
      <c r="AU196" s="179" t="s">
        <v>82</v>
      </c>
      <c r="AV196" s="14" t="s">
        <v>79</v>
      </c>
      <c r="AW196" s="14" t="s">
        <v>33</v>
      </c>
      <c r="AX196" s="14" t="s">
        <v>72</v>
      </c>
      <c r="AY196" s="179" t="s">
        <v>155</v>
      </c>
    </row>
    <row r="197" spans="2:51" s="12" customFormat="1" ht="10.199999999999999">
      <c r="B197" s="159"/>
      <c r="D197" s="160" t="s">
        <v>514</v>
      </c>
      <c r="E197" s="161" t="s">
        <v>19</v>
      </c>
      <c r="F197" s="162" t="s">
        <v>656</v>
      </c>
      <c r="H197" s="163">
        <v>7.8559999999999999</v>
      </c>
      <c r="I197" s="164"/>
      <c r="L197" s="159"/>
      <c r="M197" s="165"/>
      <c r="T197" s="166"/>
      <c r="AT197" s="161" t="s">
        <v>514</v>
      </c>
      <c r="AU197" s="161" t="s">
        <v>82</v>
      </c>
      <c r="AV197" s="12" t="s">
        <v>82</v>
      </c>
      <c r="AW197" s="12" t="s">
        <v>33</v>
      </c>
      <c r="AX197" s="12" t="s">
        <v>72</v>
      </c>
      <c r="AY197" s="161" t="s">
        <v>155</v>
      </c>
    </row>
    <row r="198" spans="2:51" s="14" customFormat="1" ht="10.199999999999999">
      <c r="B198" s="178"/>
      <c r="D198" s="160" t="s">
        <v>514</v>
      </c>
      <c r="E198" s="179" t="s">
        <v>19</v>
      </c>
      <c r="F198" s="180" t="s">
        <v>657</v>
      </c>
      <c r="H198" s="179" t="s">
        <v>19</v>
      </c>
      <c r="I198" s="181"/>
      <c r="L198" s="178"/>
      <c r="M198" s="182"/>
      <c r="T198" s="183"/>
      <c r="AT198" s="179" t="s">
        <v>514</v>
      </c>
      <c r="AU198" s="179" t="s">
        <v>82</v>
      </c>
      <c r="AV198" s="14" t="s">
        <v>79</v>
      </c>
      <c r="AW198" s="14" t="s">
        <v>33</v>
      </c>
      <c r="AX198" s="14" t="s">
        <v>72</v>
      </c>
      <c r="AY198" s="179" t="s">
        <v>155</v>
      </c>
    </row>
    <row r="199" spans="2:51" s="12" customFormat="1" ht="10.199999999999999">
      <c r="B199" s="159"/>
      <c r="D199" s="160" t="s">
        <v>514</v>
      </c>
      <c r="E199" s="161" t="s">
        <v>19</v>
      </c>
      <c r="F199" s="162" t="s">
        <v>658</v>
      </c>
      <c r="H199" s="163">
        <v>15.682</v>
      </c>
      <c r="I199" s="164"/>
      <c r="L199" s="159"/>
      <c r="M199" s="165"/>
      <c r="T199" s="166"/>
      <c r="AT199" s="161" t="s">
        <v>514</v>
      </c>
      <c r="AU199" s="161" t="s">
        <v>82</v>
      </c>
      <c r="AV199" s="12" t="s">
        <v>82</v>
      </c>
      <c r="AW199" s="12" t="s">
        <v>33</v>
      </c>
      <c r="AX199" s="12" t="s">
        <v>72</v>
      </c>
      <c r="AY199" s="161" t="s">
        <v>155</v>
      </c>
    </row>
    <row r="200" spans="2:51" s="14" customFormat="1" ht="10.199999999999999">
      <c r="B200" s="178"/>
      <c r="D200" s="160" t="s">
        <v>514</v>
      </c>
      <c r="E200" s="179" t="s">
        <v>19</v>
      </c>
      <c r="F200" s="180" t="s">
        <v>659</v>
      </c>
      <c r="H200" s="179" t="s">
        <v>19</v>
      </c>
      <c r="I200" s="181"/>
      <c r="L200" s="178"/>
      <c r="M200" s="182"/>
      <c r="T200" s="183"/>
      <c r="AT200" s="179" t="s">
        <v>514</v>
      </c>
      <c r="AU200" s="179" t="s">
        <v>82</v>
      </c>
      <c r="AV200" s="14" t="s">
        <v>79</v>
      </c>
      <c r="AW200" s="14" t="s">
        <v>33</v>
      </c>
      <c r="AX200" s="14" t="s">
        <v>72</v>
      </c>
      <c r="AY200" s="179" t="s">
        <v>155</v>
      </c>
    </row>
    <row r="201" spans="2:51" s="12" customFormat="1" ht="10.199999999999999">
      <c r="B201" s="159"/>
      <c r="D201" s="160" t="s">
        <v>514</v>
      </c>
      <c r="E201" s="161" t="s">
        <v>19</v>
      </c>
      <c r="F201" s="162" t="s">
        <v>660</v>
      </c>
      <c r="H201" s="163">
        <v>8.91</v>
      </c>
      <c r="I201" s="164"/>
      <c r="L201" s="159"/>
      <c r="M201" s="165"/>
      <c r="T201" s="166"/>
      <c r="AT201" s="161" t="s">
        <v>514</v>
      </c>
      <c r="AU201" s="161" t="s">
        <v>82</v>
      </c>
      <c r="AV201" s="12" t="s">
        <v>82</v>
      </c>
      <c r="AW201" s="12" t="s">
        <v>33</v>
      </c>
      <c r="AX201" s="12" t="s">
        <v>72</v>
      </c>
      <c r="AY201" s="161" t="s">
        <v>155</v>
      </c>
    </row>
    <row r="202" spans="2:51" s="14" customFormat="1" ht="10.199999999999999">
      <c r="B202" s="178"/>
      <c r="D202" s="160" t="s">
        <v>514</v>
      </c>
      <c r="E202" s="179" t="s">
        <v>19</v>
      </c>
      <c r="F202" s="180" t="s">
        <v>661</v>
      </c>
      <c r="H202" s="179" t="s">
        <v>19</v>
      </c>
      <c r="I202" s="181"/>
      <c r="L202" s="178"/>
      <c r="M202" s="182"/>
      <c r="T202" s="183"/>
      <c r="AT202" s="179" t="s">
        <v>514</v>
      </c>
      <c r="AU202" s="179" t="s">
        <v>82</v>
      </c>
      <c r="AV202" s="14" t="s">
        <v>79</v>
      </c>
      <c r="AW202" s="14" t="s">
        <v>33</v>
      </c>
      <c r="AX202" s="14" t="s">
        <v>72</v>
      </c>
      <c r="AY202" s="179" t="s">
        <v>155</v>
      </c>
    </row>
    <row r="203" spans="2:51" s="12" customFormat="1" ht="10.199999999999999">
      <c r="B203" s="159"/>
      <c r="D203" s="160" t="s">
        <v>514</v>
      </c>
      <c r="E203" s="161" t="s">
        <v>19</v>
      </c>
      <c r="F203" s="162" t="s">
        <v>662</v>
      </c>
      <c r="H203" s="163">
        <v>2.4700000000000002</v>
      </c>
      <c r="I203" s="164"/>
      <c r="L203" s="159"/>
      <c r="M203" s="165"/>
      <c r="T203" s="166"/>
      <c r="AT203" s="161" t="s">
        <v>514</v>
      </c>
      <c r="AU203" s="161" t="s">
        <v>82</v>
      </c>
      <c r="AV203" s="12" t="s">
        <v>82</v>
      </c>
      <c r="AW203" s="12" t="s">
        <v>33</v>
      </c>
      <c r="AX203" s="12" t="s">
        <v>72</v>
      </c>
      <c r="AY203" s="161" t="s">
        <v>155</v>
      </c>
    </row>
    <row r="204" spans="2:51" s="14" customFormat="1" ht="10.199999999999999">
      <c r="B204" s="178"/>
      <c r="D204" s="160" t="s">
        <v>514</v>
      </c>
      <c r="E204" s="179" t="s">
        <v>19</v>
      </c>
      <c r="F204" s="180" t="s">
        <v>663</v>
      </c>
      <c r="H204" s="179" t="s">
        <v>19</v>
      </c>
      <c r="I204" s="181"/>
      <c r="L204" s="178"/>
      <c r="M204" s="182"/>
      <c r="T204" s="183"/>
      <c r="AT204" s="179" t="s">
        <v>514</v>
      </c>
      <c r="AU204" s="179" t="s">
        <v>82</v>
      </c>
      <c r="AV204" s="14" t="s">
        <v>79</v>
      </c>
      <c r="AW204" s="14" t="s">
        <v>33</v>
      </c>
      <c r="AX204" s="14" t="s">
        <v>72</v>
      </c>
      <c r="AY204" s="179" t="s">
        <v>155</v>
      </c>
    </row>
    <row r="205" spans="2:51" s="12" customFormat="1" ht="10.199999999999999">
      <c r="B205" s="159"/>
      <c r="D205" s="160" t="s">
        <v>514</v>
      </c>
      <c r="E205" s="161" t="s">
        <v>19</v>
      </c>
      <c r="F205" s="162" t="s">
        <v>664</v>
      </c>
      <c r="H205" s="163">
        <v>70.513999999999996</v>
      </c>
      <c r="I205" s="164"/>
      <c r="L205" s="159"/>
      <c r="M205" s="165"/>
      <c r="T205" s="166"/>
      <c r="AT205" s="161" t="s">
        <v>514</v>
      </c>
      <c r="AU205" s="161" t="s">
        <v>82</v>
      </c>
      <c r="AV205" s="12" t="s">
        <v>82</v>
      </c>
      <c r="AW205" s="12" t="s">
        <v>33</v>
      </c>
      <c r="AX205" s="12" t="s">
        <v>72</v>
      </c>
      <c r="AY205" s="161" t="s">
        <v>155</v>
      </c>
    </row>
    <row r="206" spans="2:51" s="14" customFormat="1" ht="10.199999999999999">
      <c r="B206" s="178"/>
      <c r="D206" s="160" t="s">
        <v>514</v>
      </c>
      <c r="E206" s="179" t="s">
        <v>19</v>
      </c>
      <c r="F206" s="180" t="s">
        <v>665</v>
      </c>
      <c r="H206" s="179" t="s">
        <v>19</v>
      </c>
      <c r="I206" s="181"/>
      <c r="L206" s="178"/>
      <c r="M206" s="182"/>
      <c r="T206" s="183"/>
      <c r="AT206" s="179" t="s">
        <v>514</v>
      </c>
      <c r="AU206" s="179" t="s">
        <v>82</v>
      </c>
      <c r="AV206" s="14" t="s">
        <v>79</v>
      </c>
      <c r="AW206" s="14" t="s">
        <v>33</v>
      </c>
      <c r="AX206" s="14" t="s">
        <v>72</v>
      </c>
      <c r="AY206" s="179" t="s">
        <v>155</v>
      </c>
    </row>
    <row r="207" spans="2:51" s="12" customFormat="1" ht="10.199999999999999">
      <c r="B207" s="159"/>
      <c r="D207" s="160" t="s">
        <v>514</v>
      </c>
      <c r="E207" s="161" t="s">
        <v>19</v>
      </c>
      <c r="F207" s="162" t="s">
        <v>666</v>
      </c>
      <c r="H207" s="163">
        <v>11.025</v>
      </c>
      <c r="I207" s="164"/>
      <c r="L207" s="159"/>
      <c r="M207" s="165"/>
      <c r="T207" s="166"/>
      <c r="AT207" s="161" t="s">
        <v>514</v>
      </c>
      <c r="AU207" s="161" t="s">
        <v>82</v>
      </c>
      <c r="AV207" s="12" t="s">
        <v>82</v>
      </c>
      <c r="AW207" s="12" t="s">
        <v>33</v>
      </c>
      <c r="AX207" s="12" t="s">
        <v>72</v>
      </c>
      <c r="AY207" s="161" t="s">
        <v>155</v>
      </c>
    </row>
    <row r="208" spans="2:51" s="14" customFormat="1" ht="10.199999999999999">
      <c r="B208" s="178"/>
      <c r="D208" s="160" t="s">
        <v>514</v>
      </c>
      <c r="E208" s="179" t="s">
        <v>19</v>
      </c>
      <c r="F208" s="180" t="s">
        <v>667</v>
      </c>
      <c r="H208" s="179" t="s">
        <v>19</v>
      </c>
      <c r="I208" s="181"/>
      <c r="L208" s="178"/>
      <c r="M208" s="182"/>
      <c r="T208" s="183"/>
      <c r="AT208" s="179" t="s">
        <v>514</v>
      </c>
      <c r="AU208" s="179" t="s">
        <v>82</v>
      </c>
      <c r="AV208" s="14" t="s">
        <v>79</v>
      </c>
      <c r="AW208" s="14" t="s">
        <v>33</v>
      </c>
      <c r="AX208" s="14" t="s">
        <v>72</v>
      </c>
      <c r="AY208" s="179" t="s">
        <v>155</v>
      </c>
    </row>
    <row r="209" spans="2:51" s="12" customFormat="1" ht="10.199999999999999">
      <c r="B209" s="159"/>
      <c r="D209" s="160" t="s">
        <v>514</v>
      </c>
      <c r="E209" s="161" t="s">
        <v>19</v>
      </c>
      <c r="F209" s="162" t="s">
        <v>668</v>
      </c>
      <c r="H209" s="163">
        <v>63.515999999999998</v>
      </c>
      <c r="I209" s="164"/>
      <c r="L209" s="159"/>
      <c r="M209" s="165"/>
      <c r="T209" s="166"/>
      <c r="AT209" s="161" t="s">
        <v>514</v>
      </c>
      <c r="AU209" s="161" t="s">
        <v>82</v>
      </c>
      <c r="AV209" s="12" t="s">
        <v>82</v>
      </c>
      <c r="AW209" s="12" t="s">
        <v>33</v>
      </c>
      <c r="AX209" s="12" t="s">
        <v>72</v>
      </c>
      <c r="AY209" s="161" t="s">
        <v>155</v>
      </c>
    </row>
    <row r="210" spans="2:51" s="14" customFormat="1" ht="10.199999999999999">
      <c r="B210" s="178"/>
      <c r="D210" s="160" t="s">
        <v>514</v>
      </c>
      <c r="E210" s="179" t="s">
        <v>19</v>
      </c>
      <c r="F210" s="180" t="s">
        <v>669</v>
      </c>
      <c r="H210" s="179" t="s">
        <v>19</v>
      </c>
      <c r="I210" s="181"/>
      <c r="L210" s="178"/>
      <c r="M210" s="182"/>
      <c r="T210" s="183"/>
      <c r="AT210" s="179" t="s">
        <v>514</v>
      </c>
      <c r="AU210" s="179" t="s">
        <v>82</v>
      </c>
      <c r="AV210" s="14" t="s">
        <v>79</v>
      </c>
      <c r="AW210" s="14" t="s">
        <v>33</v>
      </c>
      <c r="AX210" s="14" t="s">
        <v>72</v>
      </c>
      <c r="AY210" s="179" t="s">
        <v>155</v>
      </c>
    </row>
    <row r="211" spans="2:51" s="12" customFormat="1" ht="10.199999999999999">
      <c r="B211" s="159"/>
      <c r="D211" s="160" t="s">
        <v>514</v>
      </c>
      <c r="E211" s="161" t="s">
        <v>19</v>
      </c>
      <c r="F211" s="162" t="s">
        <v>670</v>
      </c>
      <c r="H211" s="163">
        <v>37.075000000000003</v>
      </c>
      <c r="I211" s="164"/>
      <c r="L211" s="159"/>
      <c r="M211" s="165"/>
      <c r="T211" s="166"/>
      <c r="AT211" s="161" t="s">
        <v>514</v>
      </c>
      <c r="AU211" s="161" t="s">
        <v>82</v>
      </c>
      <c r="AV211" s="12" t="s">
        <v>82</v>
      </c>
      <c r="AW211" s="12" t="s">
        <v>33</v>
      </c>
      <c r="AX211" s="12" t="s">
        <v>72</v>
      </c>
      <c r="AY211" s="161" t="s">
        <v>155</v>
      </c>
    </row>
    <row r="212" spans="2:51" s="14" customFormat="1" ht="10.199999999999999">
      <c r="B212" s="178"/>
      <c r="D212" s="160" t="s">
        <v>514</v>
      </c>
      <c r="E212" s="179" t="s">
        <v>19</v>
      </c>
      <c r="F212" s="180" t="s">
        <v>671</v>
      </c>
      <c r="H212" s="179" t="s">
        <v>19</v>
      </c>
      <c r="I212" s="181"/>
      <c r="L212" s="178"/>
      <c r="M212" s="182"/>
      <c r="T212" s="183"/>
      <c r="AT212" s="179" t="s">
        <v>514</v>
      </c>
      <c r="AU212" s="179" t="s">
        <v>82</v>
      </c>
      <c r="AV212" s="14" t="s">
        <v>79</v>
      </c>
      <c r="AW212" s="14" t="s">
        <v>33</v>
      </c>
      <c r="AX212" s="14" t="s">
        <v>72</v>
      </c>
      <c r="AY212" s="179" t="s">
        <v>155</v>
      </c>
    </row>
    <row r="213" spans="2:51" s="12" customFormat="1" ht="10.199999999999999">
      <c r="B213" s="159"/>
      <c r="D213" s="160" t="s">
        <v>514</v>
      </c>
      <c r="E213" s="161" t="s">
        <v>19</v>
      </c>
      <c r="F213" s="162" t="s">
        <v>672</v>
      </c>
      <c r="H213" s="163">
        <v>21.841999999999999</v>
      </c>
      <c r="I213" s="164"/>
      <c r="L213" s="159"/>
      <c r="M213" s="165"/>
      <c r="T213" s="166"/>
      <c r="AT213" s="161" t="s">
        <v>514</v>
      </c>
      <c r="AU213" s="161" t="s">
        <v>82</v>
      </c>
      <c r="AV213" s="12" t="s">
        <v>82</v>
      </c>
      <c r="AW213" s="12" t="s">
        <v>33</v>
      </c>
      <c r="AX213" s="12" t="s">
        <v>72</v>
      </c>
      <c r="AY213" s="161" t="s">
        <v>155</v>
      </c>
    </row>
    <row r="214" spans="2:51" s="14" customFormat="1" ht="10.199999999999999">
      <c r="B214" s="178"/>
      <c r="D214" s="160" t="s">
        <v>514</v>
      </c>
      <c r="E214" s="179" t="s">
        <v>19</v>
      </c>
      <c r="F214" s="180" t="s">
        <v>673</v>
      </c>
      <c r="H214" s="179" t="s">
        <v>19</v>
      </c>
      <c r="I214" s="181"/>
      <c r="L214" s="178"/>
      <c r="M214" s="182"/>
      <c r="T214" s="183"/>
      <c r="AT214" s="179" t="s">
        <v>514</v>
      </c>
      <c r="AU214" s="179" t="s">
        <v>82</v>
      </c>
      <c r="AV214" s="14" t="s">
        <v>79</v>
      </c>
      <c r="AW214" s="14" t="s">
        <v>33</v>
      </c>
      <c r="AX214" s="14" t="s">
        <v>72</v>
      </c>
      <c r="AY214" s="179" t="s">
        <v>155</v>
      </c>
    </row>
    <row r="215" spans="2:51" s="12" customFormat="1" ht="10.199999999999999">
      <c r="B215" s="159"/>
      <c r="D215" s="160" t="s">
        <v>514</v>
      </c>
      <c r="E215" s="161" t="s">
        <v>19</v>
      </c>
      <c r="F215" s="162" t="s">
        <v>674</v>
      </c>
      <c r="H215" s="163">
        <v>82.903000000000006</v>
      </c>
      <c r="I215" s="164"/>
      <c r="L215" s="159"/>
      <c r="M215" s="165"/>
      <c r="T215" s="166"/>
      <c r="AT215" s="161" t="s">
        <v>514</v>
      </c>
      <c r="AU215" s="161" t="s">
        <v>82</v>
      </c>
      <c r="AV215" s="12" t="s">
        <v>82</v>
      </c>
      <c r="AW215" s="12" t="s">
        <v>33</v>
      </c>
      <c r="AX215" s="12" t="s">
        <v>72</v>
      </c>
      <c r="AY215" s="161" t="s">
        <v>155</v>
      </c>
    </row>
    <row r="216" spans="2:51" s="14" customFormat="1" ht="10.199999999999999">
      <c r="B216" s="178"/>
      <c r="D216" s="160" t="s">
        <v>514</v>
      </c>
      <c r="E216" s="179" t="s">
        <v>19</v>
      </c>
      <c r="F216" s="180" t="s">
        <v>616</v>
      </c>
      <c r="H216" s="179" t="s">
        <v>19</v>
      </c>
      <c r="I216" s="181"/>
      <c r="L216" s="178"/>
      <c r="M216" s="182"/>
      <c r="T216" s="183"/>
      <c r="AT216" s="179" t="s">
        <v>514</v>
      </c>
      <c r="AU216" s="179" t="s">
        <v>82</v>
      </c>
      <c r="AV216" s="14" t="s">
        <v>79</v>
      </c>
      <c r="AW216" s="14" t="s">
        <v>33</v>
      </c>
      <c r="AX216" s="14" t="s">
        <v>72</v>
      </c>
      <c r="AY216" s="179" t="s">
        <v>155</v>
      </c>
    </row>
    <row r="217" spans="2:51" s="12" customFormat="1" ht="10.199999999999999">
      <c r="B217" s="159"/>
      <c r="D217" s="160" t="s">
        <v>514</v>
      </c>
      <c r="E217" s="161" t="s">
        <v>19</v>
      </c>
      <c r="F217" s="162" t="s">
        <v>675</v>
      </c>
      <c r="H217" s="163">
        <v>72.384</v>
      </c>
      <c r="I217" s="164"/>
      <c r="L217" s="159"/>
      <c r="M217" s="165"/>
      <c r="T217" s="166"/>
      <c r="AT217" s="161" t="s">
        <v>514</v>
      </c>
      <c r="AU217" s="161" t="s">
        <v>82</v>
      </c>
      <c r="AV217" s="12" t="s">
        <v>82</v>
      </c>
      <c r="AW217" s="12" t="s">
        <v>33</v>
      </c>
      <c r="AX217" s="12" t="s">
        <v>72</v>
      </c>
      <c r="AY217" s="161" t="s">
        <v>155</v>
      </c>
    </row>
    <row r="218" spans="2:51" s="14" customFormat="1" ht="10.199999999999999">
      <c r="B218" s="178"/>
      <c r="D218" s="160" t="s">
        <v>514</v>
      </c>
      <c r="E218" s="179" t="s">
        <v>19</v>
      </c>
      <c r="F218" s="180" t="s">
        <v>618</v>
      </c>
      <c r="H218" s="179" t="s">
        <v>19</v>
      </c>
      <c r="I218" s="181"/>
      <c r="L218" s="178"/>
      <c r="M218" s="182"/>
      <c r="T218" s="183"/>
      <c r="AT218" s="179" t="s">
        <v>514</v>
      </c>
      <c r="AU218" s="179" t="s">
        <v>82</v>
      </c>
      <c r="AV218" s="14" t="s">
        <v>79</v>
      </c>
      <c r="AW218" s="14" t="s">
        <v>33</v>
      </c>
      <c r="AX218" s="14" t="s">
        <v>72</v>
      </c>
      <c r="AY218" s="179" t="s">
        <v>155</v>
      </c>
    </row>
    <row r="219" spans="2:51" s="12" customFormat="1" ht="10.199999999999999">
      <c r="B219" s="159"/>
      <c r="D219" s="160" t="s">
        <v>514</v>
      </c>
      <c r="E219" s="161" t="s">
        <v>19</v>
      </c>
      <c r="F219" s="162" t="s">
        <v>676</v>
      </c>
      <c r="H219" s="163">
        <v>-26.402999999999999</v>
      </c>
      <c r="I219" s="164"/>
      <c r="L219" s="159"/>
      <c r="M219" s="165"/>
      <c r="T219" s="166"/>
      <c r="AT219" s="161" t="s">
        <v>514</v>
      </c>
      <c r="AU219" s="161" t="s">
        <v>82</v>
      </c>
      <c r="AV219" s="12" t="s">
        <v>82</v>
      </c>
      <c r="AW219" s="12" t="s">
        <v>33</v>
      </c>
      <c r="AX219" s="12" t="s">
        <v>72</v>
      </c>
      <c r="AY219" s="161" t="s">
        <v>155</v>
      </c>
    </row>
    <row r="220" spans="2:51" s="15" customFormat="1" ht="10.199999999999999">
      <c r="B220" s="184"/>
      <c r="D220" s="160" t="s">
        <v>514</v>
      </c>
      <c r="E220" s="185" t="s">
        <v>19</v>
      </c>
      <c r="F220" s="186" t="s">
        <v>620</v>
      </c>
      <c r="H220" s="187">
        <v>676.69299999999998</v>
      </c>
      <c r="I220" s="188"/>
      <c r="L220" s="184"/>
      <c r="M220" s="189"/>
      <c r="T220" s="190"/>
      <c r="AT220" s="185" t="s">
        <v>514</v>
      </c>
      <c r="AU220" s="185" t="s">
        <v>82</v>
      </c>
      <c r="AV220" s="15" t="s">
        <v>92</v>
      </c>
      <c r="AW220" s="15" t="s">
        <v>33</v>
      </c>
      <c r="AX220" s="15" t="s">
        <v>72</v>
      </c>
      <c r="AY220" s="185" t="s">
        <v>155</v>
      </c>
    </row>
    <row r="221" spans="2:51" s="14" customFormat="1" ht="10.199999999999999">
      <c r="B221" s="178"/>
      <c r="D221" s="160" t="s">
        <v>514</v>
      </c>
      <c r="E221" s="179" t="s">
        <v>19</v>
      </c>
      <c r="F221" s="180" t="s">
        <v>677</v>
      </c>
      <c r="H221" s="179" t="s">
        <v>19</v>
      </c>
      <c r="I221" s="181"/>
      <c r="L221" s="178"/>
      <c r="M221" s="182"/>
      <c r="T221" s="183"/>
      <c r="AT221" s="179" t="s">
        <v>514</v>
      </c>
      <c r="AU221" s="179" t="s">
        <v>82</v>
      </c>
      <c r="AV221" s="14" t="s">
        <v>79</v>
      </c>
      <c r="AW221" s="14" t="s">
        <v>33</v>
      </c>
      <c r="AX221" s="14" t="s">
        <v>72</v>
      </c>
      <c r="AY221" s="179" t="s">
        <v>155</v>
      </c>
    </row>
    <row r="222" spans="2:51" s="14" customFormat="1" ht="10.199999999999999">
      <c r="B222" s="178"/>
      <c r="D222" s="160" t="s">
        <v>514</v>
      </c>
      <c r="E222" s="179" t="s">
        <v>19</v>
      </c>
      <c r="F222" s="180" t="s">
        <v>678</v>
      </c>
      <c r="H222" s="179" t="s">
        <v>19</v>
      </c>
      <c r="I222" s="181"/>
      <c r="L222" s="178"/>
      <c r="M222" s="182"/>
      <c r="T222" s="183"/>
      <c r="AT222" s="179" t="s">
        <v>514</v>
      </c>
      <c r="AU222" s="179" t="s">
        <v>82</v>
      </c>
      <c r="AV222" s="14" t="s">
        <v>79</v>
      </c>
      <c r="AW222" s="14" t="s">
        <v>33</v>
      </c>
      <c r="AX222" s="14" t="s">
        <v>72</v>
      </c>
      <c r="AY222" s="179" t="s">
        <v>155</v>
      </c>
    </row>
    <row r="223" spans="2:51" s="12" customFormat="1" ht="10.199999999999999">
      <c r="B223" s="159"/>
      <c r="D223" s="160" t="s">
        <v>514</v>
      </c>
      <c r="E223" s="161" t="s">
        <v>19</v>
      </c>
      <c r="F223" s="162" t="s">
        <v>679</v>
      </c>
      <c r="H223" s="163">
        <v>43.281999999999996</v>
      </c>
      <c r="I223" s="164"/>
      <c r="L223" s="159"/>
      <c r="M223" s="165"/>
      <c r="T223" s="166"/>
      <c r="AT223" s="161" t="s">
        <v>514</v>
      </c>
      <c r="AU223" s="161" t="s">
        <v>82</v>
      </c>
      <c r="AV223" s="12" t="s">
        <v>82</v>
      </c>
      <c r="AW223" s="12" t="s">
        <v>33</v>
      </c>
      <c r="AX223" s="12" t="s">
        <v>72</v>
      </c>
      <c r="AY223" s="161" t="s">
        <v>155</v>
      </c>
    </row>
    <row r="224" spans="2:51" s="14" customFormat="1" ht="10.199999999999999">
      <c r="B224" s="178"/>
      <c r="D224" s="160" t="s">
        <v>514</v>
      </c>
      <c r="E224" s="179" t="s">
        <v>19</v>
      </c>
      <c r="F224" s="180" t="s">
        <v>680</v>
      </c>
      <c r="H224" s="179" t="s">
        <v>19</v>
      </c>
      <c r="I224" s="181"/>
      <c r="L224" s="178"/>
      <c r="M224" s="182"/>
      <c r="T224" s="183"/>
      <c r="AT224" s="179" t="s">
        <v>514</v>
      </c>
      <c r="AU224" s="179" t="s">
        <v>82</v>
      </c>
      <c r="AV224" s="14" t="s">
        <v>79</v>
      </c>
      <c r="AW224" s="14" t="s">
        <v>33</v>
      </c>
      <c r="AX224" s="14" t="s">
        <v>72</v>
      </c>
      <c r="AY224" s="179" t="s">
        <v>155</v>
      </c>
    </row>
    <row r="225" spans="2:65" s="12" customFormat="1" ht="10.199999999999999">
      <c r="B225" s="159"/>
      <c r="D225" s="160" t="s">
        <v>514</v>
      </c>
      <c r="E225" s="161" t="s">
        <v>19</v>
      </c>
      <c r="F225" s="162" t="s">
        <v>681</v>
      </c>
      <c r="H225" s="163">
        <v>53.85</v>
      </c>
      <c r="I225" s="164"/>
      <c r="L225" s="159"/>
      <c r="M225" s="165"/>
      <c r="T225" s="166"/>
      <c r="AT225" s="161" t="s">
        <v>514</v>
      </c>
      <c r="AU225" s="161" t="s">
        <v>82</v>
      </c>
      <c r="AV225" s="12" t="s">
        <v>82</v>
      </c>
      <c r="AW225" s="12" t="s">
        <v>33</v>
      </c>
      <c r="AX225" s="12" t="s">
        <v>72</v>
      </c>
      <c r="AY225" s="161" t="s">
        <v>155</v>
      </c>
    </row>
    <row r="226" spans="2:65" s="14" customFormat="1" ht="10.199999999999999">
      <c r="B226" s="178"/>
      <c r="D226" s="160" t="s">
        <v>514</v>
      </c>
      <c r="E226" s="179" t="s">
        <v>19</v>
      </c>
      <c r="F226" s="180" t="s">
        <v>616</v>
      </c>
      <c r="H226" s="179" t="s">
        <v>19</v>
      </c>
      <c r="I226" s="181"/>
      <c r="L226" s="178"/>
      <c r="M226" s="182"/>
      <c r="T226" s="183"/>
      <c r="AT226" s="179" t="s">
        <v>514</v>
      </c>
      <c r="AU226" s="179" t="s">
        <v>82</v>
      </c>
      <c r="AV226" s="14" t="s">
        <v>79</v>
      </c>
      <c r="AW226" s="14" t="s">
        <v>33</v>
      </c>
      <c r="AX226" s="14" t="s">
        <v>72</v>
      </c>
      <c r="AY226" s="179" t="s">
        <v>155</v>
      </c>
    </row>
    <row r="227" spans="2:65" s="12" customFormat="1" ht="10.199999999999999">
      <c r="B227" s="159"/>
      <c r="D227" s="160" t="s">
        <v>514</v>
      </c>
      <c r="E227" s="161" t="s">
        <v>19</v>
      </c>
      <c r="F227" s="162" t="s">
        <v>682</v>
      </c>
      <c r="H227" s="163">
        <v>24.367000000000001</v>
      </c>
      <c r="I227" s="164"/>
      <c r="L227" s="159"/>
      <c r="M227" s="165"/>
      <c r="T227" s="166"/>
      <c r="AT227" s="161" t="s">
        <v>514</v>
      </c>
      <c r="AU227" s="161" t="s">
        <v>82</v>
      </c>
      <c r="AV227" s="12" t="s">
        <v>82</v>
      </c>
      <c r="AW227" s="12" t="s">
        <v>33</v>
      </c>
      <c r="AX227" s="12" t="s">
        <v>72</v>
      </c>
      <c r="AY227" s="161" t="s">
        <v>155</v>
      </c>
    </row>
    <row r="228" spans="2:65" s="13" customFormat="1" ht="10.199999999999999">
      <c r="B228" s="167"/>
      <c r="D228" s="160" t="s">
        <v>514</v>
      </c>
      <c r="E228" s="168" t="s">
        <v>19</v>
      </c>
      <c r="F228" s="169" t="s">
        <v>516</v>
      </c>
      <c r="H228" s="170">
        <v>1220.2180000000001</v>
      </c>
      <c r="I228" s="171"/>
      <c r="L228" s="167"/>
      <c r="M228" s="172"/>
      <c r="T228" s="173"/>
      <c r="AT228" s="168" t="s">
        <v>514</v>
      </c>
      <c r="AU228" s="168" t="s">
        <v>82</v>
      </c>
      <c r="AV228" s="13" t="s">
        <v>163</v>
      </c>
      <c r="AW228" s="13" t="s">
        <v>33</v>
      </c>
      <c r="AX228" s="13" t="s">
        <v>79</v>
      </c>
      <c r="AY228" s="168" t="s">
        <v>155</v>
      </c>
    </row>
    <row r="229" spans="2:65" s="1" customFormat="1" ht="21.75" customHeight="1">
      <c r="B229" s="33"/>
      <c r="C229" s="132" t="s">
        <v>179</v>
      </c>
      <c r="D229" s="132" t="s">
        <v>158</v>
      </c>
      <c r="E229" s="133" t="s">
        <v>683</v>
      </c>
      <c r="F229" s="134" t="s">
        <v>684</v>
      </c>
      <c r="G229" s="135" t="s">
        <v>176</v>
      </c>
      <c r="H229" s="136">
        <v>63.963000000000001</v>
      </c>
      <c r="I229" s="137"/>
      <c r="J229" s="138">
        <f>ROUND(I229*H229,2)</f>
        <v>0</v>
      </c>
      <c r="K229" s="134" t="s">
        <v>162</v>
      </c>
      <c r="L229" s="33"/>
      <c r="M229" s="139" t="s">
        <v>19</v>
      </c>
      <c r="N229" s="140" t="s">
        <v>43</v>
      </c>
      <c r="P229" s="141">
        <f>O229*H229</f>
        <v>0</v>
      </c>
      <c r="Q229" s="141">
        <v>8.4000000000000003E-4</v>
      </c>
      <c r="R229" s="141">
        <f>Q229*H229</f>
        <v>5.3728920000000006E-2</v>
      </c>
      <c r="S229" s="141">
        <v>0</v>
      </c>
      <c r="T229" s="142">
        <f>S229*H229</f>
        <v>0</v>
      </c>
      <c r="AR229" s="143" t="s">
        <v>163</v>
      </c>
      <c r="AT229" s="143" t="s">
        <v>158</v>
      </c>
      <c r="AU229" s="143" t="s">
        <v>82</v>
      </c>
      <c r="AY229" s="18" t="s">
        <v>155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79</v>
      </c>
      <c r="BK229" s="144">
        <f>ROUND(I229*H229,2)</f>
        <v>0</v>
      </c>
      <c r="BL229" s="18" t="s">
        <v>163</v>
      </c>
      <c r="BM229" s="143" t="s">
        <v>685</v>
      </c>
    </row>
    <row r="230" spans="2:65" s="1" customFormat="1" ht="10.199999999999999">
      <c r="B230" s="33"/>
      <c r="D230" s="145" t="s">
        <v>164</v>
      </c>
      <c r="F230" s="146" t="s">
        <v>686</v>
      </c>
      <c r="I230" s="147"/>
      <c r="L230" s="33"/>
      <c r="M230" s="148"/>
      <c r="T230" s="54"/>
      <c r="AT230" s="18" t="s">
        <v>164</v>
      </c>
      <c r="AU230" s="18" t="s">
        <v>82</v>
      </c>
    </row>
    <row r="231" spans="2:65" s="14" customFormat="1" ht="10.199999999999999">
      <c r="B231" s="178"/>
      <c r="D231" s="160" t="s">
        <v>514</v>
      </c>
      <c r="E231" s="179" t="s">
        <v>19</v>
      </c>
      <c r="F231" s="180" t="s">
        <v>567</v>
      </c>
      <c r="H231" s="179" t="s">
        <v>19</v>
      </c>
      <c r="I231" s="181"/>
      <c r="L231" s="178"/>
      <c r="M231" s="182"/>
      <c r="T231" s="183"/>
      <c r="AT231" s="179" t="s">
        <v>514</v>
      </c>
      <c r="AU231" s="179" t="s">
        <v>82</v>
      </c>
      <c r="AV231" s="14" t="s">
        <v>79</v>
      </c>
      <c r="AW231" s="14" t="s">
        <v>33</v>
      </c>
      <c r="AX231" s="14" t="s">
        <v>72</v>
      </c>
      <c r="AY231" s="179" t="s">
        <v>155</v>
      </c>
    </row>
    <row r="232" spans="2:65" s="14" customFormat="1" ht="10.199999999999999">
      <c r="B232" s="178"/>
      <c r="D232" s="160" t="s">
        <v>514</v>
      </c>
      <c r="E232" s="179" t="s">
        <v>19</v>
      </c>
      <c r="F232" s="180" t="s">
        <v>576</v>
      </c>
      <c r="H232" s="179" t="s">
        <v>19</v>
      </c>
      <c r="I232" s="181"/>
      <c r="L232" s="178"/>
      <c r="M232" s="182"/>
      <c r="T232" s="183"/>
      <c r="AT232" s="179" t="s">
        <v>514</v>
      </c>
      <c r="AU232" s="179" t="s">
        <v>82</v>
      </c>
      <c r="AV232" s="14" t="s">
        <v>79</v>
      </c>
      <c r="AW232" s="14" t="s">
        <v>33</v>
      </c>
      <c r="AX232" s="14" t="s">
        <v>72</v>
      </c>
      <c r="AY232" s="179" t="s">
        <v>155</v>
      </c>
    </row>
    <row r="233" spans="2:65" s="12" customFormat="1" ht="10.199999999999999">
      <c r="B233" s="159"/>
      <c r="D233" s="160" t="s">
        <v>514</v>
      </c>
      <c r="E233" s="161" t="s">
        <v>19</v>
      </c>
      <c r="F233" s="162" t="s">
        <v>687</v>
      </c>
      <c r="H233" s="163">
        <v>45.05</v>
      </c>
      <c r="I233" s="164"/>
      <c r="L233" s="159"/>
      <c r="M233" s="165"/>
      <c r="T233" s="166"/>
      <c r="AT233" s="161" t="s">
        <v>514</v>
      </c>
      <c r="AU233" s="161" t="s">
        <v>82</v>
      </c>
      <c r="AV233" s="12" t="s">
        <v>82</v>
      </c>
      <c r="AW233" s="12" t="s">
        <v>33</v>
      </c>
      <c r="AX233" s="12" t="s">
        <v>72</v>
      </c>
      <c r="AY233" s="161" t="s">
        <v>155</v>
      </c>
    </row>
    <row r="234" spans="2:65" s="14" customFormat="1" ht="10.199999999999999">
      <c r="B234" s="178"/>
      <c r="D234" s="160" t="s">
        <v>514</v>
      </c>
      <c r="E234" s="179" t="s">
        <v>19</v>
      </c>
      <c r="F234" s="180" t="s">
        <v>578</v>
      </c>
      <c r="H234" s="179" t="s">
        <v>19</v>
      </c>
      <c r="I234" s="181"/>
      <c r="L234" s="178"/>
      <c r="M234" s="182"/>
      <c r="T234" s="183"/>
      <c r="AT234" s="179" t="s">
        <v>514</v>
      </c>
      <c r="AU234" s="179" t="s">
        <v>82</v>
      </c>
      <c r="AV234" s="14" t="s">
        <v>79</v>
      </c>
      <c r="AW234" s="14" t="s">
        <v>33</v>
      </c>
      <c r="AX234" s="14" t="s">
        <v>72</v>
      </c>
      <c r="AY234" s="179" t="s">
        <v>155</v>
      </c>
    </row>
    <row r="235" spans="2:65" s="12" customFormat="1" ht="10.199999999999999">
      <c r="B235" s="159"/>
      <c r="D235" s="160" t="s">
        <v>514</v>
      </c>
      <c r="E235" s="161" t="s">
        <v>19</v>
      </c>
      <c r="F235" s="162" t="s">
        <v>688</v>
      </c>
      <c r="H235" s="163">
        <v>6.5380000000000003</v>
      </c>
      <c r="I235" s="164"/>
      <c r="L235" s="159"/>
      <c r="M235" s="165"/>
      <c r="T235" s="166"/>
      <c r="AT235" s="161" t="s">
        <v>514</v>
      </c>
      <c r="AU235" s="161" t="s">
        <v>82</v>
      </c>
      <c r="AV235" s="12" t="s">
        <v>82</v>
      </c>
      <c r="AW235" s="12" t="s">
        <v>33</v>
      </c>
      <c r="AX235" s="12" t="s">
        <v>72</v>
      </c>
      <c r="AY235" s="161" t="s">
        <v>155</v>
      </c>
    </row>
    <row r="236" spans="2:65" s="14" customFormat="1" ht="10.199999999999999">
      <c r="B236" s="178"/>
      <c r="D236" s="160" t="s">
        <v>514</v>
      </c>
      <c r="E236" s="179" t="s">
        <v>19</v>
      </c>
      <c r="F236" s="180" t="s">
        <v>580</v>
      </c>
      <c r="H236" s="179" t="s">
        <v>19</v>
      </c>
      <c r="I236" s="181"/>
      <c r="L236" s="178"/>
      <c r="M236" s="182"/>
      <c r="T236" s="183"/>
      <c r="AT236" s="179" t="s">
        <v>514</v>
      </c>
      <c r="AU236" s="179" t="s">
        <v>82</v>
      </c>
      <c r="AV236" s="14" t="s">
        <v>79</v>
      </c>
      <c r="AW236" s="14" t="s">
        <v>33</v>
      </c>
      <c r="AX236" s="14" t="s">
        <v>72</v>
      </c>
      <c r="AY236" s="179" t="s">
        <v>155</v>
      </c>
    </row>
    <row r="237" spans="2:65" s="12" customFormat="1" ht="10.199999999999999">
      <c r="B237" s="159"/>
      <c r="D237" s="160" t="s">
        <v>514</v>
      </c>
      <c r="E237" s="161" t="s">
        <v>19</v>
      </c>
      <c r="F237" s="162" t="s">
        <v>689</v>
      </c>
      <c r="H237" s="163">
        <v>62.271999999999998</v>
      </c>
      <c r="I237" s="164"/>
      <c r="L237" s="159"/>
      <c r="M237" s="165"/>
      <c r="T237" s="166"/>
      <c r="AT237" s="161" t="s">
        <v>514</v>
      </c>
      <c r="AU237" s="161" t="s">
        <v>82</v>
      </c>
      <c r="AV237" s="12" t="s">
        <v>82</v>
      </c>
      <c r="AW237" s="12" t="s">
        <v>33</v>
      </c>
      <c r="AX237" s="12" t="s">
        <v>72</v>
      </c>
      <c r="AY237" s="161" t="s">
        <v>155</v>
      </c>
    </row>
    <row r="238" spans="2:65" s="14" customFormat="1" ht="10.199999999999999">
      <c r="B238" s="178"/>
      <c r="D238" s="160" t="s">
        <v>514</v>
      </c>
      <c r="E238" s="179" t="s">
        <v>19</v>
      </c>
      <c r="F238" s="180" t="s">
        <v>582</v>
      </c>
      <c r="H238" s="179" t="s">
        <v>19</v>
      </c>
      <c r="I238" s="181"/>
      <c r="L238" s="178"/>
      <c r="M238" s="182"/>
      <c r="T238" s="183"/>
      <c r="AT238" s="179" t="s">
        <v>514</v>
      </c>
      <c r="AU238" s="179" t="s">
        <v>82</v>
      </c>
      <c r="AV238" s="14" t="s">
        <v>79</v>
      </c>
      <c r="AW238" s="14" t="s">
        <v>33</v>
      </c>
      <c r="AX238" s="14" t="s">
        <v>72</v>
      </c>
      <c r="AY238" s="179" t="s">
        <v>155</v>
      </c>
    </row>
    <row r="239" spans="2:65" s="12" customFormat="1" ht="10.199999999999999">
      <c r="B239" s="159"/>
      <c r="D239" s="160" t="s">
        <v>514</v>
      </c>
      <c r="E239" s="161" t="s">
        <v>19</v>
      </c>
      <c r="F239" s="162" t="s">
        <v>690</v>
      </c>
      <c r="H239" s="163">
        <v>72.655000000000001</v>
      </c>
      <c r="I239" s="164"/>
      <c r="L239" s="159"/>
      <c r="M239" s="165"/>
      <c r="T239" s="166"/>
      <c r="AT239" s="161" t="s">
        <v>514</v>
      </c>
      <c r="AU239" s="161" t="s">
        <v>82</v>
      </c>
      <c r="AV239" s="12" t="s">
        <v>82</v>
      </c>
      <c r="AW239" s="12" t="s">
        <v>33</v>
      </c>
      <c r="AX239" s="12" t="s">
        <v>72</v>
      </c>
      <c r="AY239" s="161" t="s">
        <v>155</v>
      </c>
    </row>
    <row r="240" spans="2:65" s="14" customFormat="1" ht="10.199999999999999">
      <c r="B240" s="178"/>
      <c r="D240" s="160" t="s">
        <v>514</v>
      </c>
      <c r="E240" s="179" t="s">
        <v>19</v>
      </c>
      <c r="F240" s="180" t="s">
        <v>584</v>
      </c>
      <c r="H240" s="179" t="s">
        <v>19</v>
      </c>
      <c r="I240" s="181"/>
      <c r="L240" s="178"/>
      <c r="M240" s="182"/>
      <c r="T240" s="183"/>
      <c r="AT240" s="179" t="s">
        <v>514</v>
      </c>
      <c r="AU240" s="179" t="s">
        <v>82</v>
      </c>
      <c r="AV240" s="14" t="s">
        <v>79</v>
      </c>
      <c r="AW240" s="14" t="s">
        <v>33</v>
      </c>
      <c r="AX240" s="14" t="s">
        <v>72</v>
      </c>
      <c r="AY240" s="179" t="s">
        <v>155</v>
      </c>
    </row>
    <row r="241" spans="2:51" s="12" customFormat="1" ht="10.199999999999999">
      <c r="B241" s="159"/>
      <c r="D241" s="160" t="s">
        <v>514</v>
      </c>
      <c r="E241" s="161" t="s">
        <v>19</v>
      </c>
      <c r="F241" s="162" t="s">
        <v>691</v>
      </c>
      <c r="H241" s="163">
        <v>17.332999999999998</v>
      </c>
      <c r="I241" s="164"/>
      <c r="L241" s="159"/>
      <c r="M241" s="165"/>
      <c r="T241" s="166"/>
      <c r="AT241" s="161" t="s">
        <v>514</v>
      </c>
      <c r="AU241" s="161" t="s">
        <v>82</v>
      </c>
      <c r="AV241" s="12" t="s">
        <v>82</v>
      </c>
      <c r="AW241" s="12" t="s">
        <v>33</v>
      </c>
      <c r="AX241" s="12" t="s">
        <v>72</v>
      </c>
      <c r="AY241" s="161" t="s">
        <v>155</v>
      </c>
    </row>
    <row r="242" spans="2:51" s="14" customFormat="1" ht="10.199999999999999">
      <c r="B242" s="178"/>
      <c r="D242" s="160" t="s">
        <v>514</v>
      </c>
      <c r="E242" s="179" t="s">
        <v>19</v>
      </c>
      <c r="F242" s="180" t="s">
        <v>586</v>
      </c>
      <c r="H242" s="179" t="s">
        <v>19</v>
      </c>
      <c r="I242" s="181"/>
      <c r="L242" s="178"/>
      <c r="M242" s="182"/>
      <c r="T242" s="183"/>
      <c r="AT242" s="179" t="s">
        <v>514</v>
      </c>
      <c r="AU242" s="179" t="s">
        <v>82</v>
      </c>
      <c r="AV242" s="14" t="s">
        <v>79</v>
      </c>
      <c r="AW242" s="14" t="s">
        <v>33</v>
      </c>
      <c r="AX242" s="14" t="s">
        <v>72</v>
      </c>
      <c r="AY242" s="179" t="s">
        <v>155</v>
      </c>
    </row>
    <row r="243" spans="2:51" s="12" customFormat="1" ht="10.199999999999999">
      <c r="B243" s="159"/>
      <c r="D243" s="160" t="s">
        <v>514</v>
      </c>
      <c r="E243" s="161" t="s">
        <v>19</v>
      </c>
      <c r="F243" s="162" t="s">
        <v>692</v>
      </c>
      <c r="H243" s="163">
        <v>4.4850000000000003</v>
      </c>
      <c r="I243" s="164"/>
      <c r="L243" s="159"/>
      <c r="M243" s="165"/>
      <c r="T243" s="166"/>
      <c r="AT243" s="161" t="s">
        <v>514</v>
      </c>
      <c r="AU243" s="161" t="s">
        <v>82</v>
      </c>
      <c r="AV243" s="12" t="s">
        <v>82</v>
      </c>
      <c r="AW243" s="12" t="s">
        <v>33</v>
      </c>
      <c r="AX243" s="12" t="s">
        <v>72</v>
      </c>
      <c r="AY243" s="161" t="s">
        <v>155</v>
      </c>
    </row>
    <row r="244" spans="2:51" s="14" customFormat="1" ht="10.199999999999999">
      <c r="B244" s="178"/>
      <c r="D244" s="160" t="s">
        <v>514</v>
      </c>
      <c r="E244" s="179" t="s">
        <v>19</v>
      </c>
      <c r="F244" s="180" t="s">
        <v>588</v>
      </c>
      <c r="H244" s="179" t="s">
        <v>19</v>
      </c>
      <c r="I244" s="181"/>
      <c r="L244" s="178"/>
      <c r="M244" s="182"/>
      <c r="T244" s="183"/>
      <c r="AT244" s="179" t="s">
        <v>514</v>
      </c>
      <c r="AU244" s="179" t="s">
        <v>82</v>
      </c>
      <c r="AV244" s="14" t="s">
        <v>79</v>
      </c>
      <c r="AW244" s="14" t="s">
        <v>33</v>
      </c>
      <c r="AX244" s="14" t="s">
        <v>72</v>
      </c>
      <c r="AY244" s="179" t="s">
        <v>155</v>
      </c>
    </row>
    <row r="245" spans="2:51" s="12" customFormat="1" ht="10.199999999999999">
      <c r="B245" s="159"/>
      <c r="D245" s="160" t="s">
        <v>514</v>
      </c>
      <c r="E245" s="161" t="s">
        <v>19</v>
      </c>
      <c r="F245" s="162" t="s">
        <v>693</v>
      </c>
      <c r="H245" s="163">
        <v>11.005000000000001</v>
      </c>
      <c r="I245" s="164"/>
      <c r="L245" s="159"/>
      <c r="M245" s="165"/>
      <c r="T245" s="166"/>
      <c r="AT245" s="161" t="s">
        <v>514</v>
      </c>
      <c r="AU245" s="161" t="s">
        <v>82</v>
      </c>
      <c r="AV245" s="12" t="s">
        <v>82</v>
      </c>
      <c r="AW245" s="12" t="s">
        <v>33</v>
      </c>
      <c r="AX245" s="12" t="s">
        <v>72</v>
      </c>
      <c r="AY245" s="161" t="s">
        <v>155</v>
      </c>
    </row>
    <row r="246" spans="2:51" s="14" customFormat="1" ht="10.199999999999999">
      <c r="B246" s="178"/>
      <c r="D246" s="160" t="s">
        <v>514</v>
      </c>
      <c r="E246" s="179" t="s">
        <v>19</v>
      </c>
      <c r="F246" s="180" t="s">
        <v>590</v>
      </c>
      <c r="H246" s="179" t="s">
        <v>19</v>
      </c>
      <c r="I246" s="181"/>
      <c r="L246" s="178"/>
      <c r="M246" s="182"/>
      <c r="T246" s="183"/>
      <c r="AT246" s="179" t="s">
        <v>514</v>
      </c>
      <c r="AU246" s="179" t="s">
        <v>82</v>
      </c>
      <c r="AV246" s="14" t="s">
        <v>79</v>
      </c>
      <c r="AW246" s="14" t="s">
        <v>33</v>
      </c>
      <c r="AX246" s="14" t="s">
        <v>72</v>
      </c>
      <c r="AY246" s="179" t="s">
        <v>155</v>
      </c>
    </row>
    <row r="247" spans="2:51" s="12" customFormat="1" ht="10.199999999999999">
      <c r="B247" s="159"/>
      <c r="D247" s="160" t="s">
        <v>514</v>
      </c>
      <c r="E247" s="161" t="s">
        <v>19</v>
      </c>
      <c r="F247" s="162" t="s">
        <v>694</v>
      </c>
      <c r="H247" s="163">
        <v>95.370999999999995</v>
      </c>
      <c r="I247" s="164"/>
      <c r="L247" s="159"/>
      <c r="M247" s="165"/>
      <c r="T247" s="166"/>
      <c r="AT247" s="161" t="s">
        <v>514</v>
      </c>
      <c r="AU247" s="161" t="s">
        <v>82</v>
      </c>
      <c r="AV247" s="12" t="s">
        <v>82</v>
      </c>
      <c r="AW247" s="12" t="s">
        <v>33</v>
      </c>
      <c r="AX247" s="12" t="s">
        <v>72</v>
      </c>
      <c r="AY247" s="161" t="s">
        <v>155</v>
      </c>
    </row>
    <row r="248" spans="2:51" s="14" customFormat="1" ht="10.199999999999999">
      <c r="B248" s="178"/>
      <c r="D248" s="160" t="s">
        <v>514</v>
      </c>
      <c r="E248" s="179" t="s">
        <v>19</v>
      </c>
      <c r="F248" s="180" t="s">
        <v>592</v>
      </c>
      <c r="H248" s="179" t="s">
        <v>19</v>
      </c>
      <c r="I248" s="181"/>
      <c r="L248" s="178"/>
      <c r="M248" s="182"/>
      <c r="T248" s="183"/>
      <c r="AT248" s="179" t="s">
        <v>514</v>
      </c>
      <c r="AU248" s="179" t="s">
        <v>82</v>
      </c>
      <c r="AV248" s="14" t="s">
        <v>79</v>
      </c>
      <c r="AW248" s="14" t="s">
        <v>33</v>
      </c>
      <c r="AX248" s="14" t="s">
        <v>72</v>
      </c>
      <c r="AY248" s="179" t="s">
        <v>155</v>
      </c>
    </row>
    <row r="249" spans="2:51" s="12" customFormat="1" ht="10.199999999999999">
      <c r="B249" s="159"/>
      <c r="D249" s="160" t="s">
        <v>514</v>
      </c>
      <c r="E249" s="161" t="s">
        <v>19</v>
      </c>
      <c r="F249" s="162" t="s">
        <v>695</v>
      </c>
      <c r="H249" s="163">
        <v>51.66</v>
      </c>
      <c r="I249" s="164"/>
      <c r="L249" s="159"/>
      <c r="M249" s="165"/>
      <c r="T249" s="166"/>
      <c r="AT249" s="161" t="s">
        <v>514</v>
      </c>
      <c r="AU249" s="161" t="s">
        <v>82</v>
      </c>
      <c r="AV249" s="12" t="s">
        <v>82</v>
      </c>
      <c r="AW249" s="12" t="s">
        <v>33</v>
      </c>
      <c r="AX249" s="12" t="s">
        <v>72</v>
      </c>
      <c r="AY249" s="161" t="s">
        <v>155</v>
      </c>
    </row>
    <row r="250" spans="2:51" s="14" customFormat="1" ht="10.199999999999999">
      <c r="B250" s="178"/>
      <c r="D250" s="160" t="s">
        <v>514</v>
      </c>
      <c r="E250" s="179" t="s">
        <v>19</v>
      </c>
      <c r="F250" s="180" t="s">
        <v>594</v>
      </c>
      <c r="H250" s="179" t="s">
        <v>19</v>
      </c>
      <c r="I250" s="181"/>
      <c r="L250" s="178"/>
      <c r="M250" s="182"/>
      <c r="T250" s="183"/>
      <c r="AT250" s="179" t="s">
        <v>514</v>
      </c>
      <c r="AU250" s="179" t="s">
        <v>82</v>
      </c>
      <c r="AV250" s="14" t="s">
        <v>79</v>
      </c>
      <c r="AW250" s="14" t="s">
        <v>33</v>
      </c>
      <c r="AX250" s="14" t="s">
        <v>72</v>
      </c>
      <c r="AY250" s="179" t="s">
        <v>155</v>
      </c>
    </row>
    <row r="251" spans="2:51" s="12" customFormat="1" ht="10.199999999999999">
      <c r="B251" s="159"/>
      <c r="D251" s="160" t="s">
        <v>514</v>
      </c>
      <c r="E251" s="161" t="s">
        <v>19</v>
      </c>
      <c r="F251" s="162" t="s">
        <v>696</v>
      </c>
      <c r="H251" s="163">
        <v>10.625</v>
      </c>
      <c r="I251" s="164"/>
      <c r="L251" s="159"/>
      <c r="M251" s="165"/>
      <c r="T251" s="166"/>
      <c r="AT251" s="161" t="s">
        <v>514</v>
      </c>
      <c r="AU251" s="161" t="s">
        <v>82</v>
      </c>
      <c r="AV251" s="12" t="s">
        <v>82</v>
      </c>
      <c r="AW251" s="12" t="s">
        <v>33</v>
      </c>
      <c r="AX251" s="12" t="s">
        <v>72</v>
      </c>
      <c r="AY251" s="161" t="s">
        <v>155</v>
      </c>
    </row>
    <row r="252" spans="2:51" s="14" customFormat="1" ht="10.199999999999999">
      <c r="B252" s="178"/>
      <c r="D252" s="160" t="s">
        <v>514</v>
      </c>
      <c r="E252" s="179" t="s">
        <v>19</v>
      </c>
      <c r="F252" s="180" t="s">
        <v>596</v>
      </c>
      <c r="H252" s="179" t="s">
        <v>19</v>
      </c>
      <c r="I252" s="181"/>
      <c r="L252" s="178"/>
      <c r="M252" s="182"/>
      <c r="T252" s="183"/>
      <c r="AT252" s="179" t="s">
        <v>514</v>
      </c>
      <c r="AU252" s="179" t="s">
        <v>82</v>
      </c>
      <c r="AV252" s="14" t="s">
        <v>79</v>
      </c>
      <c r="AW252" s="14" t="s">
        <v>33</v>
      </c>
      <c r="AX252" s="14" t="s">
        <v>72</v>
      </c>
      <c r="AY252" s="179" t="s">
        <v>155</v>
      </c>
    </row>
    <row r="253" spans="2:51" s="12" customFormat="1" ht="10.199999999999999">
      <c r="B253" s="159"/>
      <c r="D253" s="160" t="s">
        <v>514</v>
      </c>
      <c r="E253" s="161" t="s">
        <v>19</v>
      </c>
      <c r="F253" s="162" t="s">
        <v>697</v>
      </c>
      <c r="H253" s="163">
        <v>4.6139999999999999</v>
      </c>
      <c r="I253" s="164"/>
      <c r="L253" s="159"/>
      <c r="M253" s="165"/>
      <c r="T253" s="166"/>
      <c r="AT253" s="161" t="s">
        <v>514</v>
      </c>
      <c r="AU253" s="161" t="s">
        <v>82</v>
      </c>
      <c r="AV253" s="12" t="s">
        <v>82</v>
      </c>
      <c r="AW253" s="12" t="s">
        <v>33</v>
      </c>
      <c r="AX253" s="12" t="s">
        <v>72</v>
      </c>
      <c r="AY253" s="161" t="s">
        <v>155</v>
      </c>
    </row>
    <row r="254" spans="2:51" s="14" customFormat="1" ht="10.199999999999999">
      <c r="B254" s="178"/>
      <c r="D254" s="160" t="s">
        <v>514</v>
      </c>
      <c r="E254" s="179" t="s">
        <v>19</v>
      </c>
      <c r="F254" s="180" t="s">
        <v>598</v>
      </c>
      <c r="H254" s="179" t="s">
        <v>19</v>
      </c>
      <c r="I254" s="181"/>
      <c r="L254" s="178"/>
      <c r="M254" s="182"/>
      <c r="T254" s="183"/>
      <c r="AT254" s="179" t="s">
        <v>514</v>
      </c>
      <c r="AU254" s="179" t="s">
        <v>82</v>
      </c>
      <c r="AV254" s="14" t="s">
        <v>79</v>
      </c>
      <c r="AW254" s="14" t="s">
        <v>33</v>
      </c>
      <c r="AX254" s="14" t="s">
        <v>72</v>
      </c>
      <c r="AY254" s="179" t="s">
        <v>155</v>
      </c>
    </row>
    <row r="255" spans="2:51" s="12" customFormat="1" ht="10.199999999999999">
      <c r="B255" s="159"/>
      <c r="D255" s="160" t="s">
        <v>514</v>
      </c>
      <c r="E255" s="161" t="s">
        <v>19</v>
      </c>
      <c r="F255" s="162" t="s">
        <v>698</v>
      </c>
      <c r="H255" s="163">
        <v>16.077000000000002</v>
      </c>
      <c r="I255" s="164"/>
      <c r="L255" s="159"/>
      <c r="M255" s="165"/>
      <c r="T255" s="166"/>
      <c r="AT255" s="161" t="s">
        <v>514</v>
      </c>
      <c r="AU255" s="161" t="s">
        <v>82</v>
      </c>
      <c r="AV255" s="12" t="s">
        <v>82</v>
      </c>
      <c r="AW255" s="12" t="s">
        <v>33</v>
      </c>
      <c r="AX255" s="12" t="s">
        <v>72</v>
      </c>
      <c r="AY255" s="161" t="s">
        <v>155</v>
      </c>
    </row>
    <row r="256" spans="2:51" s="14" customFormat="1" ht="10.199999999999999">
      <c r="B256" s="178"/>
      <c r="D256" s="160" t="s">
        <v>514</v>
      </c>
      <c r="E256" s="179" t="s">
        <v>19</v>
      </c>
      <c r="F256" s="180" t="s">
        <v>600</v>
      </c>
      <c r="H256" s="179" t="s">
        <v>19</v>
      </c>
      <c r="I256" s="181"/>
      <c r="L256" s="178"/>
      <c r="M256" s="182"/>
      <c r="T256" s="183"/>
      <c r="AT256" s="179" t="s">
        <v>514</v>
      </c>
      <c r="AU256" s="179" t="s">
        <v>82</v>
      </c>
      <c r="AV256" s="14" t="s">
        <v>79</v>
      </c>
      <c r="AW256" s="14" t="s">
        <v>33</v>
      </c>
      <c r="AX256" s="14" t="s">
        <v>72</v>
      </c>
      <c r="AY256" s="179" t="s">
        <v>155</v>
      </c>
    </row>
    <row r="257" spans="2:51" s="12" customFormat="1" ht="10.199999999999999">
      <c r="B257" s="159"/>
      <c r="D257" s="160" t="s">
        <v>514</v>
      </c>
      <c r="E257" s="161" t="s">
        <v>19</v>
      </c>
      <c r="F257" s="162" t="s">
        <v>699</v>
      </c>
      <c r="H257" s="163">
        <v>46.02</v>
      </c>
      <c r="I257" s="164"/>
      <c r="L257" s="159"/>
      <c r="M257" s="165"/>
      <c r="T257" s="166"/>
      <c r="AT257" s="161" t="s">
        <v>514</v>
      </c>
      <c r="AU257" s="161" t="s">
        <v>82</v>
      </c>
      <c r="AV257" s="12" t="s">
        <v>82</v>
      </c>
      <c r="AW257" s="12" t="s">
        <v>33</v>
      </c>
      <c r="AX257" s="12" t="s">
        <v>72</v>
      </c>
      <c r="AY257" s="161" t="s">
        <v>155</v>
      </c>
    </row>
    <row r="258" spans="2:51" s="14" customFormat="1" ht="10.199999999999999">
      <c r="B258" s="178"/>
      <c r="D258" s="160" t="s">
        <v>514</v>
      </c>
      <c r="E258" s="179" t="s">
        <v>19</v>
      </c>
      <c r="F258" s="180" t="s">
        <v>602</v>
      </c>
      <c r="H258" s="179" t="s">
        <v>19</v>
      </c>
      <c r="I258" s="181"/>
      <c r="L258" s="178"/>
      <c r="M258" s="182"/>
      <c r="T258" s="183"/>
      <c r="AT258" s="179" t="s">
        <v>514</v>
      </c>
      <c r="AU258" s="179" t="s">
        <v>82</v>
      </c>
      <c r="AV258" s="14" t="s">
        <v>79</v>
      </c>
      <c r="AW258" s="14" t="s">
        <v>33</v>
      </c>
      <c r="AX258" s="14" t="s">
        <v>72</v>
      </c>
      <c r="AY258" s="179" t="s">
        <v>155</v>
      </c>
    </row>
    <row r="259" spans="2:51" s="12" customFormat="1" ht="10.199999999999999">
      <c r="B259" s="159"/>
      <c r="D259" s="160" t="s">
        <v>514</v>
      </c>
      <c r="E259" s="161" t="s">
        <v>19</v>
      </c>
      <c r="F259" s="162" t="s">
        <v>700</v>
      </c>
      <c r="H259" s="163">
        <v>124.58499999999999</v>
      </c>
      <c r="I259" s="164"/>
      <c r="L259" s="159"/>
      <c r="M259" s="165"/>
      <c r="T259" s="166"/>
      <c r="AT259" s="161" t="s">
        <v>514</v>
      </c>
      <c r="AU259" s="161" t="s">
        <v>82</v>
      </c>
      <c r="AV259" s="12" t="s">
        <v>82</v>
      </c>
      <c r="AW259" s="12" t="s">
        <v>33</v>
      </c>
      <c r="AX259" s="12" t="s">
        <v>72</v>
      </c>
      <c r="AY259" s="161" t="s">
        <v>155</v>
      </c>
    </row>
    <row r="260" spans="2:51" s="14" customFormat="1" ht="10.199999999999999">
      <c r="B260" s="178"/>
      <c r="D260" s="160" t="s">
        <v>514</v>
      </c>
      <c r="E260" s="179" t="s">
        <v>19</v>
      </c>
      <c r="F260" s="180" t="s">
        <v>604</v>
      </c>
      <c r="H260" s="179" t="s">
        <v>19</v>
      </c>
      <c r="I260" s="181"/>
      <c r="L260" s="178"/>
      <c r="M260" s="182"/>
      <c r="T260" s="183"/>
      <c r="AT260" s="179" t="s">
        <v>514</v>
      </c>
      <c r="AU260" s="179" t="s">
        <v>82</v>
      </c>
      <c r="AV260" s="14" t="s">
        <v>79</v>
      </c>
      <c r="AW260" s="14" t="s">
        <v>33</v>
      </c>
      <c r="AX260" s="14" t="s">
        <v>72</v>
      </c>
      <c r="AY260" s="179" t="s">
        <v>155</v>
      </c>
    </row>
    <row r="261" spans="2:51" s="12" customFormat="1" ht="10.199999999999999">
      <c r="B261" s="159"/>
      <c r="D261" s="160" t="s">
        <v>514</v>
      </c>
      <c r="E261" s="161" t="s">
        <v>19</v>
      </c>
      <c r="F261" s="162" t="s">
        <v>701</v>
      </c>
      <c r="H261" s="163">
        <v>44.552</v>
      </c>
      <c r="I261" s="164"/>
      <c r="L261" s="159"/>
      <c r="M261" s="165"/>
      <c r="T261" s="166"/>
      <c r="AT261" s="161" t="s">
        <v>514</v>
      </c>
      <c r="AU261" s="161" t="s">
        <v>82</v>
      </c>
      <c r="AV261" s="12" t="s">
        <v>82</v>
      </c>
      <c r="AW261" s="12" t="s">
        <v>33</v>
      </c>
      <c r="AX261" s="12" t="s">
        <v>72</v>
      </c>
      <c r="AY261" s="161" t="s">
        <v>155</v>
      </c>
    </row>
    <row r="262" spans="2:51" s="14" customFormat="1" ht="10.199999999999999">
      <c r="B262" s="178"/>
      <c r="D262" s="160" t="s">
        <v>514</v>
      </c>
      <c r="E262" s="179" t="s">
        <v>19</v>
      </c>
      <c r="F262" s="180" t="s">
        <v>606</v>
      </c>
      <c r="H262" s="179" t="s">
        <v>19</v>
      </c>
      <c r="I262" s="181"/>
      <c r="L262" s="178"/>
      <c r="M262" s="182"/>
      <c r="T262" s="183"/>
      <c r="AT262" s="179" t="s">
        <v>514</v>
      </c>
      <c r="AU262" s="179" t="s">
        <v>82</v>
      </c>
      <c r="AV262" s="14" t="s">
        <v>79</v>
      </c>
      <c r="AW262" s="14" t="s">
        <v>33</v>
      </c>
      <c r="AX262" s="14" t="s">
        <v>72</v>
      </c>
      <c r="AY262" s="179" t="s">
        <v>155</v>
      </c>
    </row>
    <row r="263" spans="2:51" s="12" customFormat="1" ht="10.199999999999999">
      <c r="B263" s="159"/>
      <c r="D263" s="160" t="s">
        <v>514</v>
      </c>
      <c r="E263" s="161" t="s">
        <v>19</v>
      </c>
      <c r="F263" s="162" t="s">
        <v>702</v>
      </c>
      <c r="H263" s="163">
        <v>25.282</v>
      </c>
      <c r="I263" s="164"/>
      <c r="L263" s="159"/>
      <c r="M263" s="165"/>
      <c r="T263" s="166"/>
      <c r="AT263" s="161" t="s">
        <v>514</v>
      </c>
      <c r="AU263" s="161" t="s">
        <v>82</v>
      </c>
      <c r="AV263" s="12" t="s">
        <v>82</v>
      </c>
      <c r="AW263" s="12" t="s">
        <v>33</v>
      </c>
      <c r="AX263" s="12" t="s">
        <v>72</v>
      </c>
      <c r="AY263" s="161" t="s">
        <v>155</v>
      </c>
    </row>
    <row r="264" spans="2:51" s="14" customFormat="1" ht="10.199999999999999">
      <c r="B264" s="178"/>
      <c r="D264" s="160" t="s">
        <v>514</v>
      </c>
      <c r="E264" s="179" t="s">
        <v>19</v>
      </c>
      <c r="F264" s="180" t="s">
        <v>608</v>
      </c>
      <c r="H264" s="179" t="s">
        <v>19</v>
      </c>
      <c r="I264" s="181"/>
      <c r="L264" s="178"/>
      <c r="M264" s="182"/>
      <c r="T264" s="183"/>
      <c r="AT264" s="179" t="s">
        <v>514</v>
      </c>
      <c r="AU264" s="179" t="s">
        <v>82</v>
      </c>
      <c r="AV264" s="14" t="s">
        <v>79</v>
      </c>
      <c r="AW264" s="14" t="s">
        <v>33</v>
      </c>
      <c r="AX264" s="14" t="s">
        <v>72</v>
      </c>
      <c r="AY264" s="179" t="s">
        <v>155</v>
      </c>
    </row>
    <row r="265" spans="2:51" s="12" customFormat="1" ht="10.199999999999999">
      <c r="B265" s="159"/>
      <c r="D265" s="160" t="s">
        <v>514</v>
      </c>
      <c r="E265" s="161" t="s">
        <v>19</v>
      </c>
      <c r="F265" s="162" t="s">
        <v>703</v>
      </c>
      <c r="H265" s="163">
        <v>23.466999999999999</v>
      </c>
      <c r="I265" s="164"/>
      <c r="L265" s="159"/>
      <c r="M265" s="165"/>
      <c r="T265" s="166"/>
      <c r="AT265" s="161" t="s">
        <v>514</v>
      </c>
      <c r="AU265" s="161" t="s">
        <v>82</v>
      </c>
      <c r="AV265" s="12" t="s">
        <v>82</v>
      </c>
      <c r="AW265" s="12" t="s">
        <v>33</v>
      </c>
      <c r="AX265" s="12" t="s">
        <v>72</v>
      </c>
      <c r="AY265" s="161" t="s">
        <v>155</v>
      </c>
    </row>
    <row r="266" spans="2:51" s="14" customFormat="1" ht="10.199999999999999">
      <c r="B266" s="178"/>
      <c r="D266" s="160" t="s">
        <v>514</v>
      </c>
      <c r="E266" s="179" t="s">
        <v>19</v>
      </c>
      <c r="F266" s="180" t="s">
        <v>610</v>
      </c>
      <c r="H266" s="179" t="s">
        <v>19</v>
      </c>
      <c r="I266" s="181"/>
      <c r="L266" s="178"/>
      <c r="M266" s="182"/>
      <c r="T266" s="183"/>
      <c r="AT266" s="179" t="s">
        <v>514</v>
      </c>
      <c r="AU266" s="179" t="s">
        <v>82</v>
      </c>
      <c r="AV266" s="14" t="s">
        <v>79</v>
      </c>
      <c r="AW266" s="14" t="s">
        <v>33</v>
      </c>
      <c r="AX266" s="14" t="s">
        <v>72</v>
      </c>
      <c r="AY266" s="179" t="s">
        <v>155</v>
      </c>
    </row>
    <row r="267" spans="2:51" s="12" customFormat="1" ht="10.199999999999999">
      <c r="B267" s="159"/>
      <c r="D267" s="160" t="s">
        <v>514</v>
      </c>
      <c r="E267" s="161" t="s">
        <v>19</v>
      </c>
      <c r="F267" s="162" t="s">
        <v>704</v>
      </c>
      <c r="H267" s="163">
        <v>22.071000000000002</v>
      </c>
      <c r="I267" s="164"/>
      <c r="L267" s="159"/>
      <c r="M267" s="165"/>
      <c r="T267" s="166"/>
      <c r="AT267" s="161" t="s">
        <v>514</v>
      </c>
      <c r="AU267" s="161" t="s">
        <v>82</v>
      </c>
      <c r="AV267" s="12" t="s">
        <v>82</v>
      </c>
      <c r="AW267" s="12" t="s">
        <v>33</v>
      </c>
      <c r="AX267" s="12" t="s">
        <v>72</v>
      </c>
      <c r="AY267" s="161" t="s">
        <v>155</v>
      </c>
    </row>
    <row r="268" spans="2:51" s="14" customFormat="1" ht="10.199999999999999">
      <c r="B268" s="178"/>
      <c r="D268" s="160" t="s">
        <v>514</v>
      </c>
      <c r="E268" s="179" t="s">
        <v>19</v>
      </c>
      <c r="F268" s="180" t="s">
        <v>612</v>
      </c>
      <c r="H268" s="179" t="s">
        <v>19</v>
      </c>
      <c r="I268" s="181"/>
      <c r="L268" s="178"/>
      <c r="M268" s="182"/>
      <c r="T268" s="183"/>
      <c r="AT268" s="179" t="s">
        <v>514</v>
      </c>
      <c r="AU268" s="179" t="s">
        <v>82</v>
      </c>
      <c r="AV268" s="14" t="s">
        <v>79</v>
      </c>
      <c r="AW268" s="14" t="s">
        <v>33</v>
      </c>
      <c r="AX268" s="14" t="s">
        <v>72</v>
      </c>
      <c r="AY268" s="179" t="s">
        <v>155</v>
      </c>
    </row>
    <row r="269" spans="2:51" s="12" customFormat="1" ht="10.199999999999999">
      <c r="B269" s="159"/>
      <c r="D269" s="160" t="s">
        <v>514</v>
      </c>
      <c r="E269" s="161" t="s">
        <v>19</v>
      </c>
      <c r="F269" s="162" t="s">
        <v>705</v>
      </c>
      <c r="H269" s="163">
        <v>11.162000000000001</v>
      </c>
      <c r="I269" s="164"/>
      <c r="L269" s="159"/>
      <c r="M269" s="165"/>
      <c r="T269" s="166"/>
      <c r="AT269" s="161" t="s">
        <v>514</v>
      </c>
      <c r="AU269" s="161" t="s">
        <v>82</v>
      </c>
      <c r="AV269" s="12" t="s">
        <v>82</v>
      </c>
      <c r="AW269" s="12" t="s">
        <v>33</v>
      </c>
      <c r="AX269" s="12" t="s">
        <v>72</v>
      </c>
      <c r="AY269" s="161" t="s">
        <v>155</v>
      </c>
    </row>
    <row r="270" spans="2:51" s="14" customFormat="1" ht="10.199999999999999">
      <c r="B270" s="178"/>
      <c r="D270" s="160" t="s">
        <v>514</v>
      </c>
      <c r="E270" s="179" t="s">
        <v>19</v>
      </c>
      <c r="F270" s="180" t="s">
        <v>614</v>
      </c>
      <c r="H270" s="179" t="s">
        <v>19</v>
      </c>
      <c r="I270" s="181"/>
      <c r="L270" s="178"/>
      <c r="M270" s="182"/>
      <c r="T270" s="183"/>
      <c r="AT270" s="179" t="s">
        <v>514</v>
      </c>
      <c r="AU270" s="179" t="s">
        <v>82</v>
      </c>
      <c r="AV270" s="14" t="s">
        <v>79</v>
      </c>
      <c r="AW270" s="14" t="s">
        <v>33</v>
      </c>
      <c r="AX270" s="14" t="s">
        <v>72</v>
      </c>
      <c r="AY270" s="179" t="s">
        <v>155</v>
      </c>
    </row>
    <row r="271" spans="2:51" s="12" customFormat="1" ht="10.199999999999999">
      <c r="B271" s="159"/>
      <c r="D271" s="160" t="s">
        <v>514</v>
      </c>
      <c r="E271" s="161" t="s">
        <v>19</v>
      </c>
      <c r="F271" s="162" t="s">
        <v>706</v>
      </c>
      <c r="H271" s="163">
        <v>12.247</v>
      </c>
      <c r="I271" s="164"/>
      <c r="L271" s="159"/>
      <c r="M271" s="165"/>
      <c r="T271" s="166"/>
      <c r="AT271" s="161" t="s">
        <v>514</v>
      </c>
      <c r="AU271" s="161" t="s">
        <v>82</v>
      </c>
      <c r="AV271" s="12" t="s">
        <v>82</v>
      </c>
      <c r="AW271" s="12" t="s">
        <v>33</v>
      </c>
      <c r="AX271" s="12" t="s">
        <v>72</v>
      </c>
      <c r="AY271" s="161" t="s">
        <v>155</v>
      </c>
    </row>
    <row r="272" spans="2:51" s="14" customFormat="1" ht="10.199999999999999">
      <c r="B272" s="178"/>
      <c r="D272" s="160" t="s">
        <v>514</v>
      </c>
      <c r="E272" s="179" t="s">
        <v>19</v>
      </c>
      <c r="F272" s="180" t="s">
        <v>616</v>
      </c>
      <c r="H272" s="179" t="s">
        <v>19</v>
      </c>
      <c r="I272" s="181"/>
      <c r="L272" s="178"/>
      <c r="M272" s="182"/>
      <c r="T272" s="183"/>
      <c r="AT272" s="179" t="s">
        <v>514</v>
      </c>
      <c r="AU272" s="179" t="s">
        <v>82</v>
      </c>
      <c r="AV272" s="14" t="s">
        <v>79</v>
      </c>
      <c r="AW272" s="14" t="s">
        <v>33</v>
      </c>
      <c r="AX272" s="14" t="s">
        <v>72</v>
      </c>
      <c r="AY272" s="179" t="s">
        <v>155</v>
      </c>
    </row>
    <row r="273" spans="2:51" s="12" customFormat="1" ht="10.199999999999999">
      <c r="B273" s="159"/>
      <c r="D273" s="160" t="s">
        <v>514</v>
      </c>
      <c r="E273" s="161" t="s">
        <v>19</v>
      </c>
      <c r="F273" s="162" t="s">
        <v>707</v>
      </c>
      <c r="H273" s="163">
        <v>66.534000000000006</v>
      </c>
      <c r="I273" s="164"/>
      <c r="L273" s="159"/>
      <c r="M273" s="165"/>
      <c r="T273" s="166"/>
      <c r="AT273" s="161" t="s">
        <v>514</v>
      </c>
      <c r="AU273" s="161" t="s">
        <v>82</v>
      </c>
      <c r="AV273" s="12" t="s">
        <v>82</v>
      </c>
      <c r="AW273" s="12" t="s">
        <v>33</v>
      </c>
      <c r="AX273" s="12" t="s">
        <v>72</v>
      </c>
      <c r="AY273" s="161" t="s">
        <v>155</v>
      </c>
    </row>
    <row r="274" spans="2:51" s="15" customFormat="1" ht="10.199999999999999">
      <c r="B274" s="184"/>
      <c r="D274" s="160" t="s">
        <v>514</v>
      </c>
      <c r="E274" s="185" t="s">
        <v>19</v>
      </c>
      <c r="F274" s="186" t="s">
        <v>620</v>
      </c>
      <c r="H274" s="187">
        <v>773.60500000000002</v>
      </c>
      <c r="I274" s="188"/>
      <c r="L274" s="184"/>
      <c r="M274" s="189"/>
      <c r="T274" s="190"/>
      <c r="AT274" s="185" t="s">
        <v>514</v>
      </c>
      <c r="AU274" s="185" t="s">
        <v>82</v>
      </c>
      <c r="AV274" s="15" t="s">
        <v>92</v>
      </c>
      <c r="AW274" s="15" t="s">
        <v>33</v>
      </c>
      <c r="AX274" s="15" t="s">
        <v>72</v>
      </c>
      <c r="AY274" s="185" t="s">
        <v>155</v>
      </c>
    </row>
    <row r="275" spans="2:51" s="14" customFormat="1" ht="10.199999999999999">
      <c r="B275" s="178"/>
      <c r="D275" s="160" t="s">
        <v>514</v>
      </c>
      <c r="E275" s="179" t="s">
        <v>19</v>
      </c>
      <c r="F275" s="180" t="s">
        <v>570</v>
      </c>
      <c r="H275" s="179" t="s">
        <v>19</v>
      </c>
      <c r="I275" s="181"/>
      <c r="L275" s="178"/>
      <c r="M275" s="182"/>
      <c r="T275" s="183"/>
      <c r="AT275" s="179" t="s">
        <v>514</v>
      </c>
      <c r="AU275" s="179" t="s">
        <v>82</v>
      </c>
      <c r="AV275" s="14" t="s">
        <v>79</v>
      </c>
      <c r="AW275" s="14" t="s">
        <v>33</v>
      </c>
      <c r="AX275" s="14" t="s">
        <v>72</v>
      </c>
      <c r="AY275" s="179" t="s">
        <v>155</v>
      </c>
    </row>
    <row r="276" spans="2:51" s="14" customFormat="1" ht="10.199999999999999">
      <c r="B276" s="178"/>
      <c r="D276" s="160" t="s">
        <v>514</v>
      </c>
      <c r="E276" s="179" t="s">
        <v>19</v>
      </c>
      <c r="F276" s="180" t="s">
        <v>621</v>
      </c>
      <c r="H276" s="179" t="s">
        <v>19</v>
      </c>
      <c r="I276" s="181"/>
      <c r="L276" s="178"/>
      <c r="M276" s="182"/>
      <c r="T276" s="183"/>
      <c r="AT276" s="179" t="s">
        <v>514</v>
      </c>
      <c r="AU276" s="179" t="s">
        <v>82</v>
      </c>
      <c r="AV276" s="14" t="s">
        <v>79</v>
      </c>
      <c r="AW276" s="14" t="s">
        <v>33</v>
      </c>
      <c r="AX276" s="14" t="s">
        <v>72</v>
      </c>
      <c r="AY276" s="179" t="s">
        <v>155</v>
      </c>
    </row>
    <row r="277" spans="2:51" s="12" customFormat="1" ht="10.199999999999999">
      <c r="B277" s="159"/>
      <c r="D277" s="160" t="s">
        <v>514</v>
      </c>
      <c r="E277" s="161" t="s">
        <v>19</v>
      </c>
      <c r="F277" s="162" t="s">
        <v>708</v>
      </c>
      <c r="H277" s="163">
        <v>12.958</v>
      </c>
      <c r="I277" s="164"/>
      <c r="L277" s="159"/>
      <c r="M277" s="165"/>
      <c r="T277" s="166"/>
      <c r="AT277" s="161" t="s">
        <v>514</v>
      </c>
      <c r="AU277" s="161" t="s">
        <v>82</v>
      </c>
      <c r="AV277" s="12" t="s">
        <v>82</v>
      </c>
      <c r="AW277" s="12" t="s">
        <v>33</v>
      </c>
      <c r="AX277" s="12" t="s">
        <v>72</v>
      </c>
      <c r="AY277" s="161" t="s">
        <v>155</v>
      </c>
    </row>
    <row r="278" spans="2:51" s="14" customFormat="1" ht="10.199999999999999">
      <c r="B278" s="178"/>
      <c r="D278" s="160" t="s">
        <v>514</v>
      </c>
      <c r="E278" s="179" t="s">
        <v>19</v>
      </c>
      <c r="F278" s="180" t="s">
        <v>623</v>
      </c>
      <c r="H278" s="179" t="s">
        <v>19</v>
      </c>
      <c r="I278" s="181"/>
      <c r="L278" s="178"/>
      <c r="M278" s="182"/>
      <c r="T278" s="183"/>
      <c r="AT278" s="179" t="s">
        <v>514</v>
      </c>
      <c r="AU278" s="179" t="s">
        <v>82</v>
      </c>
      <c r="AV278" s="14" t="s">
        <v>79</v>
      </c>
      <c r="AW278" s="14" t="s">
        <v>33</v>
      </c>
      <c r="AX278" s="14" t="s">
        <v>72</v>
      </c>
      <c r="AY278" s="179" t="s">
        <v>155</v>
      </c>
    </row>
    <row r="279" spans="2:51" s="12" customFormat="1" ht="10.199999999999999">
      <c r="B279" s="159"/>
      <c r="D279" s="160" t="s">
        <v>514</v>
      </c>
      <c r="E279" s="161" t="s">
        <v>19</v>
      </c>
      <c r="F279" s="162" t="s">
        <v>709</v>
      </c>
      <c r="H279" s="163">
        <v>6.0590000000000002</v>
      </c>
      <c r="I279" s="164"/>
      <c r="L279" s="159"/>
      <c r="M279" s="165"/>
      <c r="T279" s="166"/>
      <c r="AT279" s="161" t="s">
        <v>514</v>
      </c>
      <c r="AU279" s="161" t="s">
        <v>82</v>
      </c>
      <c r="AV279" s="12" t="s">
        <v>82</v>
      </c>
      <c r="AW279" s="12" t="s">
        <v>33</v>
      </c>
      <c r="AX279" s="12" t="s">
        <v>72</v>
      </c>
      <c r="AY279" s="161" t="s">
        <v>155</v>
      </c>
    </row>
    <row r="280" spans="2:51" s="14" customFormat="1" ht="10.199999999999999">
      <c r="B280" s="178"/>
      <c r="D280" s="160" t="s">
        <v>514</v>
      </c>
      <c r="E280" s="179" t="s">
        <v>19</v>
      </c>
      <c r="F280" s="180" t="s">
        <v>625</v>
      </c>
      <c r="H280" s="179" t="s">
        <v>19</v>
      </c>
      <c r="I280" s="181"/>
      <c r="L280" s="178"/>
      <c r="M280" s="182"/>
      <c r="T280" s="183"/>
      <c r="AT280" s="179" t="s">
        <v>514</v>
      </c>
      <c r="AU280" s="179" t="s">
        <v>82</v>
      </c>
      <c r="AV280" s="14" t="s">
        <v>79</v>
      </c>
      <c r="AW280" s="14" t="s">
        <v>33</v>
      </c>
      <c r="AX280" s="14" t="s">
        <v>72</v>
      </c>
      <c r="AY280" s="179" t="s">
        <v>155</v>
      </c>
    </row>
    <row r="281" spans="2:51" s="12" customFormat="1" ht="10.199999999999999">
      <c r="B281" s="159"/>
      <c r="D281" s="160" t="s">
        <v>514</v>
      </c>
      <c r="E281" s="161" t="s">
        <v>19</v>
      </c>
      <c r="F281" s="162" t="s">
        <v>710</v>
      </c>
      <c r="H281" s="163">
        <v>56.939</v>
      </c>
      <c r="I281" s="164"/>
      <c r="L281" s="159"/>
      <c r="M281" s="165"/>
      <c r="T281" s="166"/>
      <c r="AT281" s="161" t="s">
        <v>514</v>
      </c>
      <c r="AU281" s="161" t="s">
        <v>82</v>
      </c>
      <c r="AV281" s="12" t="s">
        <v>82</v>
      </c>
      <c r="AW281" s="12" t="s">
        <v>33</v>
      </c>
      <c r="AX281" s="12" t="s">
        <v>72</v>
      </c>
      <c r="AY281" s="161" t="s">
        <v>155</v>
      </c>
    </row>
    <row r="282" spans="2:51" s="14" customFormat="1" ht="10.199999999999999">
      <c r="B282" s="178"/>
      <c r="D282" s="160" t="s">
        <v>514</v>
      </c>
      <c r="E282" s="179" t="s">
        <v>19</v>
      </c>
      <c r="F282" s="180" t="s">
        <v>627</v>
      </c>
      <c r="H282" s="179" t="s">
        <v>19</v>
      </c>
      <c r="I282" s="181"/>
      <c r="L282" s="178"/>
      <c r="M282" s="182"/>
      <c r="T282" s="183"/>
      <c r="AT282" s="179" t="s">
        <v>514</v>
      </c>
      <c r="AU282" s="179" t="s">
        <v>82</v>
      </c>
      <c r="AV282" s="14" t="s">
        <v>79</v>
      </c>
      <c r="AW282" s="14" t="s">
        <v>33</v>
      </c>
      <c r="AX282" s="14" t="s">
        <v>72</v>
      </c>
      <c r="AY282" s="179" t="s">
        <v>155</v>
      </c>
    </row>
    <row r="283" spans="2:51" s="12" customFormat="1" ht="10.199999999999999">
      <c r="B283" s="159"/>
      <c r="D283" s="160" t="s">
        <v>514</v>
      </c>
      <c r="E283" s="161" t="s">
        <v>19</v>
      </c>
      <c r="F283" s="162" t="s">
        <v>711</v>
      </c>
      <c r="H283" s="163">
        <v>33.753999999999998</v>
      </c>
      <c r="I283" s="164"/>
      <c r="L283" s="159"/>
      <c r="M283" s="165"/>
      <c r="T283" s="166"/>
      <c r="AT283" s="161" t="s">
        <v>514</v>
      </c>
      <c r="AU283" s="161" t="s">
        <v>82</v>
      </c>
      <c r="AV283" s="12" t="s">
        <v>82</v>
      </c>
      <c r="AW283" s="12" t="s">
        <v>33</v>
      </c>
      <c r="AX283" s="12" t="s">
        <v>72</v>
      </c>
      <c r="AY283" s="161" t="s">
        <v>155</v>
      </c>
    </row>
    <row r="284" spans="2:51" s="14" customFormat="1" ht="10.199999999999999">
      <c r="B284" s="178"/>
      <c r="D284" s="160" t="s">
        <v>514</v>
      </c>
      <c r="E284" s="179" t="s">
        <v>19</v>
      </c>
      <c r="F284" s="180" t="s">
        <v>629</v>
      </c>
      <c r="H284" s="179" t="s">
        <v>19</v>
      </c>
      <c r="I284" s="181"/>
      <c r="L284" s="178"/>
      <c r="M284" s="182"/>
      <c r="T284" s="183"/>
      <c r="AT284" s="179" t="s">
        <v>514</v>
      </c>
      <c r="AU284" s="179" t="s">
        <v>82</v>
      </c>
      <c r="AV284" s="14" t="s">
        <v>79</v>
      </c>
      <c r="AW284" s="14" t="s">
        <v>33</v>
      </c>
      <c r="AX284" s="14" t="s">
        <v>72</v>
      </c>
      <c r="AY284" s="179" t="s">
        <v>155</v>
      </c>
    </row>
    <row r="285" spans="2:51" s="12" customFormat="1" ht="10.199999999999999">
      <c r="B285" s="159"/>
      <c r="D285" s="160" t="s">
        <v>514</v>
      </c>
      <c r="E285" s="161" t="s">
        <v>19</v>
      </c>
      <c r="F285" s="162" t="s">
        <v>712</v>
      </c>
      <c r="H285" s="163">
        <v>33.284999999999997</v>
      </c>
      <c r="I285" s="164"/>
      <c r="L285" s="159"/>
      <c r="M285" s="165"/>
      <c r="T285" s="166"/>
      <c r="AT285" s="161" t="s">
        <v>514</v>
      </c>
      <c r="AU285" s="161" t="s">
        <v>82</v>
      </c>
      <c r="AV285" s="12" t="s">
        <v>82</v>
      </c>
      <c r="AW285" s="12" t="s">
        <v>33</v>
      </c>
      <c r="AX285" s="12" t="s">
        <v>72</v>
      </c>
      <c r="AY285" s="161" t="s">
        <v>155</v>
      </c>
    </row>
    <row r="286" spans="2:51" s="14" customFormat="1" ht="10.199999999999999">
      <c r="B286" s="178"/>
      <c r="D286" s="160" t="s">
        <v>514</v>
      </c>
      <c r="E286" s="179" t="s">
        <v>19</v>
      </c>
      <c r="F286" s="180" t="s">
        <v>631</v>
      </c>
      <c r="H286" s="179" t="s">
        <v>19</v>
      </c>
      <c r="I286" s="181"/>
      <c r="L286" s="178"/>
      <c r="M286" s="182"/>
      <c r="T286" s="183"/>
      <c r="AT286" s="179" t="s">
        <v>514</v>
      </c>
      <c r="AU286" s="179" t="s">
        <v>82</v>
      </c>
      <c r="AV286" s="14" t="s">
        <v>79</v>
      </c>
      <c r="AW286" s="14" t="s">
        <v>33</v>
      </c>
      <c r="AX286" s="14" t="s">
        <v>72</v>
      </c>
      <c r="AY286" s="179" t="s">
        <v>155</v>
      </c>
    </row>
    <row r="287" spans="2:51" s="12" customFormat="1" ht="10.199999999999999">
      <c r="B287" s="159"/>
      <c r="D287" s="160" t="s">
        <v>514</v>
      </c>
      <c r="E287" s="161" t="s">
        <v>19</v>
      </c>
      <c r="F287" s="162" t="s">
        <v>713</v>
      </c>
      <c r="H287" s="163">
        <v>23.673999999999999</v>
      </c>
      <c r="I287" s="164"/>
      <c r="L287" s="159"/>
      <c r="M287" s="165"/>
      <c r="T287" s="166"/>
      <c r="AT287" s="161" t="s">
        <v>514</v>
      </c>
      <c r="AU287" s="161" t="s">
        <v>82</v>
      </c>
      <c r="AV287" s="12" t="s">
        <v>82</v>
      </c>
      <c r="AW287" s="12" t="s">
        <v>33</v>
      </c>
      <c r="AX287" s="12" t="s">
        <v>72</v>
      </c>
      <c r="AY287" s="161" t="s">
        <v>155</v>
      </c>
    </row>
    <row r="288" spans="2:51" s="14" customFormat="1" ht="10.199999999999999">
      <c r="B288" s="178"/>
      <c r="D288" s="160" t="s">
        <v>514</v>
      </c>
      <c r="E288" s="179" t="s">
        <v>19</v>
      </c>
      <c r="F288" s="180" t="s">
        <v>633</v>
      </c>
      <c r="H288" s="179" t="s">
        <v>19</v>
      </c>
      <c r="I288" s="181"/>
      <c r="L288" s="178"/>
      <c r="M288" s="182"/>
      <c r="T288" s="183"/>
      <c r="AT288" s="179" t="s">
        <v>514</v>
      </c>
      <c r="AU288" s="179" t="s">
        <v>82</v>
      </c>
      <c r="AV288" s="14" t="s">
        <v>79</v>
      </c>
      <c r="AW288" s="14" t="s">
        <v>33</v>
      </c>
      <c r="AX288" s="14" t="s">
        <v>72</v>
      </c>
      <c r="AY288" s="179" t="s">
        <v>155</v>
      </c>
    </row>
    <row r="289" spans="2:51" s="12" customFormat="1" ht="10.199999999999999">
      <c r="B289" s="159"/>
      <c r="D289" s="160" t="s">
        <v>514</v>
      </c>
      <c r="E289" s="161" t="s">
        <v>19</v>
      </c>
      <c r="F289" s="162" t="s">
        <v>714</v>
      </c>
      <c r="H289" s="163">
        <v>24.530999999999999</v>
      </c>
      <c r="I289" s="164"/>
      <c r="L289" s="159"/>
      <c r="M289" s="165"/>
      <c r="T289" s="166"/>
      <c r="AT289" s="161" t="s">
        <v>514</v>
      </c>
      <c r="AU289" s="161" t="s">
        <v>82</v>
      </c>
      <c r="AV289" s="12" t="s">
        <v>82</v>
      </c>
      <c r="AW289" s="12" t="s">
        <v>33</v>
      </c>
      <c r="AX289" s="12" t="s">
        <v>72</v>
      </c>
      <c r="AY289" s="161" t="s">
        <v>155</v>
      </c>
    </row>
    <row r="290" spans="2:51" s="14" customFormat="1" ht="10.199999999999999">
      <c r="B290" s="178"/>
      <c r="D290" s="160" t="s">
        <v>514</v>
      </c>
      <c r="E290" s="179" t="s">
        <v>19</v>
      </c>
      <c r="F290" s="180" t="s">
        <v>635</v>
      </c>
      <c r="H290" s="179" t="s">
        <v>19</v>
      </c>
      <c r="I290" s="181"/>
      <c r="L290" s="178"/>
      <c r="M290" s="182"/>
      <c r="T290" s="183"/>
      <c r="AT290" s="179" t="s">
        <v>514</v>
      </c>
      <c r="AU290" s="179" t="s">
        <v>82</v>
      </c>
      <c r="AV290" s="14" t="s">
        <v>79</v>
      </c>
      <c r="AW290" s="14" t="s">
        <v>33</v>
      </c>
      <c r="AX290" s="14" t="s">
        <v>72</v>
      </c>
      <c r="AY290" s="179" t="s">
        <v>155</v>
      </c>
    </row>
    <row r="291" spans="2:51" s="12" customFormat="1" ht="10.199999999999999">
      <c r="B291" s="159"/>
      <c r="D291" s="160" t="s">
        <v>514</v>
      </c>
      <c r="E291" s="161" t="s">
        <v>19</v>
      </c>
      <c r="F291" s="162" t="s">
        <v>715</v>
      </c>
      <c r="H291" s="163">
        <v>36.210999999999999</v>
      </c>
      <c r="I291" s="164"/>
      <c r="L291" s="159"/>
      <c r="M291" s="165"/>
      <c r="T291" s="166"/>
      <c r="AT291" s="161" t="s">
        <v>514</v>
      </c>
      <c r="AU291" s="161" t="s">
        <v>82</v>
      </c>
      <c r="AV291" s="12" t="s">
        <v>82</v>
      </c>
      <c r="AW291" s="12" t="s">
        <v>33</v>
      </c>
      <c r="AX291" s="12" t="s">
        <v>72</v>
      </c>
      <c r="AY291" s="161" t="s">
        <v>155</v>
      </c>
    </row>
    <row r="292" spans="2:51" s="14" customFormat="1" ht="10.199999999999999">
      <c r="B292" s="178"/>
      <c r="D292" s="160" t="s">
        <v>514</v>
      </c>
      <c r="E292" s="179" t="s">
        <v>19</v>
      </c>
      <c r="F292" s="180" t="s">
        <v>637</v>
      </c>
      <c r="H292" s="179" t="s">
        <v>19</v>
      </c>
      <c r="I292" s="181"/>
      <c r="L292" s="178"/>
      <c r="M292" s="182"/>
      <c r="T292" s="183"/>
      <c r="AT292" s="179" t="s">
        <v>514</v>
      </c>
      <c r="AU292" s="179" t="s">
        <v>82</v>
      </c>
      <c r="AV292" s="14" t="s">
        <v>79</v>
      </c>
      <c r="AW292" s="14" t="s">
        <v>33</v>
      </c>
      <c r="AX292" s="14" t="s">
        <v>72</v>
      </c>
      <c r="AY292" s="179" t="s">
        <v>155</v>
      </c>
    </row>
    <row r="293" spans="2:51" s="12" customFormat="1" ht="10.199999999999999">
      <c r="B293" s="159"/>
      <c r="D293" s="160" t="s">
        <v>514</v>
      </c>
      <c r="E293" s="161" t="s">
        <v>19</v>
      </c>
      <c r="F293" s="162" t="s">
        <v>716</v>
      </c>
      <c r="H293" s="163">
        <v>62.091000000000001</v>
      </c>
      <c r="I293" s="164"/>
      <c r="L293" s="159"/>
      <c r="M293" s="165"/>
      <c r="T293" s="166"/>
      <c r="AT293" s="161" t="s">
        <v>514</v>
      </c>
      <c r="AU293" s="161" t="s">
        <v>82</v>
      </c>
      <c r="AV293" s="12" t="s">
        <v>82</v>
      </c>
      <c r="AW293" s="12" t="s">
        <v>33</v>
      </c>
      <c r="AX293" s="12" t="s">
        <v>72</v>
      </c>
      <c r="AY293" s="161" t="s">
        <v>155</v>
      </c>
    </row>
    <row r="294" spans="2:51" s="14" customFormat="1" ht="10.199999999999999">
      <c r="B294" s="178"/>
      <c r="D294" s="160" t="s">
        <v>514</v>
      </c>
      <c r="E294" s="179" t="s">
        <v>19</v>
      </c>
      <c r="F294" s="180" t="s">
        <v>639</v>
      </c>
      <c r="H294" s="179" t="s">
        <v>19</v>
      </c>
      <c r="I294" s="181"/>
      <c r="L294" s="178"/>
      <c r="M294" s="182"/>
      <c r="T294" s="183"/>
      <c r="AT294" s="179" t="s">
        <v>514</v>
      </c>
      <c r="AU294" s="179" t="s">
        <v>82</v>
      </c>
      <c r="AV294" s="14" t="s">
        <v>79</v>
      </c>
      <c r="AW294" s="14" t="s">
        <v>33</v>
      </c>
      <c r="AX294" s="14" t="s">
        <v>72</v>
      </c>
      <c r="AY294" s="179" t="s">
        <v>155</v>
      </c>
    </row>
    <row r="295" spans="2:51" s="12" customFormat="1" ht="10.199999999999999">
      <c r="B295" s="159"/>
      <c r="D295" s="160" t="s">
        <v>514</v>
      </c>
      <c r="E295" s="161" t="s">
        <v>19</v>
      </c>
      <c r="F295" s="162" t="s">
        <v>717</v>
      </c>
      <c r="H295" s="163">
        <v>20.308</v>
      </c>
      <c r="I295" s="164"/>
      <c r="L295" s="159"/>
      <c r="M295" s="165"/>
      <c r="T295" s="166"/>
      <c r="AT295" s="161" t="s">
        <v>514</v>
      </c>
      <c r="AU295" s="161" t="s">
        <v>82</v>
      </c>
      <c r="AV295" s="12" t="s">
        <v>82</v>
      </c>
      <c r="AW295" s="12" t="s">
        <v>33</v>
      </c>
      <c r="AX295" s="12" t="s">
        <v>72</v>
      </c>
      <c r="AY295" s="161" t="s">
        <v>155</v>
      </c>
    </row>
    <row r="296" spans="2:51" s="14" customFormat="1" ht="10.199999999999999">
      <c r="B296" s="178"/>
      <c r="D296" s="160" t="s">
        <v>514</v>
      </c>
      <c r="E296" s="179" t="s">
        <v>19</v>
      </c>
      <c r="F296" s="180" t="s">
        <v>641</v>
      </c>
      <c r="H296" s="179" t="s">
        <v>19</v>
      </c>
      <c r="I296" s="181"/>
      <c r="L296" s="178"/>
      <c r="M296" s="182"/>
      <c r="T296" s="183"/>
      <c r="AT296" s="179" t="s">
        <v>514</v>
      </c>
      <c r="AU296" s="179" t="s">
        <v>82</v>
      </c>
      <c r="AV296" s="14" t="s">
        <v>79</v>
      </c>
      <c r="AW296" s="14" t="s">
        <v>33</v>
      </c>
      <c r="AX296" s="14" t="s">
        <v>72</v>
      </c>
      <c r="AY296" s="179" t="s">
        <v>155</v>
      </c>
    </row>
    <row r="297" spans="2:51" s="12" customFormat="1" ht="10.199999999999999">
      <c r="B297" s="159"/>
      <c r="D297" s="160" t="s">
        <v>514</v>
      </c>
      <c r="E297" s="161" t="s">
        <v>19</v>
      </c>
      <c r="F297" s="162" t="s">
        <v>718</v>
      </c>
      <c r="H297" s="163">
        <v>36.941000000000003</v>
      </c>
      <c r="I297" s="164"/>
      <c r="L297" s="159"/>
      <c r="M297" s="165"/>
      <c r="T297" s="166"/>
      <c r="AT297" s="161" t="s">
        <v>514</v>
      </c>
      <c r="AU297" s="161" t="s">
        <v>82</v>
      </c>
      <c r="AV297" s="12" t="s">
        <v>82</v>
      </c>
      <c r="AW297" s="12" t="s">
        <v>33</v>
      </c>
      <c r="AX297" s="12" t="s">
        <v>72</v>
      </c>
      <c r="AY297" s="161" t="s">
        <v>155</v>
      </c>
    </row>
    <row r="298" spans="2:51" s="14" customFormat="1" ht="10.199999999999999">
      <c r="B298" s="178"/>
      <c r="D298" s="160" t="s">
        <v>514</v>
      </c>
      <c r="E298" s="179" t="s">
        <v>19</v>
      </c>
      <c r="F298" s="180" t="s">
        <v>643</v>
      </c>
      <c r="H298" s="179" t="s">
        <v>19</v>
      </c>
      <c r="I298" s="181"/>
      <c r="L298" s="178"/>
      <c r="M298" s="182"/>
      <c r="T298" s="183"/>
      <c r="AT298" s="179" t="s">
        <v>514</v>
      </c>
      <c r="AU298" s="179" t="s">
        <v>82</v>
      </c>
      <c r="AV298" s="14" t="s">
        <v>79</v>
      </c>
      <c r="AW298" s="14" t="s">
        <v>33</v>
      </c>
      <c r="AX298" s="14" t="s">
        <v>72</v>
      </c>
      <c r="AY298" s="179" t="s">
        <v>155</v>
      </c>
    </row>
    <row r="299" spans="2:51" s="12" customFormat="1" ht="10.199999999999999">
      <c r="B299" s="159"/>
      <c r="D299" s="160" t="s">
        <v>514</v>
      </c>
      <c r="E299" s="161" t="s">
        <v>19</v>
      </c>
      <c r="F299" s="162" t="s">
        <v>719</v>
      </c>
      <c r="H299" s="163">
        <v>33.192</v>
      </c>
      <c r="I299" s="164"/>
      <c r="L299" s="159"/>
      <c r="M299" s="165"/>
      <c r="T299" s="166"/>
      <c r="AT299" s="161" t="s">
        <v>514</v>
      </c>
      <c r="AU299" s="161" t="s">
        <v>82</v>
      </c>
      <c r="AV299" s="12" t="s">
        <v>82</v>
      </c>
      <c r="AW299" s="12" t="s">
        <v>33</v>
      </c>
      <c r="AX299" s="12" t="s">
        <v>72</v>
      </c>
      <c r="AY299" s="161" t="s">
        <v>155</v>
      </c>
    </row>
    <row r="300" spans="2:51" s="14" customFormat="1" ht="10.199999999999999">
      <c r="B300" s="178"/>
      <c r="D300" s="160" t="s">
        <v>514</v>
      </c>
      <c r="E300" s="179" t="s">
        <v>19</v>
      </c>
      <c r="F300" s="180" t="s">
        <v>645</v>
      </c>
      <c r="H300" s="179" t="s">
        <v>19</v>
      </c>
      <c r="I300" s="181"/>
      <c r="L300" s="178"/>
      <c r="M300" s="182"/>
      <c r="T300" s="183"/>
      <c r="AT300" s="179" t="s">
        <v>514</v>
      </c>
      <c r="AU300" s="179" t="s">
        <v>82</v>
      </c>
      <c r="AV300" s="14" t="s">
        <v>79</v>
      </c>
      <c r="AW300" s="14" t="s">
        <v>33</v>
      </c>
      <c r="AX300" s="14" t="s">
        <v>72</v>
      </c>
      <c r="AY300" s="179" t="s">
        <v>155</v>
      </c>
    </row>
    <row r="301" spans="2:51" s="12" customFormat="1" ht="10.199999999999999">
      <c r="B301" s="159"/>
      <c r="D301" s="160" t="s">
        <v>514</v>
      </c>
      <c r="E301" s="161" t="s">
        <v>19</v>
      </c>
      <c r="F301" s="162" t="s">
        <v>720</v>
      </c>
      <c r="H301" s="163">
        <v>25.501000000000001</v>
      </c>
      <c r="I301" s="164"/>
      <c r="L301" s="159"/>
      <c r="M301" s="165"/>
      <c r="T301" s="166"/>
      <c r="AT301" s="161" t="s">
        <v>514</v>
      </c>
      <c r="AU301" s="161" t="s">
        <v>82</v>
      </c>
      <c r="AV301" s="12" t="s">
        <v>82</v>
      </c>
      <c r="AW301" s="12" t="s">
        <v>33</v>
      </c>
      <c r="AX301" s="12" t="s">
        <v>72</v>
      </c>
      <c r="AY301" s="161" t="s">
        <v>155</v>
      </c>
    </row>
    <row r="302" spans="2:51" s="14" customFormat="1" ht="10.199999999999999">
      <c r="B302" s="178"/>
      <c r="D302" s="160" t="s">
        <v>514</v>
      </c>
      <c r="E302" s="179" t="s">
        <v>19</v>
      </c>
      <c r="F302" s="180" t="s">
        <v>647</v>
      </c>
      <c r="H302" s="179" t="s">
        <v>19</v>
      </c>
      <c r="I302" s="181"/>
      <c r="L302" s="178"/>
      <c r="M302" s="182"/>
      <c r="T302" s="183"/>
      <c r="AT302" s="179" t="s">
        <v>514</v>
      </c>
      <c r="AU302" s="179" t="s">
        <v>82</v>
      </c>
      <c r="AV302" s="14" t="s">
        <v>79</v>
      </c>
      <c r="AW302" s="14" t="s">
        <v>33</v>
      </c>
      <c r="AX302" s="14" t="s">
        <v>72</v>
      </c>
      <c r="AY302" s="179" t="s">
        <v>155</v>
      </c>
    </row>
    <row r="303" spans="2:51" s="12" customFormat="1" ht="10.199999999999999">
      <c r="B303" s="159"/>
      <c r="D303" s="160" t="s">
        <v>514</v>
      </c>
      <c r="E303" s="161" t="s">
        <v>19</v>
      </c>
      <c r="F303" s="162" t="s">
        <v>721</v>
      </c>
      <c r="H303" s="163">
        <v>38.304000000000002</v>
      </c>
      <c r="I303" s="164"/>
      <c r="L303" s="159"/>
      <c r="M303" s="165"/>
      <c r="T303" s="166"/>
      <c r="AT303" s="161" t="s">
        <v>514</v>
      </c>
      <c r="AU303" s="161" t="s">
        <v>82</v>
      </c>
      <c r="AV303" s="12" t="s">
        <v>82</v>
      </c>
      <c r="AW303" s="12" t="s">
        <v>33</v>
      </c>
      <c r="AX303" s="12" t="s">
        <v>72</v>
      </c>
      <c r="AY303" s="161" t="s">
        <v>155</v>
      </c>
    </row>
    <row r="304" spans="2:51" s="14" customFormat="1" ht="10.199999999999999">
      <c r="B304" s="178"/>
      <c r="D304" s="160" t="s">
        <v>514</v>
      </c>
      <c r="E304" s="179" t="s">
        <v>19</v>
      </c>
      <c r="F304" s="180" t="s">
        <v>649</v>
      </c>
      <c r="H304" s="179" t="s">
        <v>19</v>
      </c>
      <c r="I304" s="181"/>
      <c r="L304" s="178"/>
      <c r="M304" s="182"/>
      <c r="T304" s="183"/>
      <c r="AT304" s="179" t="s">
        <v>514</v>
      </c>
      <c r="AU304" s="179" t="s">
        <v>82</v>
      </c>
      <c r="AV304" s="14" t="s">
        <v>79</v>
      </c>
      <c r="AW304" s="14" t="s">
        <v>33</v>
      </c>
      <c r="AX304" s="14" t="s">
        <v>72</v>
      </c>
      <c r="AY304" s="179" t="s">
        <v>155</v>
      </c>
    </row>
    <row r="305" spans="2:51" s="12" customFormat="1" ht="10.199999999999999">
      <c r="B305" s="159"/>
      <c r="D305" s="160" t="s">
        <v>514</v>
      </c>
      <c r="E305" s="161" t="s">
        <v>19</v>
      </c>
      <c r="F305" s="162" t="s">
        <v>722</v>
      </c>
      <c r="H305" s="163">
        <v>46.91</v>
      </c>
      <c r="I305" s="164"/>
      <c r="L305" s="159"/>
      <c r="M305" s="165"/>
      <c r="T305" s="166"/>
      <c r="AT305" s="161" t="s">
        <v>514</v>
      </c>
      <c r="AU305" s="161" t="s">
        <v>82</v>
      </c>
      <c r="AV305" s="12" t="s">
        <v>82</v>
      </c>
      <c r="AW305" s="12" t="s">
        <v>33</v>
      </c>
      <c r="AX305" s="12" t="s">
        <v>72</v>
      </c>
      <c r="AY305" s="161" t="s">
        <v>155</v>
      </c>
    </row>
    <row r="306" spans="2:51" s="14" customFormat="1" ht="10.199999999999999">
      <c r="B306" s="178"/>
      <c r="D306" s="160" t="s">
        <v>514</v>
      </c>
      <c r="E306" s="179" t="s">
        <v>19</v>
      </c>
      <c r="F306" s="180" t="s">
        <v>651</v>
      </c>
      <c r="H306" s="179" t="s">
        <v>19</v>
      </c>
      <c r="I306" s="181"/>
      <c r="L306" s="178"/>
      <c r="M306" s="182"/>
      <c r="T306" s="183"/>
      <c r="AT306" s="179" t="s">
        <v>514</v>
      </c>
      <c r="AU306" s="179" t="s">
        <v>82</v>
      </c>
      <c r="AV306" s="14" t="s">
        <v>79</v>
      </c>
      <c r="AW306" s="14" t="s">
        <v>33</v>
      </c>
      <c r="AX306" s="14" t="s">
        <v>72</v>
      </c>
      <c r="AY306" s="179" t="s">
        <v>155</v>
      </c>
    </row>
    <row r="307" spans="2:51" s="12" customFormat="1" ht="10.199999999999999">
      <c r="B307" s="159"/>
      <c r="D307" s="160" t="s">
        <v>514</v>
      </c>
      <c r="E307" s="161" t="s">
        <v>19</v>
      </c>
      <c r="F307" s="162" t="s">
        <v>723</v>
      </c>
      <c r="H307" s="163">
        <v>6.4969999999999999</v>
      </c>
      <c r="I307" s="164"/>
      <c r="L307" s="159"/>
      <c r="M307" s="165"/>
      <c r="T307" s="166"/>
      <c r="AT307" s="161" t="s">
        <v>514</v>
      </c>
      <c r="AU307" s="161" t="s">
        <v>82</v>
      </c>
      <c r="AV307" s="12" t="s">
        <v>82</v>
      </c>
      <c r="AW307" s="12" t="s">
        <v>33</v>
      </c>
      <c r="AX307" s="12" t="s">
        <v>72</v>
      </c>
      <c r="AY307" s="161" t="s">
        <v>155</v>
      </c>
    </row>
    <row r="308" spans="2:51" s="14" customFormat="1" ht="10.199999999999999">
      <c r="B308" s="178"/>
      <c r="D308" s="160" t="s">
        <v>514</v>
      </c>
      <c r="E308" s="179" t="s">
        <v>19</v>
      </c>
      <c r="F308" s="180" t="s">
        <v>653</v>
      </c>
      <c r="H308" s="179" t="s">
        <v>19</v>
      </c>
      <c r="I308" s="181"/>
      <c r="L308" s="178"/>
      <c r="M308" s="182"/>
      <c r="T308" s="183"/>
      <c r="AT308" s="179" t="s">
        <v>514</v>
      </c>
      <c r="AU308" s="179" t="s">
        <v>82</v>
      </c>
      <c r="AV308" s="14" t="s">
        <v>79</v>
      </c>
      <c r="AW308" s="14" t="s">
        <v>33</v>
      </c>
      <c r="AX308" s="14" t="s">
        <v>72</v>
      </c>
      <c r="AY308" s="179" t="s">
        <v>155</v>
      </c>
    </row>
    <row r="309" spans="2:51" s="12" customFormat="1" ht="10.199999999999999">
      <c r="B309" s="159"/>
      <c r="D309" s="160" t="s">
        <v>514</v>
      </c>
      <c r="E309" s="161" t="s">
        <v>19</v>
      </c>
      <c r="F309" s="162" t="s">
        <v>724</v>
      </c>
      <c r="H309" s="163">
        <v>64.521000000000001</v>
      </c>
      <c r="I309" s="164"/>
      <c r="L309" s="159"/>
      <c r="M309" s="165"/>
      <c r="T309" s="166"/>
      <c r="AT309" s="161" t="s">
        <v>514</v>
      </c>
      <c r="AU309" s="161" t="s">
        <v>82</v>
      </c>
      <c r="AV309" s="12" t="s">
        <v>82</v>
      </c>
      <c r="AW309" s="12" t="s">
        <v>33</v>
      </c>
      <c r="AX309" s="12" t="s">
        <v>72</v>
      </c>
      <c r="AY309" s="161" t="s">
        <v>155</v>
      </c>
    </row>
    <row r="310" spans="2:51" s="14" customFormat="1" ht="10.199999999999999">
      <c r="B310" s="178"/>
      <c r="D310" s="160" t="s">
        <v>514</v>
      </c>
      <c r="E310" s="179" t="s">
        <v>19</v>
      </c>
      <c r="F310" s="180" t="s">
        <v>655</v>
      </c>
      <c r="H310" s="179" t="s">
        <v>19</v>
      </c>
      <c r="I310" s="181"/>
      <c r="L310" s="178"/>
      <c r="M310" s="182"/>
      <c r="T310" s="183"/>
      <c r="AT310" s="179" t="s">
        <v>514</v>
      </c>
      <c r="AU310" s="179" t="s">
        <v>82</v>
      </c>
      <c r="AV310" s="14" t="s">
        <v>79</v>
      </c>
      <c r="AW310" s="14" t="s">
        <v>33</v>
      </c>
      <c r="AX310" s="14" t="s">
        <v>72</v>
      </c>
      <c r="AY310" s="179" t="s">
        <v>155</v>
      </c>
    </row>
    <row r="311" spans="2:51" s="12" customFormat="1" ht="10.199999999999999">
      <c r="B311" s="159"/>
      <c r="D311" s="160" t="s">
        <v>514</v>
      </c>
      <c r="E311" s="161" t="s">
        <v>19</v>
      </c>
      <c r="F311" s="162" t="s">
        <v>725</v>
      </c>
      <c r="H311" s="163">
        <v>14.284000000000001</v>
      </c>
      <c r="I311" s="164"/>
      <c r="L311" s="159"/>
      <c r="M311" s="165"/>
      <c r="T311" s="166"/>
      <c r="AT311" s="161" t="s">
        <v>514</v>
      </c>
      <c r="AU311" s="161" t="s">
        <v>82</v>
      </c>
      <c r="AV311" s="12" t="s">
        <v>82</v>
      </c>
      <c r="AW311" s="12" t="s">
        <v>33</v>
      </c>
      <c r="AX311" s="12" t="s">
        <v>72</v>
      </c>
      <c r="AY311" s="161" t="s">
        <v>155</v>
      </c>
    </row>
    <row r="312" spans="2:51" s="14" customFormat="1" ht="10.199999999999999">
      <c r="B312" s="178"/>
      <c r="D312" s="160" t="s">
        <v>514</v>
      </c>
      <c r="E312" s="179" t="s">
        <v>19</v>
      </c>
      <c r="F312" s="180" t="s">
        <v>657</v>
      </c>
      <c r="H312" s="179" t="s">
        <v>19</v>
      </c>
      <c r="I312" s="181"/>
      <c r="L312" s="178"/>
      <c r="M312" s="182"/>
      <c r="T312" s="183"/>
      <c r="AT312" s="179" t="s">
        <v>514</v>
      </c>
      <c r="AU312" s="179" t="s">
        <v>82</v>
      </c>
      <c r="AV312" s="14" t="s">
        <v>79</v>
      </c>
      <c r="AW312" s="14" t="s">
        <v>33</v>
      </c>
      <c r="AX312" s="14" t="s">
        <v>72</v>
      </c>
      <c r="AY312" s="179" t="s">
        <v>155</v>
      </c>
    </row>
    <row r="313" spans="2:51" s="12" customFormat="1" ht="10.199999999999999">
      <c r="B313" s="159"/>
      <c r="D313" s="160" t="s">
        <v>514</v>
      </c>
      <c r="E313" s="161" t="s">
        <v>19</v>
      </c>
      <c r="F313" s="162" t="s">
        <v>726</v>
      </c>
      <c r="H313" s="163">
        <v>28.512</v>
      </c>
      <c r="I313" s="164"/>
      <c r="L313" s="159"/>
      <c r="M313" s="165"/>
      <c r="T313" s="166"/>
      <c r="AT313" s="161" t="s">
        <v>514</v>
      </c>
      <c r="AU313" s="161" t="s">
        <v>82</v>
      </c>
      <c r="AV313" s="12" t="s">
        <v>82</v>
      </c>
      <c r="AW313" s="12" t="s">
        <v>33</v>
      </c>
      <c r="AX313" s="12" t="s">
        <v>72</v>
      </c>
      <c r="AY313" s="161" t="s">
        <v>155</v>
      </c>
    </row>
    <row r="314" spans="2:51" s="14" customFormat="1" ht="10.199999999999999">
      <c r="B314" s="178"/>
      <c r="D314" s="160" t="s">
        <v>514</v>
      </c>
      <c r="E314" s="179" t="s">
        <v>19</v>
      </c>
      <c r="F314" s="180" t="s">
        <v>659</v>
      </c>
      <c r="H314" s="179" t="s">
        <v>19</v>
      </c>
      <c r="I314" s="181"/>
      <c r="L314" s="178"/>
      <c r="M314" s="182"/>
      <c r="T314" s="183"/>
      <c r="AT314" s="179" t="s">
        <v>514</v>
      </c>
      <c r="AU314" s="179" t="s">
        <v>82</v>
      </c>
      <c r="AV314" s="14" t="s">
        <v>79</v>
      </c>
      <c r="AW314" s="14" t="s">
        <v>33</v>
      </c>
      <c r="AX314" s="14" t="s">
        <v>72</v>
      </c>
      <c r="AY314" s="179" t="s">
        <v>155</v>
      </c>
    </row>
    <row r="315" spans="2:51" s="12" customFormat="1" ht="10.199999999999999">
      <c r="B315" s="159"/>
      <c r="D315" s="160" t="s">
        <v>514</v>
      </c>
      <c r="E315" s="161" t="s">
        <v>19</v>
      </c>
      <c r="F315" s="162" t="s">
        <v>727</v>
      </c>
      <c r="H315" s="163">
        <v>16.201000000000001</v>
      </c>
      <c r="I315" s="164"/>
      <c r="L315" s="159"/>
      <c r="M315" s="165"/>
      <c r="T315" s="166"/>
      <c r="AT315" s="161" t="s">
        <v>514</v>
      </c>
      <c r="AU315" s="161" t="s">
        <v>82</v>
      </c>
      <c r="AV315" s="12" t="s">
        <v>82</v>
      </c>
      <c r="AW315" s="12" t="s">
        <v>33</v>
      </c>
      <c r="AX315" s="12" t="s">
        <v>72</v>
      </c>
      <c r="AY315" s="161" t="s">
        <v>155</v>
      </c>
    </row>
    <row r="316" spans="2:51" s="14" customFormat="1" ht="10.199999999999999">
      <c r="B316" s="178"/>
      <c r="D316" s="160" t="s">
        <v>514</v>
      </c>
      <c r="E316" s="179" t="s">
        <v>19</v>
      </c>
      <c r="F316" s="180" t="s">
        <v>661</v>
      </c>
      <c r="H316" s="179" t="s">
        <v>19</v>
      </c>
      <c r="I316" s="181"/>
      <c r="L316" s="178"/>
      <c r="M316" s="182"/>
      <c r="T316" s="183"/>
      <c r="AT316" s="179" t="s">
        <v>514</v>
      </c>
      <c r="AU316" s="179" t="s">
        <v>82</v>
      </c>
      <c r="AV316" s="14" t="s">
        <v>79</v>
      </c>
      <c r="AW316" s="14" t="s">
        <v>33</v>
      </c>
      <c r="AX316" s="14" t="s">
        <v>72</v>
      </c>
      <c r="AY316" s="179" t="s">
        <v>155</v>
      </c>
    </row>
    <row r="317" spans="2:51" s="12" customFormat="1" ht="10.199999999999999">
      <c r="B317" s="159"/>
      <c r="D317" s="160" t="s">
        <v>514</v>
      </c>
      <c r="E317" s="161" t="s">
        <v>19</v>
      </c>
      <c r="F317" s="162" t="s">
        <v>728</v>
      </c>
      <c r="H317" s="163">
        <v>4.4909999999999997</v>
      </c>
      <c r="I317" s="164"/>
      <c r="L317" s="159"/>
      <c r="M317" s="165"/>
      <c r="T317" s="166"/>
      <c r="AT317" s="161" t="s">
        <v>514</v>
      </c>
      <c r="AU317" s="161" t="s">
        <v>82</v>
      </c>
      <c r="AV317" s="12" t="s">
        <v>82</v>
      </c>
      <c r="AW317" s="12" t="s">
        <v>33</v>
      </c>
      <c r="AX317" s="12" t="s">
        <v>72</v>
      </c>
      <c r="AY317" s="161" t="s">
        <v>155</v>
      </c>
    </row>
    <row r="318" spans="2:51" s="14" customFormat="1" ht="10.199999999999999">
      <c r="B318" s="178"/>
      <c r="D318" s="160" t="s">
        <v>514</v>
      </c>
      <c r="E318" s="179" t="s">
        <v>19</v>
      </c>
      <c r="F318" s="180" t="s">
        <v>663</v>
      </c>
      <c r="H318" s="179" t="s">
        <v>19</v>
      </c>
      <c r="I318" s="181"/>
      <c r="L318" s="178"/>
      <c r="M318" s="182"/>
      <c r="T318" s="183"/>
      <c r="AT318" s="179" t="s">
        <v>514</v>
      </c>
      <c r="AU318" s="179" t="s">
        <v>82</v>
      </c>
      <c r="AV318" s="14" t="s">
        <v>79</v>
      </c>
      <c r="AW318" s="14" t="s">
        <v>33</v>
      </c>
      <c r="AX318" s="14" t="s">
        <v>72</v>
      </c>
      <c r="AY318" s="179" t="s">
        <v>155</v>
      </c>
    </row>
    <row r="319" spans="2:51" s="12" customFormat="1" ht="10.199999999999999">
      <c r="B319" s="159"/>
      <c r="D319" s="160" t="s">
        <v>514</v>
      </c>
      <c r="E319" s="161" t="s">
        <v>19</v>
      </c>
      <c r="F319" s="162" t="s">
        <v>729</v>
      </c>
      <c r="H319" s="163">
        <v>128.20699999999999</v>
      </c>
      <c r="I319" s="164"/>
      <c r="L319" s="159"/>
      <c r="M319" s="165"/>
      <c r="T319" s="166"/>
      <c r="AT319" s="161" t="s">
        <v>514</v>
      </c>
      <c r="AU319" s="161" t="s">
        <v>82</v>
      </c>
      <c r="AV319" s="12" t="s">
        <v>82</v>
      </c>
      <c r="AW319" s="12" t="s">
        <v>33</v>
      </c>
      <c r="AX319" s="12" t="s">
        <v>72</v>
      </c>
      <c r="AY319" s="161" t="s">
        <v>155</v>
      </c>
    </row>
    <row r="320" spans="2:51" s="14" customFormat="1" ht="10.199999999999999">
      <c r="B320" s="178"/>
      <c r="D320" s="160" t="s">
        <v>514</v>
      </c>
      <c r="E320" s="179" t="s">
        <v>19</v>
      </c>
      <c r="F320" s="180" t="s">
        <v>665</v>
      </c>
      <c r="H320" s="179" t="s">
        <v>19</v>
      </c>
      <c r="I320" s="181"/>
      <c r="L320" s="178"/>
      <c r="M320" s="182"/>
      <c r="T320" s="183"/>
      <c r="AT320" s="179" t="s">
        <v>514</v>
      </c>
      <c r="AU320" s="179" t="s">
        <v>82</v>
      </c>
      <c r="AV320" s="14" t="s">
        <v>79</v>
      </c>
      <c r="AW320" s="14" t="s">
        <v>33</v>
      </c>
      <c r="AX320" s="14" t="s">
        <v>72</v>
      </c>
      <c r="AY320" s="179" t="s">
        <v>155</v>
      </c>
    </row>
    <row r="321" spans="2:51" s="12" customFormat="1" ht="10.199999999999999">
      <c r="B321" s="159"/>
      <c r="D321" s="160" t="s">
        <v>514</v>
      </c>
      <c r="E321" s="161" t="s">
        <v>19</v>
      </c>
      <c r="F321" s="162" t="s">
        <v>730</v>
      </c>
      <c r="H321" s="163">
        <v>20.045000000000002</v>
      </c>
      <c r="I321" s="164"/>
      <c r="L321" s="159"/>
      <c r="M321" s="165"/>
      <c r="T321" s="166"/>
      <c r="AT321" s="161" t="s">
        <v>514</v>
      </c>
      <c r="AU321" s="161" t="s">
        <v>82</v>
      </c>
      <c r="AV321" s="12" t="s">
        <v>82</v>
      </c>
      <c r="AW321" s="12" t="s">
        <v>33</v>
      </c>
      <c r="AX321" s="12" t="s">
        <v>72</v>
      </c>
      <c r="AY321" s="161" t="s">
        <v>155</v>
      </c>
    </row>
    <row r="322" spans="2:51" s="14" customFormat="1" ht="10.199999999999999">
      <c r="B322" s="178"/>
      <c r="D322" s="160" t="s">
        <v>514</v>
      </c>
      <c r="E322" s="179" t="s">
        <v>19</v>
      </c>
      <c r="F322" s="180" t="s">
        <v>667</v>
      </c>
      <c r="H322" s="179" t="s">
        <v>19</v>
      </c>
      <c r="I322" s="181"/>
      <c r="L322" s="178"/>
      <c r="M322" s="182"/>
      <c r="T322" s="183"/>
      <c r="AT322" s="179" t="s">
        <v>514</v>
      </c>
      <c r="AU322" s="179" t="s">
        <v>82</v>
      </c>
      <c r="AV322" s="14" t="s">
        <v>79</v>
      </c>
      <c r="AW322" s="14" t="s">
        <v>33</v>
      </c>
      <c r="AX322" s="14" t="s">
        <v>72</v>
      </c>
      <c r="AY322" s="179" t="s">
        <v>155</v>
      </c>
    </row>
    <row r="323" spans="2:51" s="12" customFormat="1" ht="10.199999999999999">
      <c r="B323" s="159"/>
      <c r="D323" s="160" t="s">
        <v>514</v>
      </c>
      <c r="E323" s="161" t="s">
        <v>19</v>
      </c>
      <c r="F323" s="162" t="s">
        <v>731</v>
      </c>
      <c r="H323" s="163">
        <v>115.48399999999999</v>
      </c>
      <c r="I323" s="164"/>
      <c r="L323" s="159"/>
      <c r="M323" s="165"/>
      <c r="T323" s="166"/>
      <c r="AT323" s="161" t="s">
        <v>514</v>
      </c>
      <c r="AU323" s="161" t="s">
        <v>82</v>
      </c>
      <c r="AV323" s="12" t="s">
        <v>82</v>
      </c>
      <c r="AW323" s="12" t="s">
        <v>33</v>
      </c>
      <c r="AX323" s="12" t="s">
        <v>72</v>
      </c>
      <c r="AY323" s="161" t="s">
        <v>155</v>
      </c>
    </row>
    <row r="324" spans="2:51" s="14" customFormat="1" ht="10.199999999999999">
      <c r="B324" s="178"/>
      <c r="D324" s="160" t="s">
        <v>514</v>
      </c>
      <c r="E324" s="179" t="s">
        <v>19</v>
      </c>
      <c r="F324" s="180" t="s">
        <v>669</v>
      </c>
      <c r="H324" s="179" t="s">
        <v>19</v>
      </c>
      <c r="I324" s="181"/>
      <c r="L324" s="178"/>
      <c r="M324" s="182"/>
      <c r="T324" s="183"/>
      <c r="AT324" s="179" t="s">
        <v>514</v>
      </c>
      <c r="AU324" s="179" t="s">
        <v>82</v>
      </c>
      <c r="AV324" s="14" t="s">
        <v>79</v>
      </c>
      <c r="AW324" s="14" t="s">
        <v>33</v>
      </c>
      <c r="AX324" s="14" t="s">
        <v>72</v>
      </c>
      <c r="AY324" s="179" t="s">
        <v>155</v>
      </c>
    </row>
    <row r="325" spans="2:51" s="12" customFormat="1" ht="10.199999999999999">
      <c r="B325" s="159"/>
      <c r="D325" s="160" t="s">
        <v>514</v>
      </c>
      <c r="E325" s="161" t="s">
        <v>19</v>
      </c>
      <c r="F325" s="162" t="s">
        <v>732</v>
      </c>
      <c r="H325" s="163">
        <v>67.409000000000006</v>
      </c>
      <c r="I325" s="164"/>
      <c r="L325" s="159"/>
      <c r="M325" s="165"/>
      <c r="T325" s="166"/>
      <c r="AT325" s="161" t="s">
        <v>514</v>
      </c>
      <c r="AU325" s="161" t="s">
        <v>82</v>
      </c>
      <c r="AV325" s="12" t="s">
        <v>82</v>
      </c>
      <c r="AW325" s="12" t="s">
        <v>33</v>
      </c>
      <c r="AX325" s="12" t="s">
        <v>72</v>
      </c>
      <c r="AY325" s="161" t="s">
        <v>155</v>
      </c>
    </row>
    <row r="326" spans="2:51" s="14" customFormat="1" ht="10.199999999999999">
      <c r="B326" s="178"/>
      <c r="D326" s="160" t="s">
        <v>514</v>
      </c>
      <c r="E326" s="179" t="s">
        <v>19</v>
      </c>
      <c r="F326" s="180" t="s">
        <v>671</v>
      </c>
      <c r="H326" s="179" t="s">
        <v>19</v>
      </c>
      <c r="I326" s="181"/>
      <c r="L326" s="178"/>
      <c r="M326" s="182"/>
      <c r="T326" s="183"/>
      <c r="AT326" s="179" t="s">
        <v>514</v>
      </c>
      <c r="AU326" s="179" t="s">
        <v>82</v>
      </c>
      <c r="AV326" s="14" t="s">
        <v>79</v>
      </c>
      <c r="AW326" s="14" t="s">
        <v>33</v>
      </c>
      <c r="AX326" s="14" t="s">
        <v>72</v>
      </c>
      <c r="AY326" s="179" t="s">
        <v>155</v>
      </c>
    </row>
    <row r="327" spans="2:51" s="12" customFormat="1" ht="10.199999999999999">
      <c r="B327" s="159"/>
      <c r="D327" s="160" t="s">
        <v>514</v>
      </c>
      <c r="E327" s="161" t="s">
        <v>19</v>
      </c>
      <c r="F327" s="162" t="s">
        <v>733</v>
      </c>
      <c r="H327" s="163">
        <v>39.713000000000001</v>
      </c>
      <c r="I327" s="164"/>
      <c r="L327" s="159"/>
      <c r="M327" s="165"/>
      <c r="T327" s="166"/>
      <c r="AT327" s="161" t="s">
        <v>514</v>
      </c>
      <c r="AU327" s="161" t="s">
        <v>82</v>
      </c>
      <c r="AV327" s="12" t="s">
        <v>82</v>
      </c>
      <c r="AW327" s="12" t="s">
        <v>33</v>
      </c>
      <c r="AX327" s="12" t="s">
        <v>72</v>
      </c>
      <c r="AY327" s="161" t="s">
        <v>155</v>
      </c>
    </row>
    <row r="328" spans="2:51" s="14" customFormat="1" ht="10.199999999999999">
      <c r="B328" s="178"/>
      <c r="D328" s="160" t="s">
        <v>514</v>
      </c>
      <c r="E328" s="179" t="s">
        <v>19</v>
      </c>
      <c r="F328" s="180" t="s">
        <v>673</v>
      </c>
      <c r="H328" s="179" t="s">
        <v>19</v>
      </c>
      <c r="I328" s="181"/>
      <c r="L328" s="178"/>
      <c r="M328" s="182"/>
      <c r="T328" s="183"/>
      <c r="AT328" s="179" t="s">
        <v>514</v>
      </c>
      <c r="AU328" s="179" t="s">
        <v>82</v>
      </c>
      <c r="AV328" s="14" t="s">
        <v>79</v>
      </c>
      <c r="AW328" s="14" t="s">
        <v>33</v>
      </c>
      <c r="AX328" s="14" t="s">
        <v>72</v>
      </c>
      <c r="AY328" s="179" t="s">
        <v>155</v>
      </c>
    </row>
    <row r="329" spans="2:51" s="12" customFormat="1" ht="10.199999999999999">
      <c r="B329" s="159"/>
      <c r="D329" s="160" t="s">
        <v>514</v>
      </c>
      <c r="E329" s="161" t="s">
        <v>19</v>
      </c>
      <c r="F329" s="162" t="s">
        <v>734</v>
      </c>
      <c r="H329" s="163">
        <v>150.733</v>
      </c>
      <c r="I329" s="164"/>
      <c r="L329" s="159"/>
      <c r="M329" s="165"/>
      <c r="T329" s="166"/>
      <c r="AT329" s="161" t="s">
        <v>514</v>
      </c>
      <c r="AU329" s="161" t="s">
        <v>82</v>
      </c>
      <c r="AV329" s="12" t="s">
        <v>82</v>
      </c>
      <c r="AW329" s="12" t="s">
        <v>33</v>
      </c>
      <c r="AX329" s="12" t="s">
        <v>72</v>
      </c>
      <c r="AY329" s="161" t="s">
        <v>155</v>
      </c>
    </row>
    <row r="330" spans="2:51" s="14" customFormat="1" ht="10.199999999999999">
      <c r="B330" s="178"/>
      <c r="D330" s="160" t="s">
        <v>514</v>
      </c>
      <c r="E330" s="179" t="s">
        <v>19</v>
      </c>
      <c r="F330" s="180" t="s">
        <v>616</v>
      </c>
      <c r="H330" s="179" t="s">
        <v>19</v>
      </c>
      <c r="I330" s="181"/>
      <c r="L330" s="178"/>
      <c r="M330" s="182"/>
      <c r="T330" s="183"/>
      <c r="AT330" s="179" t="s">
        <v>514</v>
      </c>
      <c r="AU330" s="179" t="s">
        <v>82</v>
      </c>
      <c r="AV330" s="14" t="s">
        <v>79</v>
      </c>
      <c r="AW330" s="14" t="s">
        <v>33</v>
      </c>
      <c r="AX330" s="14" t="s">
        <v>72</v>
      </c>
      <c r="AY330" s="179" t="s">
        <v>155</v>
      </c>
    </row>
    <row r="331" spans="2:51" s="12" customFormat="1" ht="10.199999999999999">
      <c r="B331" s="159"/>
      <c r="D331" s="160" t="s">
        <v>514</v>
      </c>
      <c r="E331" s="161" t="s">
        <v>19</v>
      </c>
      <c r="F331" s="162" t="s">
        <v>735</v>
      </c>
      <c r="H331" s="163">
        <v>60.32</v>
      </c>
      <c r="I331" s="164"/>
      <c r="L331" s="159"/>
      <c r="M331" s="165"/>
      <c r="T331" s="166"/>
      <c r="AT331" s="161" t="s">
        <v>514</v>
      </c>
      <c r="AU331" s="161" t="s">
        <v>82</v>
      </c>
      <c r="AV331" s="12" t="s">
        <v>82</v>
      </c>
      <c r="AW331" s="12" t="s">
        <v>33</v>
      </c>
      <c r="AX331" s="12" t="s">
        <v>72</v>
      </c>
      <c r="AY331" s="161" t="s">
        <v>155</v>
      </c>
    </row>
    <row r="332" spans="2:51" s="15" customFormat="1" ht="10.199999999999999">
      <c r="B332" s="184"/>
      <c r="D332" s="160" t="s">
        <v>514</v>
      </c>
      <c r="E332" s="185" t="s">
        <v>19</v>
      </c>
      <c r="F332" s="186" t="s">
        <v>620</v>
      </c>
      <c r="H332" s="187">
        <v>1207.075</v>
      </c>
      <c r="I332" s="188"/>
      <c r="L332" s="184"/>
      <c r="M332" s="189"/>
      <c r="T332" s="190"/>
      <c r="AT332" s="185" t="s">
        <v>514</v>
      </c>
      <c r="AU332" s="185" t="s">
        <v>82</v>
      </c>
      <c r="AV332" s="15" t="s">
        <v>92</v>
      </c>
      <c r="AW332" s="15" t="s">
        <v>33</v>
      </c>
      <c r="AX332" s="15" t="s">
        <v>72</v>
      </c>
      <c r="AY332" s="185" t="s">
        <v>155</v>
      </c>
    </row>
    <row r="333" spans="2:51" s="14" customFormat="1" ht="10.199999999999999">
      <c r="B333" s="178"/>
      <c r="D333" s="160" t="s">
        <v>514</v>
      </c>
      <c r="E333" s="179" t="s">
        <v>19</v>
      </c>
      <c r="F333" s="180" t="s">
        <v>677</v>
      </c>
      <c r="H333" s="179" t="s">
        <v>19</v>
      </c>
      <c r="I333" s="181"/>
      <c r="L333" s="178"/>
      <c r="M333" s="182"/>
      <c r="T333" s="183"/>
      <c r="AT333" s="179" t="s">
        <v>514</v>
      </c>
      <c r="AU333" s="179" t="s">
        <v>82</v>
      </c>
      <c r="AV333" s="14" t="s">
        <v>79</v>
      </c>
      <c r="AW333" s="14" t="s">
        <v>33</v>
      </c>
      <c r="AX333" s="14" t="s">
        <v>72</v>
      </c>
      <c r="AY333" s="179" t="s">
        <v>155</v>
      </c>
    </row>
    <row r="334" spans="2:51" s="14" customFormat="1" ht="10.199999999999999">
      <c r="B334" s="178"/>
      <c r="D334" s="160" t="s">
        <v>514</v>
      </c>
      <c r="E334" s="179" t="s">
        <v>19</v>
      </c>
      <c r="F334" s="180" t="s">
        <v>678</v>
      </c>
      <c r="H334" s="179" t="s">
        <v>19</v>
      </c>
      <c r="I334" s="181"/>
      <c r="L334" s="178"/>
      <c r="M334" s="182"/>
      <c r="T334" s="183"/>
      <c r="AT334" s="179" t="s">
        <v>514</v>
      </c>
      <c r="AU334" s="179" t="s">
        <v>82</v>
      </c>
      <c r="AV334" s="14" t="s">
        <v>79</v>
      </c>
      <c r="AW334" s="14" t="s">
        <v>33</v>
      </c>
      <c r="AX334" s="14" t="s">
        <v>72</v>
      </c>
      <c r="AY334" s="179" t="s">
        <v>155</v>
      </c>
    </row>
    <row r="335" spans="2:51" s="12" customFormat="1" ht="10.199999999999999">
      <c r="B335" s="159"/>
      <c r="D335" s="160" t="s">
        <v>514</v>
      </c>
      <c r="E335" s="161" t="s">
        <v>19</v>
      </c>
      <c r="F335" s="162" t="s">
        <v>736</v>
      </c>
      <c r="H335" s="163">
        <v>78.694000000000003</v>
      </c>
      <c r="I335" s="164"/>
      <c r="L335" s="159"/>
      <c r="M335" s="165"/>
      <c r="T335" s="166"/>
      <c r="AT335" s="161" t="s">
        <v>514</v>
      </c>
      <c r="AU335" s="161" t="s">
        <v>82</v>
      </c>
      <c r="AV335" s="12" t="s">
        <v>82</v>
      </c>
      <c r="AW335" s="12" t="s">
        <v>33</v>
      </c>
      <c r="AX335" s="12" t="s">
        <v>72</v>
      </c>
      <c r="AY335" s="161" t="s">
        <v>155</v>
      </c>
    </row>
    <row r="336" spans="2:51" s="14" customFormat="1" ht="10.199999999999999">
      <c r="B336" s="178"/>
      <c r="D336" s="160" t="s">
        <v>514</v>
      </c>
      <c r="E336" s="179" t="s">
        <v>19</v>
      </c>
      <c r="F336" s="180" t="s">
        <v>680</v>
      </c>
      <c r="H336" s="179" t="s">
        <v>19</v>
      </c>
      <c r="I336" s="181"/>
      <c r="L336" s="178"/>
      <c r="M336" s="182"/>
      <c r="T336" s="183"/>
      <c r="AT336" s="179" t="s">
        <v>514</v>
      </c>
      <c r="AU336" s="179" t="s">
        <v>82</v>
      </c>
      <c r="AV336" s="14" t="s">
        <v>79</v>
      </c>
      <c r="AW336" s="14" t="s">
        <v>33</v>
      </c>
      <c r="AX336" s="14" t="s">
        <v>72</v>
      </c>
      <c r="AY336" s="179" t="s">
        <v>155</v>
      </c>
    </row>
    <row r="337" spans="2:65" s="12" customFormat="1" ht="10.199999999999999">
      <c r="B337" s="159"/>
      <c r="D337" s="160" t="s">
        <v>514</v>
      </c>
      <c r="E337" s="161" t="s">
        <v>19</v>
      </c>
      <c r="F337" s="162" t="s">
        <v>737</v>
      </c>
      <c r="H337" s="163">
        <v>97.91</v>
      </c>
      <c r="I337" s="164"/>
      <c r="L337" s="159"/>
      <c r="M337" s="165"/>
      <c r="T337" s="166"/>
      <c r="AT337" s="161" t="s">
        <v>514</v>
      </c>
      <c r="AU337" s="161" t="s">
        <v>82</v>
      </c>
      <c r="AV337" s="12" t="s">
        <v>82</v>
      </c>
      <c r="AW337" s="12" t="s">
        <v>33</v>
      </c>
      <c r="AX337" s="12" t="s">
        <v>72</v>
      </c>
      <c r="AY337" s="161" t="s">
        <v>155</v>
      </c>
    </row>
    <row r="338" spans="2:65" s="14" customFormat="1" ht="10.199999999999999">
      <c r="B338" s="178"/>
      <c r="D338" s="160" t="s">
        <v>514</v>
      </c>
      <c r="E338" s="179" t="s">
        <v>19</v>
      </c>
      <c r="F338" s="180" t="s">
        <v>616</v>
      </c>
      <c r="H338" s="179" t="s">
        <v>19</v>
      </c>
      <c r="I338" s="181"/>
      <c r="L338" s="178"/>
      <c r="M338" s="182"/>
      <c r="T338" s="183"/>
      <c r="AT338" s="179" t="s">
        <v>514</v>
      </c>
      <c r="AU338" s="179" t="s">
        <v>82</v>
      </c>
      <c r="AV338" s="14" t="s">
        <v>79</v>
      </c>
      <c r="AW338" s="14" t="s">
        <v>33</v>
      </c>
      <c r="AX338" s="14" t="s">
        <v>72</v>
      </c>
      <c r="AY338" s="179" t="s">
        <v>155</v>
      </c>
    </row>
    <row r="339" spans="2:65" s="12" customFormat="1" ht="10.199999999999999">
      <c r="B339" s="159"/>
      <c r="D339" s="160" t="s">
        <v>514</v>
      </c>
      <c r="E339" s="161" t="s">
        <v>19</v>
      </c>
      <c r="F339" s="162" t="s">
        <v>738</v>
      </c>
      <c r="H339" s="163">
        <v>20.306000000000001</v>
      </c>
      <c r="I339" s="164"/>
      <c r="L339" s="159"/>
      <c r="M339" s="165"/>
      <c r="T339" s="166"/>
      <c r="AT339" s="161" t="s">
        <v>514</v>
      </c>
      <c r="AU339" s="161" t="s">
        <v>82</v>
      </c>
      <c r="AV339" s="12" t="s">
        <v>82</v>
      </c>
      <c r="AW339" s="12" t="s">
        <v>33</v>
      </c>
      <c r="AX339" s="12" t="s">
        <v>72</v>
      </c>
      <c r="AY339" s="161" t="s">
        <v>155</v>
      </c>
    </row>
    <row r="340" spans="2:65" s="14" customFormat="1" ht="10.199999999999999">
      <c r="B340" s="178"/>
      <c r="D340" s="160" t="s">
        <v>514</v>
      </c>
      <c r="E340" s="179" t="s">
        <v>19</v>
      </c>
      <c r="F340" s="180" t="s">
        <v>739</v>
      </c>
      <c r="H340" s="179" t="s">
        <v>19</v>
      </c>
      <c r="I340" s="181"/>
      <c r="L340" s="178"/>
      <c r="M340" s="182"/>
      <c r="T340" s="183"/>
      <c r="AT340" s="179" t="s">
        <v>514</v>
      </c>
      <c r="AU340" s="179" t="s">
        <v>82</v>
      </c>
      <c r="AV340" s="14" t="s">
        <v>79</v>
      </c>
      <c r="AW340" s="14" t="s">
        <v>33</v>
      </c>
      <c r="AX340" s="14" t="s">
        <v>72</v>
      </c>
      <c r="AY340" s="179" t="s">
        <v>155</v>
      </c>
    </row>
    <row r="341" spans="2:65" s="12" customFormat="1" ht="10.199999999999999">
      <c r="B341" s="159"/>
      <c r="D341" s="160" t="s">
        <v>514</v>
      </c>
      <c r="E341" s="161" t="s">
        <v>19</v>
      </c>
      <c r="F341" s="162" t="s">
        <v>740</v>
      </c>
      <c r="H341" s="163">
        <v>-2113.627</v>
      </c>
      <c r="I341" s="164"/>
      <c r="L341" s="159"/>
      <c r="M341" s="165"/>
      <c r="T341" s="166"/>
      <c r="AT341" s="161" t="s">
        <v>514</v>
      </c>
      <c r="AU341" s="161" t="s">
        <v>82</v>
      </c>
      <c r="AV341" s="12" t="s">
        <v>82</v>
      </c>
      <c r="AW341" s="12" t="s">
        <v>33</v>
      </c>
      <c r="AX341" s="12" t="s">
        <v>72</v>
      </c>
      <c r="AY341" s="161" t="s">
        <v>155</v>
      </c>
    </row>
    <row r="342" spans="2:65" s="13" customFormat="1" ht="10.199999999999999">
      <c r="B342" s="167"/>
      <c r="D342" s="160" t="s">
        <v>514</v>
      </c>
      <c r="E342" s="168" t="s">
        <v>19</v>
      </c>
      <c r="F342" s="169" t="s">
        <v>516</v>
      </c>
      <c r="H342" s="170">
        <v>63.9630000000002</v>
      </c>
      <c r="I342" s="171"/>
      <c r="L342" s="167"/>
      <c r="M342" s="172"/>
      <c r="T342" s="173"/>
      <c r="AT342" s="168" t="s">
        <v>514</v>
      </c>
      <c r="AU342" s="168" t="s">
        <v>82</v>
      </c>
      <c r="AV342" s="13" t="s">
        <v>163</v>
      </c>
      <c r="AW342" s="13" t="s">
        <v>33</v>
      </c>
      <c r="AX342" s="13" t="s">
        <v>79</v>
      </c>
      <c r="AY342" s="168" t="s">
        <v>155</v>
      </c>
    </row>
    <row r="343" spans="2:65" s="1" customFormat="1" ht="24.15" customHeight="1">
      <c r="B343" s="33"/>
      <c r="C343" s="132" t="s">
        <v>172</v>
      </c>
      <c r="D343" s="132" t="s">
        <v>158</v>
      </c>
      <c r="E343" s="133" t="s">
        <v>741</v>
      </c>
      <c r="F343" s="134" t="s">
        <v>742</v>
      </c>
      <c r="G343" s="135" t="s">
        <v>176</v>
      </c>
      <c r="H343" s="136">
        <v>2113.627</v>
      </c>
      <c r="I343" s="137"/>
      <c r="J343" s="138">
        <f>ROUND(I343*H343,2)</f>
        <v>0</v>
      </c>
      <c r="K343" s="134" t="s">
        <v>162</v>
      </c>
      <c r="L343" s="33"/>
      <c r="M343" s="139" t="s">
        <v>19</v>
      </c>
      <c r="N343" s="140" t="s">
        <v>43</v>
      </c>
      <c r="P343" s="141">
        <f>O343*H343</f>
        <v>0</v>
      </c>
      <c r="Q343" s="141">
        <v>8.4999999999999995E-4</v>
      </c>
      <c r="R343" s="141">
        <f>Q343*H343</f>
        <v>1.7965829499999999</v>
      </c>
      <c r="S343" s="141">
        <v>0</v>
      </c>
      <c r="T343" s="142">
        <f>S343*H343</f>
        <v>0</v>
      </c>
      <c r="AR343" s="143" t="s">
        <v>163</v>
      </c>
      <c r="AT343" s="143" t="s">
        <v>158</v>
      </c>
      <c r="AU343" s="143" t="s">
        <v>82</v>
      </c>
      <c r="AY343" s="18" t="s">
        <v>155</v>
      </c>
      <c r="BE343" s="144">
        <f>IF(N343="základní",J343,0)</f>
        <v>0</v>
      </c>
      <c r="BF343" s="144">
        <f>IF(N343="snížená",J343,0)</f>
        <v>0</v>
      </c>
      <c r="BG343" s="144">
        <f>IF(N343="zákl. přenesená",J343,0)</f>
        <v>0</v>
      </c>
      <c r="BH343" s="144">
        <f>IF(N343="sníž. přenesená",J343,0)</f>
        <v>0</v>
      </c>
      <c r="BI343" s="144">
        <f>IF(N343="nulová",J343,0)</f>
        <v>0</v>
      </c>
      <c r="BJ343" s="18" t="s">
        <v>79</v>
      </c>
      <c r="BK343" s="144">
        <f>ROUND(I343*H343,2)</f>
        <v>0</v>
      </c>
      <c r="BL343" s="18" t="s">
        <v>163</v>
      </c>
      <c r="BM343" s="143" t="s">
        <v>743</v>
      </c>
    </row>
    <row r="344" spans="2:65" s="1" customFormat="1" ht="10.199999999999999">
      <c r="B344" s="33"/>
      <c r="D344" s="145" t="s">
        <v>164</v>
      </c>
      <c r="F344" s="146" t="s">
        <v>744</v>
      </c>
      <c r="I344" s="147"/>
      <c r="L344" s="33"/>
      <c r="M344" s="148"/>
      <c r="T344" s="54"/>
      <c r="AT344" s="18" t="s">
        <v>164</v>
      </c>
      <c r="AU344" s="18" t="s">
        <v>82</v>
      </c>
    </row>
    <row r="345" spans="2:65" s="14" customFormat="1" ht="10.199999999999999">
      <c r="B345" s="178"/>
      <c r="D345" s="160" t="s">
        <v>514</v>
      </c>
      <c r="E345" s="179" t="s">
        <v>19</v>
      </c>
      <c r="F345" s="180" t="s">
        <v>567</v>
      </c>
      <c r="H345" s="179" t="s">
        <v>19</v>
      </c>
      <c r="I345" s="181"/>
      <c r="L345" s="178"/>
      <c r="M345" s="182"/>
      <c r="T345" s="183"/>
      <c r="AT345" s="179" t="s">
        <v>514</v>
      </c>
      <c r="AU345" s="179" t="s">
        <v>82</v>
      </c>
      <c r="AV345" s="14" t="s">
        <v>79</v>
      </c>
      <c r="AW345" s="14" t="s">
        <v>33</v>
      </c>
      <c r="AX345" s="14" t="s">
        <v>72</v>
      </c>
      <c r="AY345" s="179" t="s">
        <v>155</v>
      </c>
    </row>
    <row r="346" spans="2:65" s="14" customFormat="1" ht="10.199999999999999">
      <c r="B346" s="178"/>
      <c r="D346" s="160" t="s">
        <v>514</v>
      </c>
      <c r="E346" s="179" t="s">
        <v>19</v>
      </c>
      <c r="F346" s="180" t="s">
        <v>576</v>
      </c>
      <c r="H346" s="179" t="s">
        <v>19</v>
      </c>
      <c r="I346" s="181"/>
      <c r="L346" s="178"/>
      <c r="M346" s="182"/>
      <c r="T346" s="183"/>
      <c r="AT346" s="179" t="s">
        <v>514</v>
      </c>
      <c r="AU346" s="179" t="s">
        <v>82</v>
      </c>
      <c r="AV346" s="14" t="s">
        <v>79</v>
      </c>
      <c r="AW346" s="14" t="s">
        <v>33</v>
      </c>
      <c r="AX346" s="14" t="s">
        <v>72</v>
      </c>
      <c r="AY346" s="179" t="s">
        <v>155</v>
      </c>
    </row>
    <row r="347" spans="2:65" s="12" customFormat="1" ht="10.199999999999999">
      <c r="B347" s="159"/>
      <c r="D347" s="160" t="s">
        <v>514</v>
      </c>
      <c r="E347" s="161" t="s">
        <v>19</v>
      </c>
      <c r="F347" s="162" t="s">
        <v>687</v>
      </c>
      <c r="H347" s="163">
        <v>45.05</v>
      </c>
      <c r="I347" s="164"/>
      <c r="L347" s="159"/>
      <c r="M347" s="165"/>
      <c r="T347" s="166"/>
      <c r="AT347" s="161" t="s">
        <v>514</v>
      </c>
      <c r="AU347" s="161" t="s">
        <v>82</v>
      </c>
      <c r="AV347" s="12" t="s">
        <v>82</v>
      </c>
      <c r="AW347" s="12" t="s">
        <v>33</v>
      </c>
      <c r="AX347" s="12" t="s">
        <v>72</v>
      </c>
      <c r="AY347" s="161" t="s">
        <v>155</v>
      </c>
    </row>
    <row r="348" spans="2:65" s="14" customFormat="1" ht="10.199999999999999">
      <c r="B348" s="178"/>
      <c r="D348" s="160" t="s">
        <v>514</v>
      </c>
      <c r="E348" s="179" t="s">
        <v>19</v>
      </c>
      <c r="F348" s="180" t="s">
        <v>578</v>
      </c>
      <c r="H348" s="179" t="s">
        <v>19</v>
      </c>
      <c r="I348" s="181"/>
      <c r="L348" s="178"/>
      <c r="M348" s="182"/>
      <c r="T348" s="183"/>
      <c r="AT348" s="179" t="s">
        <v>514</v>
      </c>
      <c r="AU348" s="179" t="s">
        <v>82</v>
      </c>
      <c r="AV348" s="14" t="s">
        <v>79</v>
      </c>
      <c r="AW348" s="14" t="s">
        <v>33</v>
      </c>
      <c r="AX348" s="14" t="s">
        <v>72</v>
      </c>
      <c r="AY348" s="179" t="s">
        <v>155</v>
      </c>
    </row>
    <row r="349" spans="2:65" s="12" customFormat="1" ht="10.199999999999999">
      <c r="B349" s="159"/>
      <c r="D349" s="160" t="s">
        <v>514</v>
      </c>
      <c r="E349" s="161" t="s">
        <v>19</v>
      </c>
      <c r="F349" s="162" t="s">
        <v>688</v>
      </c>
      <c r="H349" s="163">
        <v>6.5380000000000003</v>
      </c>
      <c r="I349" s="164"/>
      <c r="L349" s="159"/>
      <c r="M349" s="165"/>
      <c r="T349" s="166"/>
      <c r="AT349" s="161" t="s">
        <v>514</v>
      </c>
      <c r="AU349" s="161" t="s">
        <v>82</v>
      </c>
      <c r="AV349" s="12" t="s">
        <v>82</v>
      </c>
      <c r="AW349" s="12" t="s">
        <v>33</v>
      </c>
      <c r="AX349" s="12" t="s">
        <v>72</v>
      </c>
      <c r="AY349" s="161" t="s">
        <v>155</v>
      </c>
    </row>
    <row r="350" spans="2:65" s="14" customFormat="1" ht="10.199999999999999">
      <c r="B350" s="178"/>
      <c r="D350" s="160" t="s">
        <v>514</v>
      </c>
      <c r="E350" s="179" t="s">
        <v>19</v>
      </c>
      <c r="F350" s="180" t="s">
        <v>580</v>
      </c>
      <c r="H350" s="179" t="s">
        <v>19</v>
      </c>
      <c r="I350" s="181"/>
      <c r="L350" s="178"/>
      <c r="M350" s="182"/>
      <c r="T350" s="183"/>
      <c r="AT350" s="179" t="s">
        <v>514</v>
      </c>
      <c r="AU350" s="179" t="s">
        <v>82</v>
      </c>
      <c r="AV350" s="14" t="s">
        <v>79</v>
      </c>
      <c r="AW350" s="14" t="s">
        <v>33</v>
      </c>
      <c r="AX350" s="14" t="s">
        <v>72</v>
      </c>
      <c r="AY350" s="179" t="s">
        <v>155</v>
      </c>
    </row>
    <row r="351" spans="2:65" s="12" customFormat="1" ht="10.199999999999999">
      <c r="B351" s="159"/>
      <c r="D351" s="160" t="s">
        <v>514</v>
      </c>
      <c r="E351" s="161" t="s">
        <v>19</v>
      </c>
      <c r="F351" s="162" t="s">
        <v>689</v>
      </c>
      <c r="H351" s="163">
        <v>62.271999999999998</v>
      </c>
      <c r="I351" s="164"/>
      <c r="L351" s="159"/>
      <c r="M351" s="165"/>
      <c r="T351" s="166"/>
      <c r="AT351" s="161" t="s">
        <v>514</v>
      </c>
      <c r="AU351" s="161" t="s">
        <v>82</v>
      </c>
      <c r="AV351" s="12" t="s">
        <v>82</v>
      </c>
      <c r="AW351" s="12" t="s">
        <v>33</v>
      </c>
      <c r="AX351" s="12" t="s">
        <v>72</v>
      </c>
      <c r="AY351" s="161" t="s">
        <v>155</v>
      </c>
    </row>
    <row r="352" spans="2:65" s="14" customFormat="1" ht="10.199999999999999">
      <c r="B352" s="178"/>
      <c r="D352" s="160" t="s">
        <v>514</v>
      </c>
      <c r="E352" s="179" t="s">
        <v>19</v>
      </c>
      <c r="F352" s="180" t="s">
        <v>582</v>
      </c>
      <c r="H352" s="179" t="s">
        <v>19</v>
      </c>
      <c r="I352" s="181"/>
      <c r="L352" s="178"/>
      <c r="M352" s="182"/>
      <c r="T352" s="183"/>
      <c r="AT352" s="179" t="s">
        <v>514</v>
      </c>
      <c r="AU352" s="179" t="s">
        <v>82</v>
      </c>
      <c r="AV352" s="14" t="s">
        <v>79</v>
      </c>
      <c r="AW352" s="14" t="s">
        <v>33</v>
      </c>
      <c r="AX352" s="14" t="s">
        <v>72</v>
      </c>
      <c r="AY352" s="179" t="s">
        <v>155</v>
      </c>
    </row>
    <row r="353" spans="2:51" s="12" customFormat="1" ht="10.199999999999999">
      <c r="B353" s="159"/>
      <c r="D353" s="160" t="s">
        <v>514</v>
      </c>
      <c r="E353" s="161" t="s">
        <v>19</v>
      </c>
      <c r="F353" s="162" t="s">
        <v>690</v>
      </c>
      <c r="H353" s="163">
        <v>72.655000000000001</v>
      </c>
      <c r="I353" s="164"/>
      <c r="L353" s="159"/>
      <c r="M353" s="165"/>
      <c r="T353" s="166"/>
      <c r="AT353" s="161" t="s">
        <v>514</v>
      </c>
      <c r="AU353" s="161" t="s">
        <v>82</v>
      </c>
      <c r="AV353" s="12" t="s">
        <v>82</v>
      </c>
      <c r="AW353" s="12" t="s">
        <v>33</v>
      </c>
      <c r="AX353" s="12" t="s">
        <v>72</v>
      </c>
      <c r="AY353" s="161" t="s">
        <v>155</v>
      </c>
    </row>
    <row r="354" spans="2:51" s="14" customFormat="1" ht="10.199999999999999">
      <c r="B354" s="178"/>
      <c r="D354" s="160" t="s">
        <v>514</v>
      </c>
      <c r="E354" s="179" t="s">
        <v>19</v>
      </c>
      <c r="F354" s="180" t="s">
        <v>584</v>
      </c>
      <c r="H354" s="179" t="s">
        <v>19</v>
      </c>
      <c r="I354" s="181"/>
      <c r="L354" s="178"/>
      <c r="M354" s="182"/>
      <c r="T354" s="183"/>
      <c r="AT354" s="179" t="s">
        <v>514</v>
      </c>
      <c r="AU354" s="179" t="s">
        <v>82</v>
      </c>
      <c r="AV354" s="14" t="s">
        <v>79</v>
      </c>
      <c r="AW354" s="14" t="s">
        <v>33</v>
      </c>
      <c r="AX354" s="14" t="s">
        <v>72</v>
      </c>
      <c r="AY354" s="179" t="s">
        <v>155</v>
      </c>
    </row>
    <row r="355" spans="2:51" s="12" customFormat="1" ht="10.199999999999999">
      <c r="B355" s="159"/>
      <c r="D355" s="160" t="s">
        <v>514</v>
      </c>
      <c r="E355" s="161" t="s">
        <v>19</v>
      </c>
      <c r="F355" s="162" t="s">
        <v>691</v>
      </c>
      <c r="H355" s="163">
        <v>17.332999999999998</v>
      </c>
      <c r="I355" s="164"/>
      <c r="L355" s="159"/>
      <c r="M355" s="165"/>
      <c r="T355" s="166"/>
      <c r="AT355" s="161" t="s">
        <v>514</v>
      </c>
      <c r="AU355" s="161" t="s">
        <v>82</v>
      </c>
      <c r="AV355" s="12" t="s">
        <v>82</v>
      </c>
      <c r="AW355" s="12" t="s">
        <v>33</v>
      </c>
      <c r="AX355" s="12" t="s">
        <v>72</v>
      </c>
      <c r="AY355" s="161" t="s">
        <v>155</v>
      </c>
    </row>
    <row r="356" spans="2:51" s="14" customFormat="1" ht="10.199999999999999">
      <c r="B356" s="178"/>
      <c r="D356" s="160" t="s">
        <v>514</v>
      </c>
      <c r="E356" s="179" t="s">
        <v>19</v>
      </c>
      <c r="F356" s="180" t="s">
        <v>586</v>
      </c>
      <c r="H356" s="179" t="s">
        <v>19</v>
      </c>
      <c r="I356" s="181"/>
      <c r="L356" s="178"/>
      <c r="M356" s="182"/>
      <c r="T356" s="183"/>
      <c r="AT356" s="179" t="s">
        <v>514</v>
      </c>
      <c r="AU356" s="179" t="s">
        <v>82</v>
      </c>
      <c r="AV356" s="14" t="s">
        <v>79</v>
      </c>
      <c r="AW356" s="14" t="s">
        <v>33</v>
      </c>
      <c r="AX356" s="14" t="s">
        <v>72</v>
      </c>
      <c r="AY356" s="179" t="s">
        <v>155</v>
      </c>
    </row>
    <row r="357" spans="2:51" s="12" customFormat="1" ht="10.199999999999999">
      <c r="B357" s="159"/>
      <c r="D357" s="160" t="s">
        <v>514</v>
      </c>
      <c r="E357" s="161" t="s">
        <v>19</v>
      </c>
      <c r="F357" s="162" t="s">
        <v>692</v>
      </c>
      <c r="H357" s="163">
        <v>4.4850000000000003</v>
      </c>
      <c r="I357" s="164"/>
      <c r="L357" s="159"/>
      <c r="M357" s="165"/>
      <c r="T357" s="166"/>
      <c r="AT357" s="161" t="s">
        <v>514</v>
      </c>
      <c r="AU357" s="161" t="s">
        <v>82</v>
      </c>
      <c r="AV357" s="12" t="s">
        <v>82</v>
      </c>
      <c r="AW357" s="12" t="s">
        <v>33</v>
      </c>
      <c r="AX357" s="12" t="s">
        <v>72</v>
      </c>
      <c r="AY357" s="161" t="s">
        <v>155</v>
      </c>
    </row>
    <row r="358" spans="2:51" s="14" customFormat="1" ht="10.199999999999999">
      <c r="B358" s="178"/>
      <c r="D358" s="160" t="s">
        <v>514</v>
      </c>
      <c r="E358" s="179" t="s">
        <v>19</v>
      </c>
      <c r="F358" s="180" t="s">
        <v>588</v>
      </c>
      <c r="H358" s="179" t="s">
        <v>19</v>
      </c>
      <c r="I358" s="181"/>
      <c r="L358" s="178"/>
      <c r="M358" s="182"/>
      <c r="T358" s="183"/>
      <c r="AT358" s="179" t="s">
        <v>514</v>
      </c>
      <c r="AU358" s="179" t="s">
        <v>82</v>
      </c>
      <c r="AV358" s="14" t="s">
        <v>79</v>
      </c>
      <c r="AW358" s="14" t="s">
        <v>33</v>
      </c>
      <c r="AX358" s="14" t="s">
        <v>72</v>
      </c>
      <c r="AY358" s="179" t="s">
        <v>155</v>
      </c>
    </row>
    <row r="359" spans="2:51" s="12" customFormat="1" ht="10.199999999999999">
      <c r="B359" s="159"/>
      <c r="D359" s="160" t="s">
        <v>514</v>
      </c>
      <c r="E359" s="161" t="s">
        <v>19</v>
      </c>
      <c r="F359" s="162" t="s">
        <v>693</v>
      </c>
      <c r="H359" s="163">
        <v>11.005000000000001</v>
      </c>
      <c r="I359" s="164"/>
      <c r="L359" s="159"/>
      <c r="M359" s="165"/>
      <c r="T359" s="166"/>
      <c r="AT359" s="161" t="s">
        <v>514</v>
      </c>
      <c r="AU359" s="161" t="s">
        <v>82</v>
      </c>
      <c r="AV359" s="12" t="s">
        <v>82</v>
      </c>
      <c r="AW359" s="12" t="s">
        <v>33</v>
      </c>
      <c r="AX359" s="12" t="s">
        <v>72</v>
      </c>
      <c r="AY359" s="161" t="s">
        <v>155</v>
      </c>
    </row>
    <row r="360" spans="2:51" s="14" customFormat="1" ht="10.199999999999999">
      <c r="B360" s="178"/>
      <c r="D360" s="160" t="s">
        <v>514</v>
      </c>
      <c r="E360" s="179" t="s">
        <v>19</v>
      </c>
      <c r="F360" s="180" t="s">
        <v>590</v>
      </c>
      <c r="H360" s="179" t="s">
        <v>19</v>
      </c>
      <c r="I360" s="181"/>
      <c r="L360" s="178"/>
      <c r="M360" s="182"/>
      <c r="T360" s="183"/>
      <c r="AT360" s="179" t="s">
        <v>514</v>
      </c>
      <c r="AU360" s="179" t="s">
        <v>82</v>
      </c>
      <c r="AV360" s="14" t="s">
        <v>79</v>
      </c>
      <c r="AW360" s="14" t="s">
        <v>33</v>
      </c>
      <c r="AX360" s="14" t="s">
        <v>72</v>
      </c>
      <c r="AY360" s="179" t="s">
        <v>155</v>
      </c>
    </row>
    <row r="361" spans="2:51" s="12" customFormat="1" ht="10.199999999999999">
      <c r="B361" s="159"/>
      <c r="D361" s="160" t="s">
        <v>514</v>
      </c>
      <c r="E361" s="161" t="s">
        <v>19</v>
      </c>
      <c r="F361" s="162" t="s">
        <v>694</v>
      </c>
      <c r="H361" s="163">
        <v>95.370999999999995</v>
      </c>
      <c r="I361" s="164"/>
      <c r="L361" s="159"/>
      <c r="M361" s="165"/>
      <c r="T361" s="166"/>
      <c r="AT361" s="161" t="s">
        <v>514</v>
      </c>
      <c r="AU361" s="161" t="s">
        <v>82</v>
      </c>
      <c r="AV361" s="12" t="s">
        <v>82</v>
      </c>
      <c r="AW361" s="12" t="s">
        <v>33</v>
      </c>
      <c r="AX361" s="12" t="s">
        <v>72</v>
      </c>
      <c r="AY361" s="161" t="s">
        <v>155</v>
      </c>
    </row>
    <row r="362" spans="2:51" s="14" customFormat="1" ht="10.199999999999999">
      <c r="B362" s="178"/>
      <c r="D362" s="160" t="s">
        <v>514</v>
      </c>
      <c r="E362" s="179" t="s">
        <v>19</v>
      </c>
      <c r="F362" s="180" t="s">
        <v>592</v>
      </c>
      <c r="H362" s="179" t="s">
        <v>19</v>
      </c>
      <c r="I362" s="181"/>
      <c r="L362" s="178"/>
      <c r="M362" s="182"/>
      <c r="T362" s="183"/>
      <c r="AT362" s="179" t="s">
        <v>514</v>
      </c>
      <c r="AU362" s="179" t="s">
        <v>82</v>
      </c>
      <c r="AV362" s="14" t="s">
        <v>79</v>
      </c>
      <c r="AW362" s="14" t="s">
        <v>33</v>
      </c>
      <c r="AX362" s="14" t="s">
        <v>72</v>
      </c>
      <c r="AY362" s="179" t="s">
        <v>155</v>
      </c>
    </row>
    <row r="363" spans="2:51" s="12" customFormat="1" ht="10.199999999999999">
      <c r="B363" s="159"/>
      <c r="D363" s="160" t="s">
        <v>514</v>
      </c>
      <c r="E363" s="161" t="s">
        <v>19</v>
      </c>
      <c r="F363" s="162" t="s">
        <v>695</v>
      </c>
      <c r="H363" s="163">
        <v>51.66</v>
      </c>
      <c r="I363" s="164"/>
      <c r="L363" s="159"/>
      <c r="M363" s="165"/>
      <c r="T363" s="166"/>
      <c r="AT363" s="161" t="s">
        <v>514</v>
      </c>
      <c r="AU363" s="161" t="s">
        <v>82</v>
      </c>
      <c r="AV363" s="12" t="s">
        <v>82</v>
      </c>
      <c r="AW363" s="12" t="s">
        <v>33</v>
      </c>
      <c r="AX363" s="12" t="s">
        <v>72</v>
      </c>
      <c r="AY363" s="161" t="s">
        <v>155</v>
      </c>
    </row>
    <row r="364" spans="2:51" s="14" customFormat="1" ht="10.199999999999999">
      <c r="B364" s="178"/>
      <c r="D364" s="160" t="s">
        <v>514</v>
      </c>
      <c r="E364" s="179" t="s">
        <v>19</v>
      </c>
      <c r="F364" s="180" t="s">
        <v>594</v>
      </c>
      <c r="H364" s="179" t="s">
        <v>19</v>
      </c>
      <c r="I364" s="181"/>
      <c r="L364" s="178"/>
      <c r="M364" s="182"/>
      <c r="T364" s="183"/>
      <c r="AT364" s="179" t="s">
        <v>514</v>
      </c>
      <c r="AU364" s="179" t="s">
        <v>82</v>
      </c>
      <c r="AV364" s="14" t="s">
        <v>79</v>
      </c>
      <c r="AW364" s="14" t="s">
        <v>33</v>
      </c>
      <c r="AX364" s="14" t="s">
        <v>72</v>
      </c>
      <c r="AY364" s="179" t="s">
        <v>155</v>
      </c>
    </row>
    <row r="365" spans="2:51" s="12" customFormat="1" ht="10.199999999999999">
      <c r="B365" s="159"/>
      <c r="D365" s="160" t="s">
        <v>514</v>
      </c>
      <c r="E365" s="161" t="s">
        <v>19</v>
      </c>
      <c r="F365" s="162" t="s">
        <v>696</v>
      </c>
      <c r="H365" s="163">
        <v>10.625</v>
      </c>
      <c r="I365" s="164"/>
      <c r="L365" s="159"/>
      <c r="M365" s="165"/>
      <c r="T365" s="166"/>
      <c r="AT365" s="161" t="s">
        <v>514</v>
      </c>
      <c r="AU365" s="161" t="s">
        <v>82</v>
      </c>
      <c r="AV365" s="12" t="s">
        <v>82</v>
      </c>
      <c r="AW365" s="12" t="s">
        <v>33</v>
      </c>
      <c r="AX365" s="12" t="s">
        <v>72</v>
      </c>
      <c r="AY365" s="161" t="s">
        <v>155</v>
      </c>
    </row>
    <row r="366" spans="2:51" s="14" customFormat="1" ht="10.199999999999999">
      <c r="B366" s="178"/>
      <c r="D366" s="160" t="s">
        <v>514</v>
      </c>
      <c r="E366" s="179" t="s">
        <v>19</v>
      </c>
      <c r="F366" s="180" t="s">
        <v>596</v>
      </c>
      <c r="H366" s="179" t="s">
        <v>19</v>
      </c>
      <c r="I366" s="181"/>
      <c r="L366" s="178"/>
      <c r="M366" s="182"/>
      <c r="T366" s="183"/>
      <c r="AT366" s="179" t="s">
        <v>514</v>
      </c>
      <c r="AU366" s="179" t="s">
        <v>82</v>
      </c>
      <c r="AV366" s="14" t="s">
        <v>79</v>
      </c>
      <c r="AW366" s="14" t="s">
        <v>33</v>
      </c>
      <c r="AX366" s="14" t="s">
        <v>72</v>
      </c>
      <c r="AY366" s="179" t="s">
        <v>155</v>
      </c>
    </row>
    <row r="367" spans="2:51" s="12" customFormat="1" ht="10.199999999999999">
      <c r="B367" s="159"/>
      <c r="D367" s="160" t="s">
        <v>514</v>
      </c>
      <c r="E367" s="161" t="s">
        <v>19</v>
      </c>
      <c r="F367" s="162" t="s">
        <v>697</v>
      </c>
      <c r="H367" s="163">
        <v>4.6139999999999999</v>
      </c>
      <c r="I367" s="164"/>
      <c r="L367" s="159"/>
      <c r="M367" s="165"/>
      <c r="T367" s="166"/>
      <c r="AT367" s="161" t="s">
        <v>514</v>
      </c>
      <c r="AU367" s="161" t="s">
        <v>82</v>
      </c>
      <c r="AV367" s="12" t="s">
        <v>82</v>
      </c>
      <c r="AW367" s="12" t="s">
        <v>33</v>
      </c>
      <c r="AX367" s="12" t="s">
        <v>72</v>
      </c>
      <c r="AY367" s="161" t="s">
        <v>155</v>
      </c>
    </row>
    <row r="368" spans="2:51" s="14" customFormat="1" ht="10.199999999999999">
      <c r="B368" s="178"/>
      <c r="D368" s="160" t="s">
        <v>514</v>
      </c>
      <c r="E368" s="179" t="s">
        <v>19</v>
      </c>
      <c r="F368" s="180" t="s">
        <v>598</v>
      </c>
      <c r="H368" s="179" t="s">
        <v>19</v>
      </c>
      <c r="I368" s="181"/>
      <c r="L368" s="178"/>
      <c r="M368" s="182"/>
      <c r="T368" s="183"/>
      <c r="AT368" s="179" t="s">
        <v>514</v>
      </c>
      <c r="AU368" s="179" t="s">
        <v>82</v>
      </c>
      <c r="AV368" s="14" t="s">
        <v>79</v>
      </c>
      <c r="AW368" s="14" t="s">
        <v>33</v>
      </c>
      <c r="AX368" s="14" t="s">
        <v>72</v>
      </c>
      <c r="AY368" s="179" t="s">
        <v>155</v>
      </c>
    </row>
    <row r="369" spans="2:51" s="12" customFormat="1" ht="10.199999999999999">
      <c r="B369" s="159"/>
      <c r="D369" s="160" t="s">
        <v>514</v>
      </c>
      <c r="E369" s="161" t="s">
        <v>19</v>
      </c>
      <c r="F369" s="162" t="s">
        <v>698</v>
      </c>
      <c r="H369" s="163">
        <v>16.077000000000002</v>
      </c>
      <c r="I369" s="164"/>
      <c r="L369" s="159"/>
      <c r="M369" s="165"/>
      <c r="T369" s="166"/>
      <c r="AT369" s="161" t="s">
        <v>514</v>
      </c>
      <c r="AU369" s="161" t="s">
        <v>82</v>
      </c>
      <c r="AV369" s="12" t="s">
        <v>82</v>
      </c>
      <c r="AW369" s="12" t="s">
        <v>33</v>
      </c>
      <c r="AX369" s="12" t="s">
        <v>72</v>
      </c>
      <c r="AY369" s="161" t="s">
        <v>155</v>
      </c>
    </row>
    <row r="370" spans="2:51" s="14" customFormat="1" ht="10.199999999999999">
      <c r="B370" s="178"/>
      <c r="D370" s="160" t="s">
        <v>514</v>
      </c>
      <c r="E370" s="179" t="s">
        <v>19</v>
      </c>
      <c r="F370" s="180" t="s">
        <v>600</v>
      </c>
      <c r="H370" s="179" t="s">
        <v>19</v>
      </c>
      <c r="I370" s="181"/>
      <c r="L370" s="178"/>
      <c r="M370" s="182"/>
      <c r="T370" s="183"/>
      <c r="AT370" s="179" t="s">
        <v>514</v>
      </c>
      <c r="AU370" s="179" t="s">
        <v>82</v>
      </c>
      <c r="AV370" s="14" t="s">
        <v>79</v>
      </c>
      <c r="AW370" s="14" t="s">
        <v>33</v>
      </c>
      <c r="AX370" s="14" t="s">
        <v>72</v>
      </c>
      <c r="AY370" s="179" t="s">
        <v>155</v>
      </c>
    </row>
    <row r="371" spans="2:51" s="12" customFormat="1" ht="10.199999999999999">
      <c r="B371" s="159"/>
      <c r="D371" s="160" t="s">
        <v>514</v>
      </c>
      <c r="E371" s="161" t="s">
        <v>19</v>
      </c>
      <c r="F371" s="162" t="s">
        <v>699</v>
      </c>
      <c r="H371" s="163">
        <v>46.02</v>
      </c>
      <c r="I371" s="164"/>
      <c r="L371" s="159"/>
      <c r="M371" s="165"/>
      <c r="T371" s="166"/>
      <c r="AT371" s="161" t="s">
        <v>514</v>
      </c>
      <c r="AU371" s="161" t="s">
        <v>82</v>
      </c>
      <c r="AV371" s="12" t="s">
        <v>82</v>
      </c>
      <c r="AW371" s="12" t="s">
        <v>33</v>
      </c>
      <c r="AX371" s="12" t="s">
        <v>72</v>
      </c>
      <c r="AY371" s="161" t="s">
        <v>155</v>
      </c>
    </row>
    <row r="372" spans="2:51" s="14" customFormat="1" ht="10.199999999999999">
      <c r="B372" s="178"/>
      <c r="D372" s="160" t="s">
        <v>514</v>
      </c>
      <c r="E372" s="179" t="s">
        <v>19</v>
      </c>
      <c r="F372" s="180" t="s">
        <v>602</v>
      </c>
      <c r="H372" s="179" t="s">
        <v>19</v>
      </c>
      <c r="I372" s="181"/>
      <c r="L372" s="178"/>
      <c r="M372" s="182"/>
      <c r="T372" s="183"/>
      <c r="AT372" s="179" t="s">
        <v>514</v>
      </c>
      <c r="AU372" s="179" t="s">
        <v>82</v>
      </c>
      <c r="AV372" s="14" t="s">
        <v>79</v>
      </c>
      <c r="AW372" s="14" t="s">
        <v>33</v>
      </c>
      <c r="AX372" s="14" t="s">
        <v>72</v>
      </c>
      <c r="AY372" s="179" t="s">
        <v>155</v>
      </c>
    </row>
    <row r="373" spans="2:51" s="12" customFormat="1" ht="10.199999999999999">
      <c r="B373" s="159"/>
      <c r="D373" s="160" t="s">
        <v>514</v>
      </c>
      <c r="E373" s="161" t="s">
        <v>19</v>
      </c>
      <c r="F373" s="162" t="s">
        <v>700</v>
      </c>
      <c r="H373" s="163">
        <v>124.58499999999999</v>
      </c>
      <c r="I373" s="164"/>
      <c r="L373" s="159"/>
      <c r="M373" s="165"/>
      <c r="T373" s="166"/>
      <c r="AT373" s="161" t="s">
        <v>514</v>
      </c>
      <c r="AU373" s="161" t="s">
        <v>82</v>
      </c>
      <c r="AV373" s="12" t="s">
        <v>82</v>
      </c>
      <c r="AW373" s="12" t="s">
        <v>33</v>
      </c>
      <c r="AX373" s="12" t="s">
        <v>72</v>
      </c>
      <c r="AY373" s="161" t="s">
        <v>155</v>
      </c>
    </row>
    <row r="374" spans="2:51" s="14" customFormat="1" ht="10.199999999999999">
      <c r="B374" s="178"/>
      <c r="D374" s="160" t="s">
        <v>514</v>
      </c>
      <c r="E374" s="179" t="s">
        <v>19</v>
      </c>
      <c r="F374" s="180" t="s">
        <v>604</v>
      </c>
      <c r="H374" s="179" t="s">
        <v>19</v>
      </c>
      <c r="I374" s="181"/>
      <c r="L374" s="178"/>
      <c r="M374" s="182"/>
      <c r="T374" s="183"/>
      <c r="AT374" s="179" t="s">
        <v>514</v>
      </c>
      <c r="AU374" s="179" t="s">
        <v>82</v>
      </c>
      <c r="AV374" s="14" t="s">
        <v>79</v>
      </c>
      <c r="AW374" s="14" t="s">
        <v>33</v>
      </c>
      <c r="AX374" s="14" t="s">
        <v>72</v>
      </c>
      <c r="AY374" s="179" t="s">
        <v>155</v>
      </c>
    </row>
    <row r="375" spans="2:51" s="12" customFormat="1" ht="10.199999999999999">
      <c r="B375" s="159"/>
      <c r="D375" s="160" t="s">
        <v>514</v>
      </c>
      <c r="E375" s="161" t="s">
        <v>19</v>
      </c>
      <c r="F375" s="162" t="s">
        <v>701</v>
      </c>
      <c r="H375" s="163">
        <v>44.552</v>
      </c>
      <c r="I375" s="164"/>
      <c r="L375" s="159"/>
      <c r="M375" s="165"/>
      <c r="T375" s="166"/>
      <c r="AT375" s="161" t="s">
        <v>514</v>
      </c>
      <c r="AU375" s="161" t="s">
        <v>82</v>
      </c>
      <c r="AV375" s="12" t="s">
        <v>82</v>
      </c>
      <c r="AW375" s="12" t="s">
        <v>33</v>
      </c>
      <c r="AX375" s="12" t="s">
        <v>72</v>
      </c>
      <c r="AY375" s="161" t="s">
        <v>155</v>
      </c>
    </row>
    <row r="376" spans="2:51" s="14" customFormat="1" ht="10.199999999999999">
      <c r="B376" s="178"/>
      <c r="D376" s="160" t="s">
        <v>514</v>
      </c>
      <c r="E376" s="179" t="s">
        <v>19</v>
      </c>
      <c r="F376" s="180" t="s">
        <v>606</v>
      </c>
      <c r="H376" s="179" t="s">
        <v>19</v>
      </c>
      <c r="I376" s="181"/>
      <c r="L376" s="178"/>
      <c r="M376" s="182"/>
      <c r="T376" s="183"/>
      <c r="AT376" s="179" t="s">
        <v>514</v>
      </c>
      <c r="AU376" s="179" t="s">
        <v>82</v>
      </c>
      <c r="AV376" s="14" t="s">
        <v>79</v>
      </c>
      <c r="AW376" s="14" t="s">
        <v>33</v>
      </c>
      <c r="AX376" s="14" t="s">
        <v>72</v>
      </c>
      <c r="AY376" s="179" t="s">
        <v>155</v>
      </c>
    </row>
    <row r="377" spans="2:51" s="12" customFormat="1" ht="10.199999999999999">
      <c r="B377" s="159"/>
      <c r="D377" s="160" t="s">
        <v>514</v>
      </c>
      <c r="E377" s="161" t="s">
        <v>19</v>
      </c>
      <c r="F377" s="162" t="s">
        <v>702</v>
      </c>
      <c r="H377" s="163">
        <v>25.282</v>
      </c>
      <c r="I377" s="164"/>
      <c r="L377" s="159"/>
      <c r="M377" s="165"/>
      <c r="T377" s="166"/>
      <c r="AT377" s="161" t="s">
        <v>514</v>
      </c>
      <c r="AU377" s="161" t="s">
        <v>82</v>
      </c>
      <c r="AV377" s="12" t="s">
        <v>82</v>
      </c>
      <c r="AW377" s="12" t="s">
        <v>33</v>
      </c>
      <c r="AX377" s="12" t="s">
        <v>72</v>
      </c>
      <c r="AY377" s="161" t="s">
        <v>155</v>
      </c>
    </row>
    <row r="378" spans="2:51" s="14" customFormat="1" ht="10.199999999999999">
      <c r="B378" s="178"/>
      <c r="D378" s="160" t="s">
        <v>514</v>
      </c>
      <c r="E378" s="179" t="s">
        <v>19</v>
      </c>
      <c r="F378" s="180" t="s">
        <v>608</v>
      </c>
      <c r="H378" s="179" t="s">
        <v>19</v>
      </c>
      <c r="I378" s="181"/>
      <c r="L378" s="178"/>
      <c r="M378" s="182"/>
      <c r="T378" s="183"/>
      <c r="AT378" s="179" t="s">
        <v>514</v>
      </c>
      <c r="AU378" s="179" t="s">
        <v>82</v>
      </c>
      <c r="AV378" s="14" t="s">
        <v>79</v>
      </c>
      <c r="AW378" s="14" t="s">
        <v>33</v>
      </c>
      <c r="AX378" s="14" t="s">
        <v>72</v>
      </c>
      <c r="AY378" s="179" t="s">
        <v>155</v>
      </c>
    </row>
    <row r="379" spans="2:51" s="12" customFormat="1" ht="10.199999999999999">
      <c r="B379" s="159"/>
      <c r="D379" s="160" t="s">
        <v>514</v>
      </c>
      <c r="E379" s="161" t="s">
        <v>19</v>
      </c>
      <c r="F379" s="162" t="s">
        <v>703</v>
      </c>
      <c r="H379" s="163">
        <v>23.466999999999999</v>
      </c>
      <c r="I379" s="164"/>
      <c r="L379" s="159"/>
      <c r="M379" s="165"/>
      <c r="T379" s="166"/>
      <c r="AT379" s="161" t="s">
        <v>514</v>
      </c>
      <c r="AU379" s="161" t="s">
        <v>82</v>
      </c>
      <c r="AV379" s="12" t="s">
        <v>82</v>
      </c>
      <c r="AW379" s="12" t="s">
        <v>33</v>
      </c>
      <c r="AX379" s="12" t="s">
        <v>72</v>
      </c>
      <c r="AY379" s="161" t="s">
        <v>155</v>
      </c>
    </row>
    <row r="380" spans="2:51" s="14" customFormat="1" ht="10.199999999999999">
      <c r="B380" s="178"/>
      <c r="D380" s="160" t="s">
        <v>514</v>
      </c>
      <c r="E380" s="179" t="s">
        <v>19</v>
      </c>
      <c r="F380" s="180" t="s">
        <v>610</v>
      </c>
      <c r="H380" s="179" t="s">
        <v>19</v>
      </c>
      <c r="I380" s="181"/>
      <c r="L380" s="178"/>
      <c r="M380" s="182"/>
      <c r="T380" s="183"/>
      <c r="AT380" s="179" t="s">
        <v>514</v>
      </c>
      <c r="AU380" s="179" t="s">
        <v>82</v>
      </c>
      <c r="AV380" s="14" t="s">
        <v>79</v>
      </c>
      <c r="AW380" s="14" t="s">
        <v>33</v>
      </c>
      <c r="AX380" s="14" t="s">
        <v>72</v>
      </c>
      <c r="AY380" s="179" t="s">
        <v>155</v>
      </c>
    </row>
    <row r="381" spans="2:51" s="12" customFormat="1" ht="10.199999999999999">
      <c r="B381" s="159"/>
      <c r="D381" s="160" t="s">
        <v>514</v>
      </c>
      <c r="E381" s="161" t="s">
        <v>19</v>
      </c>
      <c r="F381" s="162" t="s">
        <v>704</v>
      </c>
      <c r="H381" s="163">
        <v>22.071000000000002</v>
      </c>
      <c r="I381" s="164"/>
      <c r="L381" s="159"/>
      <c r="M381" s="165"/>
      <c r="T381" s="166"/>
      <c r="AT381" s="161" t="s">
        <v>514</v>
      </c>
      <c r="AU381" s="161" t="s">
        <v>82</v>
      </c>
      <c r="AV381" s="12" t="s">
        <v>82</v>
      </c>
      <c r="AW381" s="12" t="s">
        <v>33</v>
      </c>
      <c r="AX381" s="12" t="s">
        <v>72</v>
      </c>
      <c r="AY381" s="161" t="s">
        <v>155</v>
      </c>
    </row>
    <row r="382" spans="2:51" s="14" customFormat="1" ht="10.199999999999999">
      <c r="B382" s="178"/>
      <c r="D382" s="160" t="s">
        <v>514</v>
      </c>
      <c r="E382" s="179" t="s">
        <v>19</v>
      </c>
      <c r="F382" s="180" t="s">
        <v>612</v>
      </c>
      <c r="H382" s="179" t="s">
        <v>19</v>
      </c>
      <c r="I382" s="181"/>
      <c r="L382" s="178"/>
      <c r="M382" s="182"/>
      <c r="T382" s="183"/>
      <c r="AT382" s="179" t="s">
        <v>514</v>
      </c>
      <c r="AU382" s="179" t="s">
        <v>82</v>
      </c>
      <c r="AV382" s="14" t="s">
        <v>79</v>
      </c>
      <c r="AW382" s="14" t="s">
        <v>33</v>
      </c>
      <c r="AX382" s="14" t="s">
        <v>72</v>
      </c>
      <c r="AY382" s="179" t="s">
        <v>155</v>
      </c>
    </row>
    <row r="383" spans="2:51" s="12" customFormat="1" ht="10.199999999999999">
      <c r="B383" s="159"/>
      <c r="D383" s="160" t="s">
        <v>514</v>
      </c>
      <c r="E383" s="161" t="s">
        <v>19</v>
      </c>
      <c r="F383" s="162" t="s">
        <v>705</v>
      </c>
      <c r="H383" s="163">
        <v>11.162000000000001</v>
      </c>
      <c r="I383" s="164"/>
      <c r="L383" s="159"/>
      <c r="M383" s="165"/>
      <c r="T383" s="166"/>
      <c r="AT383" s="161" t="s">
        <v>514</v>
      </c>
      <c r="AU383" s="161" t="s">
        <v>82</v>
      </c>
      <c r="AV383" s="12" t="s">
        <v>82</v>
      </c>
      <c r="AW383" s="12" t="s">
        <v>33</v>
      </c>
      <c r="AX383" s="12" t="s">
        <v>72</v>
      </c>
      <c r="AY383" s="161" t="s">
        <v>155</v>
      </c>
    </row>
    <row r="384" spans="2:51" s="14" customFormat="1" ht="10.199999999999999">
      <c r="B384" s="178"/>
      <c r="D384" s="160" t="s">
        <v>514</v>
      </c>
      <c r="E384" s="179" t="s">
        <v>19</v>
      </c>
      <c r="F384" s="180" t="s">
        <v>614</v>
      </c>
      <c r="H384" s="179" t="s">
        <v>19</v>
      </c>
      <c r="I384" s="181"/>
      <c r="L384" s="178"/>
      <c r="M384" s="182"/>
      <c r="T384" s="183"/>
      <c r="AT384" s="179" t="s">
        <v>514</v>
      </c>
      <c r="AU384" s="179" t="s">
        <v>82</v>
      </c>
      <c r="AV384" s="14" t="s">
        <v>79</v>
      </c>
      <c r="AW384" s="14" t="s">
        <v>33</v>
      </c>
      <c r="AX384" s="14" t="s">
        <v>72</v>
      </c>
      <c r="AY384" s="179" t="s">
        <v>155</v>
      </c>
    </row>
    <row r="385" spans="2:51" s="12" customFormat="1" ht="10.199999999999999">
      <c r="B385" s="159"/>
      <c r="D385" s="160" t="s">
        <v>514</v>
      </c>
      <c r="E385" s="161" t="s">
        <v>19</v>
      </c>
      <c r="F385" s="162" t="s">
        <v>706</v>
      </c>
      <c r="H385" s="163">
        <v>12.247</v>
      </c>
      <c r="I385" s="164"/>
      <c r="L385" s="159"/>
      <c r="M385" s="165"/>
      <c r="T385" s="166"/>
      <c r="AT385" s="161" t="s">
        <v>514</v>
      </c>
      <c r="AU385" s="161" t="s">
        <v>82</v>
      </c>
      <c r="AV385" s="12" t="s">
        <v>82</v>
      </c>
      <c r="AW385" s="12" t="s">
        <v>33</v>
      </c>
      <c r="AX385" s="12" t="s">
        <v>72</v>
      </c>
      <c r="AY385" s="161" t="s">
        <v>155</v>
      </c>
    </row>
    <row r="386" spans="2:51" s="14" customFormat="1" ht="10.199999999999999">
      <c r="B386" s="178"/>
      <c r="D386" s="160" t="s">
        <v>514</v>
      </c>
      <c r="E386" s="179" t="s">
        <v>19</v>
      </c>
      <c r="F386" s="180" t="s">
        <v>616</v>
      </c>
      <c r="H386" s="179" t="s">
        <v>19</v>
      </c>
      <c r="I386" s="181"/>
      <c r="L386" s="178"/>
      <c r="M386" s="182"/>
      <c r="T386" s="183"/>
      <c r="AT386" s="179" t="s">
        <v>514</v>
      </c>
      <c r="AU386" s="179" t="s">
        <v>82</v>
      </c>
      <c r="AV386" s="14" t="s">
        <v>79</v>
      </c>
      <c r="AW386" s="14" t="s">
        <v>33</v>
      </c>
      <c r="AX386" s="14" t="s">
        <v>72</v>
      </c>
      <c r="AY386" s="179" t="s">
        <v>155</v>
      </c>
    </row>
    <row r="387" spans="2:51" s="12" customFormat="1" ht="10.199999999999999">
      <c r="B387" s="159"/>
      <c r="D387" s="160" t="s">
        <v>514</v>
      </c>
      <c r="E387" s="161" t="s">
        <v>19</v>
      </c>
      <c r="F387" s="162" t="s">
        <v>707</v>
      </c>
      <c r="H387" s="163">
        <v>66.534000000000006</v>
      </c>
      <c r="I387" s="164"/>
      <c r="L387" s="159"/>
      <c r="M387" s="165"/>
      <c r="T387" s="166"/>
      <c r="AT387" s="161" t="s">
        <v>514</v>
      </c>
      <c r="AU387" s="161" t="s">
        <v>82</v>
      </c>
      <c r="AV387" s="12" t="s">
        <v>82</v>
      </c>
      <c r="AW387" s="12" t="s">
        <v>33</v>
      </c>
      <c r="AX387" s="12" t="s">
        <v>72</v>
      </c>
      <c r="AY387" s="161" t="s">
        <v>155</v>
      </c>
    </row>
    <row r="388" spans="2:51" s="15" customFormat="1" ht="10.199999999999999">
      <c r="B388" s="184"/>
      <c r="D388" s="160" t="s">
        <v>514</v>
      </c>
      <c r="E388" s="185" t="s">
        <v>19</v>
      </c>
      <c r="F388" s="186" t="s">
        <v>620</v>
      </c>
      <c r="H388" s="187">
        <v>773.60500000000002</v>
      </c>
      <c r="I388" s="188"/>
      <c r="L388" s="184"/>
      <c r="M388" s="189"/>
      <c r="T388" s="190"/>
      <c r="AT388" s="185" t="s">
        <v>514</v>
      </c>
      <c r="AU388" s="185" t="s">
        <v>82</v>
      </c>
      <c r="AV388" s="15" t="s">
        <v>92</v>
      </c>
      <c r="AW388" s="15" t="s">
        <v>33</v>
      </c>
      <c r="AX388" s="15" t="s">
        <v>72</v>
      </c>
      <c r="AY388" s="185" t="s">
        <v>155</v>
      </c>
    </row>
    <row r="389" spans="2:51" s="14" customFormat="1" ht="10.199999999999999">
      <c r="B389" s="178"/>
      <c r="D389" s="160" t="s">
        <v>514</v>
      </c>
      <c r="E389" s="179" t="s">
        <v>19</v>
      </c>
      <c r="F389" s="180" t="s">
        <v>570</v>
      </c>
      <c r="H389" s="179" t="s">
        <v>19</v>
      </c>
      <c r="I389" s="181"/>
      <c r="L389" s="178"/>
      <c r="M389" s="182"/>
      <c r="T389" s="183"/>
      <c r="AT389" s="179" t="s">
        <v>514</v>
      </c>
      <c r="AU389" s="179" t="s">
        <v>82</v>
      </c>
      <c r="AV389" s="14" t="s">
        <v>79</v>
      </c>
      <c r="AW389" s="14" t="s">
        <v>33</v>
      </c>
      <c r="AX389" s="14" t="s">
        <v>72</v>
      </c>
      <c r="AY389" s="179" t="s">
        <v>155</v>
      </c>
    </row>
    <row r="390" spans="2:51" s="14" customFormat="1" ht="10.199999999999999">
      <c r="B390" s="178"/>
      <c r="D390" s="160" t="s">
        <v>514</v>
      </c>
      <c r="E390" s="179" t="s">
        <v>19</v>
      </c>
      <c r="F390" s="180" t="s">
        <v>621</v>
      </c>
      <c r="H390" s="179" t="s">
        <v>19</v>
      </c>
      <c r="I390" s="181"/>
      <c r="L390" s="178"/>
      <c r="M390" s="182"/>
      <c r="T390" s="183"/>
      <c r="AT390" s="179" t="s">
        <v>514</v>
      </c>
      <c r="AU390" s="179" t="s">
        <v>82</v>
      </c>
      <c r="AV390" s="14" t="s">
        <v>79</v>
      </c>
      <c r="AW390" s="14" t="s">
        <v>33</v>
      </c>
      <c r="AX390" s="14" t="s">
        <v>72</v>
      </c>
      <c r="AY390" s="179" t="s">
        <v>155</v>
      </c>
    </row>
    <row r="391" spans="2:51" s="12" customFormat="1" ht="10.199999999999999">
      <c r="B391" s="159"/>
      <c r="D391" s="160" t="s">
        <v>514</v>
      </c>
      <c r="E391" s="161" t="s">
        <v>19</v>
      </c>
      <c r="F391" s="162" t="s">
        <v>708</v>
      </c>
      <c r="H391" s="163">
        <v>12.958</v>
      </c>
      <c r="I391" s="164"/>
      <c r="L391" s="159"/>
      <c r="M391" s="165"/>
      <c r="T391" s="166"/>
      <c r="AT391" s="161" t="s">
        <v>514</v>
      </c>
      <c r="AU391" s="161" t="s">
        <v>82</v>
      </c>
      <c r="AV391" s="12" t="s">
        <v>82</v>
      </c>
      <c r="AW391" s="12" t="s">
        <v>33</v>
      </c>
      <c r="AX391" s="12" t="s">
        <v>72</v>
      </c>
      <c r="AY391" s="161" t="s">
        <v>155</v>
      </c>
    </row>
    <row r="392" spans="2:51" s="14" customFormat="1" ht="10.199999999999999">
      <c r="B392" s="178"/>
      <c r="D392" s="160" t="s">
        <v>514</v>
      </c>
      <c r="E392" s="179" t="s">
        <v>19</v>
      </c>
      <c r="F392" s="180" t="s">
        <v>623</v>
      </c>
      <c r="H392" s="179" t="s">
        <v>19</v>
      </c>
      <c r="I392" s="181"/>
      <c r="L392" s="178"/>
      <c r="M392" s="182"/>
      <c r="T392" s="183"/>
      <c r="AT392" s="179" t="s">
        <v>514</v>
      </c>
      <c r="AU392" s="179" t="s">
        <v>82</v>
      </c>
      <c r="AV392" s="14" t="s">
        <v>79</v>
      </c>
      <c r="AW392" s="14" t="s">
        <v>33</v>
      </c>
      <c r="AX392" s="14" t="s">
        <v>72</v>
      </c>
      <c r="AY392" s="179" t="s">
        <v>155</v>
      </c>
    </row>
    <row r="393" spans="2:51" s="12" customFormat="1" ht="10.199999999999999">
      <c r="B393" s="159"/>
      <c r="D393" s="160" t="s">
        <v>514</v>
      </c>
      <c r="E393" s="161" t="s">
        <v>19</v>
      </c>
      <c r="F393" s="162" t="s">
        <v>709</v>
      </c>
      <c r="H393" s="163">
        <v>6.0590000000000002</v>
      </c>
      <c r="I393" s="164"/>
      <c r="L393" s="159"/>
      <c r="M393" s="165"/>
      <c r="T393" s="166"/>
      <c r="AT393" s="161" t="s">
        <v>514</v>
      </c>
      <c r="AU393" s="161" t="s">
        <v>82</v>
      </c>
      <c r="AV393" s="12" t="s">
        <v>82</v>
      </c>
      <c r="AW393" s="12" t="s">
        <v>33</v>
      </c>
      <c r="AX393" s="12" t="s">
        <v>72</v>
      </c>
      <c r="AY393" s="161" t="s">
        <v>155</v>
      </c>
    </row>
    <row r="394" spans="2:51" s="14" customFormat="1" ht="10.199999999999999">
      <c r="B394" s="178"/>
      <c r="D394" s="160" t="s">
        <v>514</v>
      </c>
      <c r="E394" s="179" t="s">
        <v>19</v>
      </c>
      <c r="F394" s="180" t="s">
        <v>625</v>
      </c>
      <c r="H394" s="179" t="s">
        <v>19</v>
      </c>
      <c r="I394" s="181"/>
      <c r="L394" s="178"/>
      <c r="M394" s="182"/>
      <c r="T394" s="183"/>
      <c r="AT394" s="179" t="s">
        <v>514</v>
      </c>
      <c r="AU394" s="179" t="s">
        <v>82</v>
      </c>
      <c r="AV394" s="14" t="s">
        <v>79</v>
      </c>
      <c r="AW394" s="14" t="s">
        <v>33</v>
      </c>
      <c r="AX394" s="14" t="s">
        <v>72</v>
      </c>
      <c r="AY394" s="179" t="s">
        <v>155</v>
      </c>
    </row>
    <row r="395" spans="2:51" s="12" customFormat="1" ht="10.199999999999999">
      <c r="B395" s="159"/>
      <c r="D395" s="160" t="s">
        <v>514</v>
      </c>
      <c r="E395" s="161" t="s">
        <v>19</v>
      </c>
      <c r="F395" s="162" t="s">
        <v>710</v>
      </c>
      <c r="H395" s="163">
        <v>56.939</v>
      </c>
      <c r="I395" s="164"/>
      <c r="L395" s="159"/>
      <c r="M395" s="165"/>
      <c r="T395" s="166"/>
      <c r="AT395" s="161" t="s">
        <v>514</v>
      </c>
      <c r="AU395" s="161" t="s">
        <v>82</v>
      </c>
      <c r="AV395" s="12" t="s">
        <v>82</v>
      </c>
      <c r="AW395" s="12" t="s">
        <v>33</v>
      </c>
      <c r="AX395" s="12" t="s">
        <v>72</v>
      </c>
      <c r="AY395" s="161" t="s">
        <v>155</v>
      </c>
    </row>
    <row r="396" spans="2:51" s="14" customFormat="1" ht="10.199999999999999">
      <c r="B396" s="178"/>
      <c r="D396" s="160" t="s">
        <v>514</v>
      </c>
      <c r="E396" s="179" t="s">
        <v>19</v>
      </c>
      <c r="F396" s="180" t="s">
        <v>627</v>
      </c>
      <c r="H396" s="179" t="s">
        <v>19</v>
      </c>
      <c r="I396" s="181"/>
      <c r="L396" s="178"/>
      <c r="M396" s="182"/>
      <c r="T396" s="183"/>
      <c r="AT396" s="179" t="s">
        <v>514</v>
      </c>
      <c r="AU396" s="179" t="s">
        <v>82</v>
      </c>
      <c r="AV396" s="14" t="s">
        <v>79</v>
      </c>
      <c r="AW396" s="14" t="s">
        <v>33</v>
      </c>
      <c r="AX396" s="14" t="s">
        <v>72</v>
      </c>
      <c r="AY396" s="179" t="s">
        <v>155</v>
      </c>
    </row>
    <row r="397" spans="2:51" s="12" customFormat="1" ht="10.199999999999999">
      <c r="B397" s="159"/>
      <c r="D397" s="160" t="s">
        <v>514</v>
      </c>
      <c r="E397" s="161" t="s">
        <v>19</v>
      </c>
      <c r="F397" s="162" t="s">
        <v>711</v>
      </c>
      <c r="H397" s="163">
        <v>33.753999999999998</v>
      </c>
      <c r="I397" s="164"/>
      <c r="L397" s="159"/>
      <c r="M397" s="165"/>
      <c r="T397" s="166"/>
      <c r="AT397" s="161" t="s">
        <v>514</v>
      </c>
      <c r="AU397" s="161" t="s">
        <v>82</v>
      </c>
      <c r="AV397" s="12" t="s">
        <v>82</v>
      </c>
      <c r="AW397" s="12" t="s">
        <v>33</v>
      </c>
      <c r="AX397" s="12" t="s">
        <v>72</v>
      </c>
      <c r="AY397" s="161" t="s">
        <v>155</v>
      </c>
    </row>
    <row r="398" spans="2:51" s="14" customFormat="1" ht="10.199999999999999">
      <c r="B398" s="178"/>
      <c r="D398" s="160" t="s">
        <v>514</v>
      </c>
      <c r="E398" s="179" t="s">
        <v>19</v>
      </c>
      <c r="F398" s="180" t="s">
        <v>629</v>
      </c>
      <c r="H398" s="179" t="s">
        <v>19</v>
      </c>
      <c r="I398" s="181"/>
      <c r="L398" s="178"/>
      <c r="M398" s="182"/>
      <c r="T398" s="183"/>
      <c r="AT398" s="179" t="s">
        <v>514</v>
      </c>
      <c r="AU398" s="179" t="s">
        <v>82</v>
      </c>
      <c r="AV398" s="14" t="s">
        <v>79</v>
      </c>
      <c r="AW398" s="14" t="s">
        <v>33</v>
      </c>
      <c r="AX398" s="14" t="s">
        <v>72</v>
      </c>
      <c r="AY398" s="179" t="s">
        <v>155</v>
      </c>
    </row>
    <row r="399" spans="2:51" s="12" customFormat="1" ht="10.199999999999999">
      <c r="B399" s="159"/>
      <c r="D399" s="160" t="s">
        <v>514</v>
      </c>
      <c r="E399" s="161" t="s">
        <v>19</v>
      </c>
      <c r="F399" s="162" t="s">
        <v>712</v>
      </c>
      <c r="H399" s="163">
        <v>33.284999999999997</v>
      </c>
      <c r="I399" s="164"/>
      <c r="L399" s="159"/>
      <c r="M399" s="165"/>
      <c r="T399" s="166"/>
      <c r="AT399" s="161" t="s">
        <v>514</v>
      </c>
      <c r="AU399" s="161" t="s">
        <v>82</v>
      </c>
      <c r="AV399" s="12" t="s">
        <v>82</v>
      </c>
      <c r="AW399" s="12" t="s">
        <v>33</v>
      </c>
      <c r="AX399" s="12" t="s">
        <v>72</v>
      </c>
      <c r="AY399" s="161" t="s">
        <v>155</v>
      </c>
    </row>
    <row r="400" spans="2:51" s="14" customFormat="1" ht="10.199999999999999">
      <c r="B400" s="178"/>
      <c r="D400" s="160" t="s">
        <v>514</v>
      </c>
      <c r="E400" s="179" t="s">
        <v>19</v>
      </c>
      <c r="F400" s="180" t="s">
        <v>631</v>
      </c>
      <c r="H400" s="179" t="s">
        <v>19</v>
      </c>
      <c r="I400" s="181"/>
      <c r="L400" s="178"/>
      <c r="M400" s="182"/>
      <c r="T400" s="183"/>
      <c r="AT400" s="179" t="s">
        <v>514</v>
      </c>
      <c r="AU400" s="179" t="s">
        <v>82</v>
      </c>
      <c r="AV400" s="14" t="s">
        <v>79</v>
      </c>
      <c r="AW400" s="14" t="s">
        <v>33</v>
      </c>
      <c r="AX400" s="14" t="s">
        <v>72</v>
      </c>
      <c r="AY400" s="179" t="s">
        <v>155</v>
      </c>
    </row>
    <row r="401" spans="2:51" s="12" customFormat="1" ht="10.199999999999999">
      <c r="B401" s="159"/>
      <c r="D401" s="160" t="s">
        <v>514</v>
      </c>
      <c r="E401" s="161" t="s">
        <v>19</v>
      </c>
      <c r="F401" s="162" t="s">
        <v>713</v>
      </c>
      <c r="H401" s="163">
        <v>23.673999999999999</v>
      </c>
      <c r="I401" s="164"/>
      <c r="L401" s="159"/>
      <c r="M401" s="165"/>
      <c r="T401" s="166"/>
      <c r="AT401" s="161" t="s">
        <v>514</v>
      </c>
      <c r="AU401" s="161" t="s">
        <v>82</v>
      </c>
      <c r="AV401" s="12" t="s">
        <v>82</v>
      </c>
      <c r="AW401" s="12" t="s">
        <v>33</v>
      </c>
      <c r="AX401" s="12" t="s">
        <v>72</v>
      </c>
      <c r="AY401" s="161" t="s">
        <v>155</v>
      </c>
    </row>
    <row r="402" spans="2:51" s="14" customFormat="1" ht="10.199999999999999">
      <c r="B402" s="178"/>
      <c r="D402" s="160" t="s">
        <v>514</v>
      </c>
      <c r="E402" s="179" t="s">
        <v>19</v>
      </c>
      <c r="F402" s="180" t="s">
        <v>633</v>
      </c>
      <c r="H402" s="179" t="s">
        <v>19</v>
      </c>
      <c r="I402" s="181"/>
      <c r="L402" s="178"/>
      <c r="M402" s="182"/>
      <c r="T402" s="183"/>
      <c r="AT402" s="179" t="s">
        <v>514</v>
      </c>
      <c r="AU402" s="179" t="s">
        <v>82</v>
      </c>
      <c r="AV402" s="14" t="s">
        <v>79</v>
      </c>
      <c r="AW402" s="14" t="s">
        <v>33</v>
      </c>
      <c r="AX402" s="14" t="s">
        <v>72</v>
      </c>
      <c r="AY402" s="179" t="s">
        <v>155</v>
      </c>
    </row>
    <row r="403" spans="2:51" s="12" customFormat="1" ht="10.199999999999999">
      <c r="B403" s="159"/>
      <c r="D403" s="160" t="s">
        <v>514</v>
      </c>
      <c r="E403" s="161" t="s">
        <v>19</v>
      </c>
      <c r="F403" s="162" t="s">
        <v>714</v>
      </c>
      <c r="H403" s="163">
        <v>24.530999999999999</v>
      </c>
      <c r="I403" s="164"/>
      <c r="L403" s="159"/>
      <c r="M403" s="165"/>
      <c r="T403" s="166"/>
      <c r="AT403" s="161" t="s">
        <v>514</v>
      </c>
      <c r="AU403" s="161" t="s">
        <v>82</v>
      </c>
      <c r="AV403" s="12" t="s">
        <v>82</v>
      </c>
      <c r="AW403" s="12" t="s">
        <v>33</v>
      </c>
      <c r="AX403" s="12" t="s">
        <v>72</v>
      </c>
      <c r="AY403" s="161" t="s">
        <v>155</v>
      </c>
    </row>
    <row r="404" spans="2:51" s="14" customFormat="1" ht="10.199999999999999">
      <c r="B404" s="178"/>
      <c r="D404" s="160" t="s">
        <v>514</v>
      </c>
      <c r="E404" s="179" t="s">
        <v>19</v>
      </c>
      <c r="F404" s="180" t="s">
        <v>635</v>
      </c>
      <c r="H404" s="179" t="s">
        <v>19</v>
      </c>
      <c r="I404" s="181"/>
      <c r="L404" s="178"/>
      <c r="M404" s="182"/>
      <c r="T404" s="183"/>
      <c r="AT404" s="179" t="s">
        <v>514</v>
      </c>
      <c r="AU404" s="179" t="s">
        <v>82</v>
      </c>
      <c r="AV404" s="14" t="s">
        <v>79</v>
      </c>
      <c r="AW404" s="14" t="s">
        <v>33</v>
      </c>
      <c r="AX404" s="14" t="s">
        <v>72</v>
      </c>
      <c r="AY404" s="179" t="s">
        <v>155</v>
      </c>
    </row>
    <row r="405" spans="2:51" s="12" customFormat="1" ht="10.199999999999999">
      <c r="B405" s="159"/>
      <c r="D405" s="160" t="s">
        <v>514</v>
      </c>
      <c r="E405" s="161" t="s">
        <v>19</v>
      </c>
      <c r="F405" s="162" t="s">
        <v>715</v>
      </c>
      <c r="H405" s="163">
        <v>36.210999999999999</v>
      </c>
      <c r="I405" s="164"/>
      <c r="L405" s="159"/>
      <c r="M405" s="165"/>
      <c r="T405" s="166"/>
      <c r="AT405" s="161" t="s">
        <v>514</v>
      </c>
      <c r="AU405" s="161" t="s">
        <v>82</v>
      </c>
      <c r="AV405" s="12" t="s">
        <v>82</v>
      </c>
      <c r="AW405" s="12" t="s">
        <v>33</v>
      </c>
      <c r="AX405" s="12" t="s">
        <v>72</v>
      </c>
      <c r="AY405" s="161" t="s">
        <v>155</v>
      </c>
    </row>
    <row r="406" spans="2:51" s="14" customFormat="1" ht="10.199999999999999">
      <c r="B406" s="178"/>
      <c r="D406" s="160" t="s">
        <v>514</v>
      </c>
      <c r="E406" s="179" t="s">
        <v>19</v>
      </c>
      <c r="F406" s="180" t="s">
        <v>637</v>
      </c>
      <c r="H406" s="179" t="s">
        <v>19</v>
      </c>
      <c r="I406" s="181"/>
      <c r="L406" s="178"/>
      <c r="M406" s="182"/>
      <c r="T406" s="183"/>
      <c r="AT406" s="179" t="s">
        <v>514</v>
      </c>
      <c r="AU406" s="179" t="s">
        <v>82</v>
      </c>
      <c r="AV406" s="14" t="s">
        <v>79</v>
      </c>
      <c r="AW406" s="14" t="s">
        <v>33</v>
      </c>
      <c r="AX406" s="14" t="s">
        <v>72</v>
      </c>
      <c r="AY406" s="179" t="s">
        <v>155</v>
      </c>
    </row>
    <row r="407" spans="2:51" s="12" customFormat="1" ht="10.199999999999999">
      <c r="B407" s="159"/>
      <c r="D407" s="160" t="s">
        <v>514</v>
      </c>
      <c r="E407" s="161" t="s">
        <v>19</v>
      </c>
      <c r="F407" s="162" t="s">
        <v>716</v>
      </c>
      <c r="H407" s="163">
        <v>62.091000000000001</v>
      </c>
      <c r="I407" s="164"/>
      <c r="L407" s="159"/>
      <c r="M407" s="165"/>
      <c r="T407" s="166"/>
      <c r="AT407" s="161" t="s">
        <v>514</v>
      </c>
      <c r="AU407" s="161" t="s">
        <v>82</v>
      </c>
      <c r="AV407" s="12" t="s">
        <v>82</v>
      </c>
      <c r="AW407" s="12" t="s">
        <v>33</v>
      </c>
      <c r="AX407" s="12" t="s">
        <v>72</v>
      </c>
      <c r="AY407" s="161" t="s">
        <v>155</v>
      </c>
    </row>
    <row r="408" spans="2:51" s="14" customFormat="1" ht="10.199999999999999">
      <c r="B408" s="178"/>
      <c r="D408" s="160" t="s">
        <v>514</v>
      </c>
      <c r="E408" s="179" t="s">
        <v>19</v>
      </c>
      <c r="F408" s="180" t="s">
        <v>639</v>
      </c>
      <c r="H408" s="179" t="s">
        <v>19</v>
      </c>
      <c r="I408" s="181"/>
      <c r="L408" s="178"/>
      <c r="M408" s="182"/>
      <c r="T408" s="183"/>
      <c r="AT408" s="179" t="s">
        <v>514</v>
      </c>
      <c r="AU408" s="179" t="s">
        <v>82</v>
      </c>
      <c r="AV408" s="14" t="s">
        <v>79</v>
      </c>
      <c r="AW408" s="14" t="s">
        <v>33</v>
      </c>
      <c r="AX408" s="14" t="s">
        <v>72</v>
      </c>
      <c r="AY408" s="179" t="s">
        <v>155</v>
      </c>
    </row>
    <row r="409" spans="2:51" s="12" customFormat="1" ht="10.199999999999999">
      <c r="B409" s="159"/>
      <c r="D409" s="160" t="s">
        <v>514</v>
      </c>
      <c r="E409" s="161" t="s">
        <v>19</v>
      </c>
      <c r="F409" s="162" t="s">
        <v>717</v>
      </c>
      <c r="H409" s="163">
        <v>20.308</v>
      </c>
      <c r="I409" s="164"/>
      <c r="L409" s="159"/>
      <c r="M409" s="165"/>
      <c r="T409" s="166"/>
      <c r="AT409" s="161" t="s">
        <v>514</v>
      </c>
      <c r="AU409" s="161" t="s">
        <v>82</v>
      </c>
      <c r="AV409" s="12" t="s">
        <v>82</v>
      </c>
      <c r="AW409" s="12" t="s">
        <v>33</v>
      </c>
      <c r="AX409" s="12" t="s">
        <v>72</v>
      </c>
      <c r="AY409" s="161" t="s">
        <v>155</v>
      </c>
    </row>
    <row r="410" spans="2:51" s="14" customFormat="1" ht="10.199999999999999">
      <c r="B410" s="178"/>
      <c r="D410" s="160" t="s">
        <v>514</v>
      </c>
      <c r="E410" s="179" t="s">
        <v>19</v>
      </c>
      <c r="F410" s="180" t="s">
        <v>641</v>
      </c>
      <c r="H410" s="179" t="s">
        <v>19</v>
      </c>
      <c r="I410" s="181"/>
      <c r="L410" s="178"/>
      <c r="M410" s="182"/>
      <c r="T410" s="183"/>
      <c r="AT410" s="179" t="s">
        <v>514</v>
      </c>
      <c r="AU410" s="179" t="s">
        <v>82</v>
      </c>
      <c r="AV410" s="14" t="s">
        <v>79</v>
      </c>
      <c r="AW410" s="14" t="s">
        <v>33</v>
      </c>
      <c r="AX410" s="14" t="s">
        <v>72</v>
      </c>
      <c r="AY410" s="179" t="s">
        <v>155</v>
      </c>
    </row>
    <row r="411" spans="2:51" s="12" customFormat="1" ht="10.199999999999999">
      <c r="B411" s="159"/>
      <c r="D411" s="160" t="s">
        <v>514</v>
      </c>
      <c r="E411" s="161" t="s">
        <v>19</v>
      </c>
      <c r="F411" s="162" t="s">
        <v>718</v>
      </c>
      <c r="H411" s="163">
        <v>36.941000000000003</v>
      </c>
      <c r="I411" s="164"/>
      <c r="L411" s="159"/>
      <c r="M411" s="165"/>
      <c r="T411" s="166"/>
      <c r="AT411" s="161" t="s">
        <v>514</v>
      </c>
      <c r="AU411" s="161" t="s">
        <v>82</v>
      </c>
      <c r="AV411" s="12" t="s">
        <v>82</v>
      </c>
      <c r="AW411" s="12" t="s">
        <v>33</v>
      </c>
      <c r="AX411" s="12" t="s">
        <v>72</v>
      </c>
      <c r="AY411" s="161" t="s">
        <v>155</v>
      </c>
    </row>
    <row r="412" spans="2:51" s="14" customFormat="1" ht="10.199999999999999">
      <c r="B412" s="178"/>
      <c r="D412" s="160" t="s">
        <v>514</v>
      </c>
      <c r="E412" s="179" t="s">
        <v>19</v>
      </c>
      <c r="F412" s="180" t="s">
        <v>643</v>
      </c>
      <c r="H412" s="179" t="s">
        <v>19</v>
      </c>
      <c r="I412" s="181"/>
      <c r="L412" s="178"/>
      <c r="M412" s="182"/>
      <c r="T412" s="183"/>
      <c r="AT412" s="179" t="s">
        <v>514</v>
      </c>
      <c r="AU412" s="179" t="s">
        <v>82</v>
      </c>
      <c r="AV412" s="14" t="s">
        <v>79</v>
      </c>
      <c r="AW412" s="14" t="s">
        <v>33</v>
      </c>
      <c r="AX412" s="14" t="s">
        <v>72</v>
      </c>
      <c r="AY412" s="179" t="s">
        <v>155</v>
      </c>
    </row>
    <row r="413" spans="2:51" s="12" customFormat="1" ht="10.199999999999999">
      <c r="B413" s="159"/>
      <c r="D413" s="160" t="s">
        <v>514</v>
      </c>
      <c r="E413" s="161" t="s">
        <v>19</v>
      </c>
      <c r="F413" s="162" t="s">
        <v>719</v>
      </c>
      <c r="H413" s="163">
        <v>33.192</v>
      </c>
      <c r="I413" s="164"/>
      <c r="L413" s="159"/>
      <c r="M413" s="165"/>
      <c r="T413" s="166"/>
      <c r="AT413" s="161" t="s">
        <v>514</v>
      </c>
      <c r="AU413" s="161" t="s">
        <v>82</v>
      </c>
      <c r="AV413" s="12" t="s">
        <v>82</v>
      </c>
      <c r="AW413" s="12" t="s">
        <v>33</v>
      </c>
      <c r="AX413" s="12" t="s">
        <v>72</v>
      </c>
      <c r="AY413" s="161" t="s">
        <v>155</v>
      </c>
    </row>
    <row r="414" spans="2:51" s="14" customFormat="1" ht="10.199999999999999">
      <c r="B414" s="178"/>
      <c r="D414" s="160" t="s">
        <v>514</v>
      </c>
      <c r="E414" s="179" t="s">
        <v>19</v>
      </c>
      <c r="F414" s="180" t="s">
        <v>645</v>
      </c>
      <c r="H414" s="179" t="s">
        <v>19</v>
      </c>
      <c r="I414" s="181"/>
      <c r="L414" s="178"/>
      <c r="M414" s="182"/>
      <c r="T414" s="183"/>
      <c r="AT414" s="179" t="s">
        <v>514</v>
      </c>
      <c r="AU414" s="179" t="s">
        <v>82</v>
      </c>
      <c r="AV414" s="14" t="s">
        <v>79</v>
      </c>
      <c r="AW414" s="14" t="s">
        <v>33</v>
      </c>
      <c r="AX414" s="14" t="s">
        <v>72</v>
      </c>
      <c r="AY414" s="179" t="s">
        <v>155</v>
      </c>
    </row>
    <row r="415" spans="2:51" s="12" customFormat="1" ht="10.199999999999999">
      <c r="B415" s="159"/>
      <c r="D415" s="160" t="s">
        <v>514</v>
      </c>
      <c r="E415" s="161" t="s">
        <v>19</v>
      </c>
      <c r="F415" s="162" t="s">
        <v>720</v>
      </c>
      <c r="H415" s="163">
        <v>25.501000000000001</v>
      </c>
      <c r="I415" s="164"/>
      <c r="L415" s="159"/>
      <c r="M415" s="165"/>
      <c r="T415" s="166"/>
      <c r="AT415" s="161" t="s">
        <v>514</v>
      </c>
      <c r="AU415" s="161" t="s">
        <v>82</v>
      </c>
      <c r="AV415" s="12" t="s">
        <v>82</v>
      </c>
      <c r="AW415" s="12" t="s">
        <v>33</v>
      </c>
      <c r="AX415" s="12" t="s">
        <v>72</v>
      </c>
      <c r="AY415" s="161" t="s">
        <v>155</v>
      </c>
    </row>
    <row r="416" spans="2:51" s="14" customFormat="1" ht="10.199999999999999">
      <c r="B416" s="178"/>
      <c r="D416" s="160" t="s">
        <v>514</v>
      </c>
      <c r="E416" s="179" t="s">
        <v>19</v>
      </c>
      <c r="F416" s="180" t="s">
        <v>647</v>
      </c>
      <c r="H416" s="179" t="s">
        <v>19</v>
      </c>
      <c r="I416" s="181"/>
      <c r="L416" s="178"/>
      <c r="M416" s="182"/>
      <c r="T416" s="183"/>
      <c r="AT416" s="179" t="s">
        <v>514</v>
      </c>
      <c r="AU416" s="179" t="s">
        <v>82</v>
      </c>
      <c r="AV416" s="14" t="s">
        <v>79</v>
      </c>
      <c r="AW416" s="14" t="s">
        <v>33</v>
      </c>
      <c r="AX416" s="14" t="s">
        <v>72</v>
      </c>
      <c r="AY416" s="179" t="s">
        <v>155</v>
      </c>
    </row>
    <row r="417" spans="2:51" s="12" customFormat="1" ht="10.199999999999999">
      <c r="B417" s="159"/>
      <c r="D417" s="160" t="s">
        <v>514</v>
      </c>
      <c r="E417" s="161" t="s">
        <v>19</v>
      </c>
      <c r="F417" s="162" t="s">
        <v>721</v>
      </c>
      <c r="H417" s="163">
        <v>38.304000000000002</v>
      </c>
      <c r="I417" s="164"/>
      <c r="L417" s="159"/>
      <c r="M417" s="165"/>
      <c r="T417" s="166"/>
      <c r="AT417" s="161" t="s">
        <v>514</v>
      </c>
      <c r="AU417" s="161" t="s">
        <v>82</v>
      </c>
      <c r="AV417" s="12" t="s">
        <v>82</v>
      </c>
      <c r="AW417" s="12" t="s">
        <v>33</v>
      </c>
      <c r="AX417" s="12" t="s">
        <v>72</v>
      </c>
      <c r="AY417" s="161" t="s">
        <v>155</v>
      </c>
    </row>
    <row r="418" spans="2:51" s="14" customFormat="1" ht="10.199999999999999">
      <c r="B418" s="178"/>
      <c r="D418" s="160" t="s">
        <v>514</v>
      </c>
      <c r="E418" s="179" t="s">
        <v>19</v>
      </c>
      <c r="F418" s="180" t="s">
        <v>649</v>
      </c>
      <c r="H418" s="179" t="s">
        <v>19</v>
      </c>
      <c r="I418" s="181"/>
      <c r="L418" s="178"/>
      <c r="M418" s="182"/>
      <c r="T418" s="183"/>
      <c r="AT418" s="179" t="s">
        <v>514</v>
      </c>
      <c r="AU418" s="179" t="s">
        <v>82</v>
      </c>
      <c r="AV418" s="14" t="s">
        <v>79</v>
      </c>
      <c r="AW418" s="14" t="s">
        <v>33</v>
      </c>
      <c r="AX418" s="14" t="s">
        <v>72</v>
      </c>
      <c r="AY418" s="179" t="s">
        <v>155</v>
      </c>
    </row>
    <row r="419" spans="2:51" s="12" customFormat="1" ht="10.199999999999999">
      <c r="B419" s="159"/>
      <c r="D419" s="160" t="s">
        <v>514</v>
      </c>
      <c r="E419" s="161" t="s">
        <v>19</v>
      </c>
      <c r="F419" s="162" t="s">
        <v>722</v>
      </c>
      <c r="H419" s="163">
        <v>46.91</v>
      </c>
      <c r="I419" s="164"/>
      <c r="L419" s="159"/>
      <c r="M419" s="165"/>
      <c r="T419" s="166"/>
      <c r="AT419" s="161" t="s">
        <v>514</v>
      </c>
      <c r="AU419" s="161" t="s">
        <v>82</v>
      </c>
      <c r="AV419" s="12" t="s">
        <v>82</v>
      </c>
      <c r="AW419" s="12" t="s">
        <v>33</v>
      </c>
      <c r="AX419" s="12" t="s">
        <v>72</v>
      </c>
      <c r="AY419" s="161" t="s">
        <v>155</v>
      </c>
    </row>
    <row r="420" spans="2:51" s="14" customFormat="1" ht="10.199999999999999">
      <c r="B420" s="178"/>
      <c r="D420" s="160" t="s">
        <v>514</v>
      </c>
      <c r="E420" s="179" t="s">
        <v>19</v>
      </c>
      <c r="F420" s="180" t="s">
        <v>651</v>
      </c>
      <c r="H420" s="179" t="s">
        <v>19</v>
      </c>
      <c r="I420" s="181"/>
      <c r="L420" s="178"/>
      <c r="M420" s="182"/>
      <c r="T420" s="183"/>
      <c r="AT420" s="179" t="s">
        <v>514</v>
      </c>
      <c r="AU420" s="179" t="s">
        <v>82</v>
      </c>
      <c r="AV420" s="14" t="s">
        <v>79</v>
      </c>
      <c r="AW420" s="14" t="s">
        <v>33</v>
      </c>
      <c r="AX420" s="14" t="s">
        <v>72</v>
      </c>
      <c r="AY420" s="179" t="s">
        <v>155</v>
      </c>
    </row>
    <row r="421" spans="2:51" s="12" customFormat="1" ht="10.199999999999999">
      <c r="B421" s="159"/>
      <c r="D421" s="160" t="s">
        <v>514</v>
      </c>
      <c r="E421" s="161" t="s">
        <v>19</v>
      </c>
      <c r="F421" s="162" t="s">
        <v>723</v>
      </c>
      <c r="H421" s="163">
        <v>6.4969999999999999</v>
      </c>
      <c r="I421" s="164"/>
      <c r="L421" s="159"/>
      <c r="M421" s="165"/>
      <c r="T421" s="166"/>
      <c r="AT421" s="161" t="s">
        <v>514</v>
      </c>
      <c r="AU421" s="161" t="s">
        <v>82</v>
      </c>
      <c r="AV421" s="12" t="s">
        <v>82</v>
      </c>
      <c r="AW421" s="12" t="s">
        <v>33</v>
      </c>
      <c r="AX421" s="12" t="s">
        <v>72</v>
      </c>
      <c r="AY421" s="161" t="s">
        <v>155</v>
      </c>
    </row>
    <row r="422" spans="2:51" s="14" customFormat="1" ht="10.199999999999999">
      <c r="B422" s="178"/>
      <c r="D422" s="160" t="s">
        <v>514</v>
      </c>
      <c r="E422" s="179" t="s">
        <v>19</v>
      </c>
      <c r="F422" s="180" t="s">
        <v>653</v>
      </c>
      <c r="H422" s="179" t="s">
        <v>19</v>
      </c>
      <c r="I422" s="181"/>
      <c r="L422" s="178"/>
      <c r="M422" s="182"/>
      <c r="T422" s="183"/>
      <c r="AT422" s="179" t="s">
        <v>514</v>
      </c>
      <c r="AU422" s="179" t="s">
        <v>82</v>
      </c>
      <c r="AV422" s="14" t="s">
        <v>79</v>
      </c>
      <c r="AW422" s="14" t="s">
        <v>33</v>
      </c>
      <c r="AX422" s="14" t="s">
        <v>72</v>
      </c>
      <c r="AY422" s="179" t="s">
        <v>155</v>
      </c>
    </row>
    <row r="423" spans="2:51" s="12" customFormat="1" ht="10.199999999999999">
      <c r="B423" s="159"/>
      <c r="D423" s="160" t="s">
        <v>514</v>
      </c>
      <c r="E423" s="161" t="s">
        <v>19</v>
      </c>
      <c r="F423" s="162" t="s">
        <v>724</v>
      </c>
      <c r="H423" s="163">
        <v>64.521000000000001</v>
      </c>
      <c r="I423" s="164"/>
      <c r="L423" s="159"/>
      <c r="M423" s="165"/>
      <c r="T423" s="166"/>
      <c r="AT423" s="161" t="s">
        <v>514</v>
      </c>
      <c r="AU423" s="161" t="s">
        <v>82</v>
      </c>
      <c r="AV423" s="12" t="s">
        <v>82</v>
      </c>
      <c r="AW423" s="12" t="s">
        <v>33</v>
      </c>
      <c r="AX423" s="12" t="s">
        <v>72</v>
      </c>
      <c r="AY423" s="161" t="s">
        <v>155</v>
      </c>
    </row>
    <row r="424" spans="2:51" s="14" customFormat="1" ht="10.199999999999999">
      <c r="B424" s="178"/>
      <c r="D424" s="160" t="s">
        <v>514</v>
      </c>
      <c r="E424" s="179" t="s">
        <v>19</v>
      </c>
      <c r="F424" s="180" t="s">
        <v>661</v>
      </c>
      <c r="H424" s="179" t="s">
        <v>19</v>
      </c>
      <c r="I424" s="181"/>
      <c r="L424" s="178"/>
      <c r="M424" s="182"/>
      <c r="T424" s="183"/>
      <c r="AT424" s="179" t="s">
        <v>514</v>
      </c>
      <c r="AU424" s="179" t="s">
        <v>82</v>
      </c>
      <c r="AV424" s="14" t="s">
        <v>79</v>
      </c>
      <c r="AW424" s="14" t="s">
        <v>33</v>
      </c>
      <c r="AX424" s="14" t="s">
        <v>72</v>
      </c>
      <c r="AY424" s="179" t="s">
        <v>155</v>
      </c>
    </row>
    <row r="425" spans="2:51" s="12" customFormat="1" ht="10.199999999999999">
      <c r="B425" s="159"/>
      <c r="D425" s="160" t="s">
        <v>514</v>
      </c>
      <c r="E425" s="161" t="s">
        <v>19</v>
      </c>
      <c r="F425" s="162" t="s">
        <v>728</v>
      </c>
      <c r="H425" s="163">
        <v>4.4909999999999997</v>
      </c>
      <c r="I425" s="164"/>
      <c r="L425" s="159"/>
      <c r="M425" s="165"/>
      <c r="T425" s="166"/>
      <c r="AT425" s="161" t="s">
        <v>514</v>
      </c>
      <c r="AU425" s="161" t="s">
        <v>82</v>
      </c>
      <c r="AV425" s="12" t="s">
        <v>82</v>
      </c>
      <c r="AW425" s="12" t="s">
        <v>33</v>
      </c>
      <c r="AX425" s="12" t="s">
        <v>72</v>
      </c>
      <c r="AY425" s="161" t="s">
        <v>155</v>
      </c>
    </row>
    <row r="426" spans="2:51" s="14" customFormat="1" ht="10.199999999999999">
      <c r="B426" s="178"/>
      <c r="D426" s="160" t="s">
        <v>514</v>
      </c>
      <c r="E426" s="179" t="s">
        <v>19</v>
      </c>
      <c r="F426" s="180" t="s">
        <v>663</v>
      </c>
      <c r="H426" s="179" t="s">
        <v>19</v>
      </c>
      <c r="I426" s="181"/>
      <c r="L426" s="178"/>
      <c r="M426" s="182"/>
      <c r="T426" s="183"/>
      <c r="AT426" s="179" t="s">
        <v>514</v>
      </c>
      <c r="AU426" s="179" t="s">
        <v>82</v>
      </c>
      <c r="AV426" s="14" t="s">
        <v>79</v>
      </c>
      <c r="AW426" s="14" t="s">
        <v>33</v>
      </c>
      <c r="AX426" s="14" t="s">
        <v>72</v>
      </c>
      <c r="AY426" s="179" t="s">
        <v>155</v>
      </c>
    </row>
    <row r="427" spans="2:51" s="12" customFormat="1" ht="10.199999999999999">
      <c r="B427" s="159"/>
      <c r="D427" s="160" t="s">
        <v>514</v>
      </c>
      <c r="E427" s="161" t="s">
        <v>19</v>
      </c>
      <c r="F427" s="162" t="s">
        <v>729</v>
      </c>
      <c r="H427" s="163">
        <v>128.20699999999999</v>
      </c>
      <c r="I427" s="164"/>
      <c r="L427" s="159"/>
      <c r="M427" s="165"/>
      <c r="T427" s="166"/>
      <c r="AT427" s="161" t="s">
        <v>514</v>
      </c>
      <c r="AU427" s="161" t="s">
        <v>82</v>
      </c>
      <c r="AV427" s="12" t="s">
        <v>82</v>
      </c>
      <c r="AW427" s="12" t="s">
        <v>33</v>
      </c>
      <c r="AX427" s="12" t="s">
        <v>72</v>
      </c>
      <c r="AY427" s="161" t="s">
        <v>155</v>
      </c>
    </row>
    <row r="428" spans="2:51" s="14" customFormat="1" ht="10.199999999999999">
      <c r="B428" s="178"/>
      <c r="D428" s="160" t="s">
        <v>514</v>
      </c>
      <c r="E428" s="179" t="s">
        <v>19</v>
      </c>
      <c r="F428" s="180" t="s">
        <v>665</v>
      </c>
      <c r="H428" s="179" t="s">
        <v>19</v>
      </c>
      <c r="I428" s="181"/>
      <c r="L428" s="178"/>
      <c r="M428" s="182"/>
      <c r="T428" s="183"/>
      <c r="AT428" s="179" t="s">
        <v>514</v>
      </c>
      <c r="AU428" s="179" t="s">
        <v>82</v>
      </c>
      <c r="AV428" s="14" t="s">
        <v>79</v>
      </c>
      <c r="AW428" s="14" t="s">
        <v>33</v>
      </c>
      <c r="AX428" s="14" t="s">
        <v>72</v>
      </c>
      <c r="AY428" s="179" t="s">
        <v>155</v>
      </c>
    </row>
    <row r="429" spans="2:51" s="12" customFormat="1" ht="10.199999999999999">
      <c r="B429" s="159"/>
      <c r="D429" s="160" t="s">
        <v>514</v>
      </c>
      <c r="E429" s="161" t="s">
        <v>19</v>
      </c>
      <c r="F429" s="162" t="s">
        <v>730</v>
      </c>
      <c r="H429" s="163">
        <v>20.045000000000002</v>
      </c>
      <c r="I429" s="164"/>
      <c r="L429" s="159"/>
      <c r="M429" s="165"/>
      <c r="T429" s="166"/>
      <c r="AT429" s="161" t="s">
        <v>514</v>
      </c>
      <c r="AU429" s="161" t="s">
        <v>82</v>
      </c>
      <c r="AV429" s="12" t="s">
        <v>82</v>
      </c>
      <c r="AW429" s="12" t="s">
        <v>33</v>
      </c>
      <c r="AX429" s="12" t="s">
        <v>72</v>
      </c>
      <c r="AY429" s="161" t="s">
        <v>155</v>
      </c>
    </row>
    <row r="430" spans="2:51" s="14" customFormat="1" ht="10.199999999999999">
      <c r="B430" s="178"/>
      <c r="D430" s="160" t="s">
        <v>514</v>
      </c>
      <c r="E430" s="179" t="s">
        <v>19</v>
      </c>
      <c r="F430" s="180" t="s">
        <v>667</v>
      </c>
      <c r="H430" s="179" t="s">
        <v>19</v>
      </c>
      <c r="I430" s="181"/>
      <c r="L430" s="178"/>
      <c r="M430" s="182"/>
      <c r="T430" s="183"/>
      <c r="AT430" s="179" t="s">
        <v>514</v>
      </c>
      <c r="AU430" s="179" t="s">
        <v>82</v>
      </c>
      <c r="AV430" s="14" t="s">
        <v>79</v>
      </c>
      <c r="AW430" s="14" t="s">
        <v>33</v>
      </c>
      <c r="AX430" s="14" t="s">
        <v>72</v>
      </c>
      <c r="AY430" s="179" t="s">
        <v>155</v>
      </c>
    </row>
    <row r="431" spans="2:51" s="12" customFormat="1" ht="10.199999999999999">
      <c r="B431" s="159"/>
      <c r="D431" s="160" t="s">
        <v>514</v>
      </c>
      <c r="E431" s="161" t="s">
        <v>19</v>
      </c>
      <c r="F431" s="162" t="s">
        <v>731</v>
      </c>
      <c r="H431" s="163">
        <v>115.48399999999999</v>
      </c>
      <c r="I431" s="164"/>
      <c r="L431" s="159"/>
      <c r="M431" s="165"/>
      <c r="T431" s="166"/>
      <c r="AT431" s="161" t="s">
        <v>514</v>
      </c>
      <c r="AU431" s="161" t="s">
        <v>82</v>
      </c>
      <c r="AV431" s="12" t="s">
        <v>82</v>
      </c>
      <c r="AW431" s="12" t="s">
        <v>33</v>
      </c>
      <c r="AX431" s="12" t="s">
        <v>72</v>
      </c>
      <c r="AY431" s="161" t="s">
        <v>155</v>
      </c>
    </row>
    <row r="432" spans="2:51" s="14" customFormat="1" ht="10.199999999999999">
      <c r="B432" s="178"/>
      <c r="D432" s="160" t="s">
        <v>514</v>
      </c>
      <c r="E432" s="179" t="s">
        <v>19</v>
      </c>
      <c r="F432" s="180" t="s">
        <v>669</v>
      </c>
      <c r="H432" s="179" t="s">
        <v>19</v>
      </c>
      <c r="I432" s="181"/>
      <c r="L432" s="178"/>
      <c r="M432" s="182"/>
      <c r="T432" s="183"/>
      <c r="AT432" s="179" t="s">
        <v>514</v>
      </c>
      <c r="AU432" s="179" t="s">
        <v>82</v>
      </c>
      <c r="AV432" s="14" t="s">
        <v>79</v>
      </c>
      <c r="AW432" s="14" t="s">
        <v>33</v>
      </c>
      <c r="AX432" s="14" t="s">
        <v>72</v>
      </c>
      <c r="AY432" s="179" t="s">
        <v>155</v>
      </c>
    </row>
    <row r="433" spans="2:51" s="12" customFormat="1" ht="10.199999999999999">
      <c r="B433" s="159"/>
      <c r="D433" s="160" t="s">
        <v>514</v>
      </c>
      <c r="E433" s="161" t="s">
        <v>19</v>
      </c>
      <c r="F433" s="162" t="s">
        <v>732</v>
      </c>
      <c r="H433" s="163">
        <v>67.409000000000006</v>
      </c>
      <c r="I433" s="164"/>
      <c r="L433" s="159"/>
      <c r="M433" s="165"/>
      <c r="T433" s="166"/>
      <c r="AT433" s="161" t="s">
        <v>514</v>
      </c>
      <c r="AU433" s="161" t="s">
        <v>82</v>
      </c>
      <c r="AV433" s="12" t="s">
        <v>82</v>
      </c>
      <c r="AW433" s="12" t="s">
        <v>33</v>
      </c>
      <c r="AX433" s="12" t="s">
        <v>72</v>
      </c>
      <c r="AY433" s="161" t="s">
        <v>155</v>
      </c>
    </row>
    <row r="434" spans="2:51" s="14" customFormat="1" ht="10.199999999999999">
      <c r="B434" s="178"/>
      <c r="D434" s="160" t="s">
        <v>514</v>
      </c>
      <c r="E434" s="179" t="s">
        <v>19</v>
      </c>
      <c r="F434" s="180" t="s">
        <v>671</v>
      </c>
      <c r="H434" s="179" t="s">
        <v>19</v>
      </c>
      <c r="I434" s="181"/>
      <c r="L434" s="178"/>
      <c r="M434" s="182"/>
      <c r="T434" s="183"/>
      <c r="AT434" s="179" t="s">
        <v>514</v>
      </c>
      <c r="AU434" s="179" t="s">
        <v>82</v>
      </c>
      <c r="AV434" s="14" t="s">
        <v>79</v>
      </c>
      <c r="AW434" s="14" t="s">
        <v>33</v>
      </c>
      <c r="AX434" s="14" t="s">
        <v>72</v>
      </c>
      <c r="AY434" s="179" t="s">
        <v>155</v>
      </c>
    </row>
    <row r="435" spans="2:51" s="12" customFormat="1" ht="10.199999999999999">
      <c r="B435" s="159"/>
      <c r="D435" s="160" t="s">
        <v>514</v>
      </c>
      <c r="E435" s="161" t="s">
        <v>19</v>
      </c>
      <c r="F435" s="162" t="s">
        <v>733</v>
      </c>
      <c r="H435" s="163">
        <v>39.713000000000001</v>
      </c>
      <c r="I435" s="164"/>
      <c r="L435" s="159"/>
      <c r="M435" s="165"/>
      <c r="T435" s="166"/>
      <c r="AT435" s="161" t="s">
        <v>514</v>
      </c>
      <c r="AU435" s="161" t="s">
        <v>82</v>
      </c>
      <c r="AV435" s="12" t="s">
        <v>82</v>
      </c>
      <c r="AW435" s="12" t="s">
        <v>33</v>
      </c>
      <c r="AX435" s="12" t="s">
        <v>72</v>
      </c>
      <c r="AY435" s="161" t="s">
        <v>155</v>
      </c>
    </row>
    <row r="436" spans="2:51" s="14" customFormat="1" ht="10.199999999999999">
      <c r="B436" s="178"/>
      <c r="D436" s="160" t="s">
        <v>514</v>
      </c>
      <c r="E436" s="179" t="s">
        <v>19</v>
      </c>
      <c r="F436" s="180" t="s">
        <v>673</v>
      </c>
      <c r="H436" s="179" t="s">
        <v>19</v>
      </c>
      <c r="I436" s="181"/>
      <c r="L436" s="178"/>
      <c r="M436" s="182"/>
      <c r="T436" s="183"/>
      <c r="AT436" s="179" t="s">
        <v>514</v>
      </c>
      <c r="AU436" s="179" t="s">
        <v>82</v>
      </c>
      <c r="AV436" s="14" t="s">
        <v>79</v>
      </c>
      <c r="AW436" s="14" t="s">
        <v>33</v>
      </c>
      <c r="AX436" s="14" t="s">
        <v>72</v>
      </c>
      <c r="AY436" s="179" t="s">
        <v>155</v>
      </c>
    </row>
    <row r="437" spans="2:51" s="12" customFormat="1" ht="10.199999999999999">
      <c r="B437" s="159"/>
      <c r="D437" s="160" t="s">
        <v>514</v>
      </c>
      <c r="E437" s="161" t="s">
        <v>19</v>
      </c>
      <c r="F437" s="162" t="s">
        <v>734</v>
      </c>
      <c r="H437" s="163">
        <v>150.733</v>
      </c>
      <c r="I437" s="164"/>
      <c r="L437" s="159"/>
      <c r="M437" s="165"/>
      <c r="T437" s="166"/>
      <c r="AT437" s="161" t="s">
        <v>514</v>
      </c>
      <c r="AU437" s="161" t="s">
        <v>82</v>
      </c>
      <c r="AV437" s="12" t="s">
        <v>82</v>
      </c>
      <c r="AW437" s="12" t="s">
        <v>33</v>
      </c>
      <c r="AX437" s="12" t="s">
        <v>72</v>
      </c>
      <c r="AY437" s="161" t="s">
        <v>155</v>
      </c>
    </row>
    <row r="438" spans="2:51" s="14" customFormat="1" ht="10.199999999999999">
      <c r="B438" s="178"/>
      <c r="D438" s="160" t="s">
        <v>514</v>
      </c>
      <c r="E438" s="179" t="s">
        <v>19</v>
      </c>
      <c r="F438" s="180" t="s">
        <v>616</v>
      </c>
      <c r="H438" s="179" t="s">
        <v>19</v>
      </c>
      <c r="I438" s="181"/>
      <c r="L438" s="178"/>
      <c r="M438" s="182"/>
      <c r="T438" s="183"/>
      <c r="AT438" s="179" t="s">
        <v>514</v>
      </c>
      <c r="AU438" s="179" t="s">
        <v>82</v>
      </c>
      <c r="AV438" s="14" t="s">
        <v>79</v>
      </c>
      <c r="AW438" s="14" t="s">
        <v>33</v>
      </c>
      <c r="AX438" s="14" t="s">
        <v>72</v>
      </c>
      <c r="AY438" s="179" t="s">
        <v>155</v>
      </c>
    </row>
    <row r="439" spans="2:51" s="12" customFormat="1" ht="10.199999999999999">
      <c r="B439" s="159"/>
      <c r="D439" s="160" t="s">
        <v>514</v>
      </c>
      <c r="E439" s="161" t="s">
        <v>19</v>
      </c>
      <c r="F439" s="162" t="s">
        <v>745</v>
      </c>
      <c r="H439" s="163">
        <v>55.353999999999999</v>
      </c>
      <c r="I439" s="164"/>
      <c r="L439" s="159"/>
      <c r="M439" s="165"/>
      <c r="T439" s="166"/>
      <c r="AT439" s="161" t="s">
        <v>514</v>
      </c>
      <c r="AU439" s="161" t="s">
        <v>82</v>
      </c>
      <c r="AV439" s="12" t="s">
        <v>82</v>
      </c>
      <c r="AW439" s="12" t="s">
        <v>33</v>
      </c>
      <c r="AX439" s="12" t="s">
        <v>72</v>
      </c>
      <c r="AY439" s="161" t="s">
        <v>155</v>
      </c>
    </row>
    <row r="440" spans="2:51" s="15" customFormat="1" ht="10.199999999999999">
      <c r="B440" s="184"/>
      <c r="D440" s="160" t="s">
        <v>514</v>
      </c>
      <c r="E440" s="185" t="s">
        <v>19</v>
      </c>
      <c r="F440" s="186" t="s">
        <v>620</v>
      </c>
      <c r="H440" s="187">
        <v>1143.1120000000001</v>
      </c>
      <c r="I440" s="188"/>
      <c r="L440" s="184"/>
      <c r="M440" s="189"/>
      <c r="T440" s="190"/>
      <c r="AT440" s="185" t="s">
        <v>514</v>
      </c>
      <c r="AU440" s="185" t="s">
        <v>82</v>
      </c>
      <c r="AV440" s="15" t="s">
        <v>92</v>
      </c>
      <c r="AW440" s="15" t="s">
        <v>33</v>
      </c>
      <c r="AX440" s="15" t="s">
        <v>72</v>
      </c>
      <c r="AY440" s="185" t="s">
        <v>155</v>
      </c>
    </row>
    <row r="441" spans="2:51" s="14" customFormat="1" ht="10.199999999999999">
      <c r="B441" s="178"/>
      <c r="D441" s="160" t="s">
        <v>514</v>
      </c>
      <c r="E441" s="179" t="s">
        <v>19</v>
      </c>
      <c r="F441" s="180" t="s">
        <v>677</v>
      </c>
      <c r="H441" s="179" t="s">
        <v>19</v>
      </c>
      <c r="I441" s="181"/>
      <c r="L441" s="178"/>
      <c r="M441" s="182"/>
      <c r="T441" s="183"/>
      <c r="AT441" s="179" t="s">
        <v>514</v>
      </c>
      <c r="AU441" s="179" t="s">
        <v>82</v>
      </c>
      <c r="AV441" s="14" t="s">
        <v>79</v>
      </c>
      <c r="AW441" s="14" t="s">
        <v>33</v>
      </c>
      <c r="AX441" s="14" t="s">
        <v>72</v>
      </c>
      <c r="AY441" s="179" t="s">
        <v>155</v>
      </c>
    </row>
    <row r="442" spans="2:51" s="14" customFormat="1" ht="10.199999999999999">
      <c r="B442" s="178"/>
      <c r="D442" s="160" t="s">
        <v>514</v>
      </c>
      <c r="E442" s="179" t="s">
        <v>19</v>
      </c>
      <c r="F442" s="180" t="s">
        <v>678</v>
      </c>
      <c r="H442" s="179" t="s">
        <v>19</v>
      </c>
      <c r="I442" s="181"/>
      <c r="L442" s="178"/>
      <c r="M442" s="182"/>
      <c r="T442" s="183"/>
      <c r="AT442" s="179" t="s">
        <v>514</v>
      </c>
      <c r="AU442" s="179" t="s">
        <v>82</v>
      </c>
      <c r="AV442" s="14" t="s">
        <v>79</v>
      </c>
      <c r="AW442" s="14" t="s">
        <v>33</v>
      </c>
      <c r="AX442" s="14" t="s">
        <v>72</v>
      </c>
      <c r="AY442" s="179" t="s">
        <v>155</v>
      </c>
    </row>
    <row r="443" spans="2:51" s="12" customFormat="1" ht="10.199999999999999">
      <c r="B443" s="159"/>
      <c r="D443" s="160" t="s">
        <v>514</v>
      </c>
      <c r="E443" s="161" t="s">
        <v>19</v>
      </c>
      <c r="F443" s="162" t="s">
        <v>736</v>
      </c>
      <c r="H443" s="163">
        <v>78.694000000000003</v>
      </c>
      <c r="I443" s="164"/>
      <c r="L443" s="159"/>
      <c r="M443" s="165"/>
      <c r="T443" s="166"/>
      <c r="AT443" s="161" t="s">
        <v>514</v>
      </c>
      <c r="AU443" s="161" t="s">
        <v>82</v>
      </c>
      <c r="AV443" s="12" t="s">
        <v>82</v>
      </c>
      <c r="AW443" s="12" t="s">
        <v>33</v>
      </c>
      <c r="AX443" s="12" t="s">
        <v>72</v>
      </c>
      <c r="AY443" s="161" t="s">
        <v>155</v>
      </c>
    </row>
    <row r="444" spans="2:51" s="14" customFormat="1" ht="10.199999999999999">
      <c r="B444" s="178"/>
      <c r="D444" s="160" t="s">
        <v>514</v>
      </c>
      <c r="E444" s="179" t="s">
        <v>19</v>
      </c>
      <c r="F444" s="180" t="s">
        <v>680</v>
      </c>
      <c r="H444" s="179" t="s">
        <v>19</v>
      </c>
      <c r="I444" s="181"/>
      <c r="L444" s="178"/>
      <c r="M444" s="182"/>
      <c r="T444" s="183"/>
      <c r="AT444" s="179" t="s">
        <v>514</v>
      </c>
      <c r="AU444" s="179" t="s">
        <v>82</v>
      </c>
      <c r="AV444" s="14" t="s">
        <v>79</v>
      </c>
      <c r="AW444" s="14" t="s">
        <v>33</v>
      </c>
      <c r="AX444" s="14" t="s">
        <v>72</v>
      </c>
      <c r="AY444" s="179" t="s">
        <v>155</v>
      </c>
    </row>
    <row r="445" spans="2:51" s="12" customFormat="1" ht="10.199999999999999">
      <c r="B445" s="159"/>
      <c r="D445" s="160" t="s">
        <v>514</v>
      </c>
      <c r="E445" s="161" t="s">
        <v>19</v>
      </c>
      <c r="F445" s="162" t="s">
        <v>737</v>
      </c>
      <c r="H445" s="163">
        <v>97.91</v>
      </c>
      <c r="I445" s="164"/>
      <c r="L445" s="159"/>
      <c r="M445" s="165"/>
      <c r="T445" s="166"/>
      <c r="AT445" s="161" t="s">
        <v>514</v>
      </c>
      <c r="AU445" s="161" t="s">
        <v>82</v>
      </c>
      <c r="AV445" s="12" t="s">
        <v>82</v>
      </c>
      <c r="AW445" s="12" t="s">
        <v>33</v>
      </c>
      <c r="AX445" s="12" t="s">
        <v>72</v>
      </c>
      <c r="AY445" s="161" t="s">
        <v>155</v>
      </c>
    </row>
    <row r="446" spans="2:51" s="14" customFormat="1" ht="10.199999999999999">
      <c r="B446" s="178"/>
      <c r="D446" s="160" t="s">
        <v>514</v>
      </c>
      <c r="E446" s="179" t="s">
        <v>19</v>
      </c>
      <c r="F446" s="180" t="s">
        <v>616</v>
      </c>
      <c r="H446" s="179" t="s">
        <v>19</v>
      </c>
      <c r="I446" s="181"/>
      <c r="L446" s="178"/>
      <c r="M446" s="182"/>
      <c r="T446" s="183"/>
      <c r="AT446" s="179" t="s">
        <v>514</v>
      </c>
      <c r="AU446" s="179" t="s">
        <v>82</v>
      </c>
      <c r="AV446" s="14" t="s">
        <v>79</v>
      </c>
      <c r="AW446" s="14" t="s">
        <v>33</v>
      </c>
      <c r="AX446" s="14" t="s">
        <v>72</v>
      </c>
      <c r="AY446" s="179" t="s">
        <v>155</v>
      </c>
    </row>
    <row r="447" spans="2:51" s="12" customFormat="1" ht="10.199999999999999">
      <c r="B447" s="159"/>
      <c r="D447" s="160" t="s">
        <v>514</v>
      </c>
      <c r="E447" s="161" t="s">
        <v>19</v>
      </c>
      <c r="F447" s="162" t="s">
        <v>738</v>
      </c>
      <c r="H447" s="163">
        <v>20.306000000000001</v>
      </c>
      <c r="I447" s="164"/>
      <c r="L447" s="159"/>
      <c r="M447" s="165"/>
      <c r="T447" s="166"/>
      <c r="AT447" s="161" t="s">
        <v>514</v>
      </c>
      <c r="AU447" s="161" t="s">
        <v>82</v>
      </c>
      <c r="AV447" s="12" t="s">
        <v>82</v>
      </c>
      <c r="AW447" s="12" t="s">
        <v>33</v>
      </c>
      <c r="AX447" s="12" t="s">
        <v>72</v>
      </c>
      <c r="AY447" s="161" t="s">
        <v>155</v>
      </c>
    </row>
    <row r="448" spans="2:51" s="13" customFormat="1" ht="10.199999999999999">
      <c r="B448" s="167"/>
      <c r="D448" s="160" t="s">
        <v>514</v>
      </c>
      <c r="E448" s="168" t="s">
        <v>19</v>
      </c>
      <c r="F448" s="169" t="s">
        <v>516</v>
      </c>
      <c r="H448" s="170">
        <v>2113.627</v>
      </c>
      <c r="I448" s="171"/>
      <c r="L448" s="167"/>
      <c r="M448" s="172"/>
      <c r="T448" s="173"/>
      <c r="AT448" s="168" t="s">
        <v>514</v>
      </c>
      <c r="AU448" s="168" t="s">
        <v>82</v>
      </c>
      <c r="AV448" s="13" t="s">
        <v>163</v>
      </c>
      <c r="AW448" s="13" t="s">
        <v>33</v>
      </c>
      <c r="AX448" s="13" t="s">
        <v>79</v>
      </c>
      <c r="AY448" s="168" t="s">
        <v>155</v>
      </c>
    </row>
    <row r="449" spans="2:65" s="1" customFormat="1" ht="24.15" customHeight="1">
      <c r="B449" s="33"/>
      <c r="C449" s="132" t="s">
        <v>189</v>
      </c>
      <c r="D449" s="132" t="s">
        <v>158</v>
      </c>
      <c r="E449" s="133" t="s">
        <v>746</v>
      </c>
      <c r="F449" s="134" t="s">
        <v>747</v>
      </c>
      <c r="G449" s="135" t="s">
        <v>176</v>
      </c>
      <c r="H449" s="136">
        <v>63.963000000000001</v>
      </c>
      <c r="I449" s="137"/>
      <c r="J449" s="138">
        <f>ROUND(I449*H449,2)</f>
        <v>0</v>
      </c>
      <c r="K449" s="134" t="s">
        <v>162</v>
      </c>
      <c r="L449" s="33"/>
      <c r="M449" s="139" t="s">
        <v>19</v>
      </c>
      <c r="N449" s="140" t="s">
        <v>43</v>
      </c>
      <c r="P449" s="141">
        <f>O449*H449</f>
        <v>0</v>
      </c>
      <c r="Q449" s="141">
        <v>0</v>
      </c>
      <c r="R449" s="141">
        <f>Q449*H449</f>
        <v>0</v>
      </c>
      <c r="S449" s="141">
        <v>0</v>
      </c>
      <c r="T449" s="142">
        <f>S449*H449</f>
        <v>0</v>
      </c>
      <c r="AR449" s="143" t="s">
        <v>163</v>
      </c>
      <c r="AT449" s="143" t="s">
        <v>158</v>
      </c>
      <c r="AU449" s="143" t="s">
        <v>82</v>
      </c>
      <c r="AY449" s="18" t="s">
        <v>155</v>
      </c>
      <c r="BE449" s="144">
        <f>IF(N449="základní",J449,0)</f>
        <v>0</v>
      </c>
      <c r="BF449" s="144">
        <f>IF(N449="snížená",J449,0)</f>
        <v>0</v>
      </c>
      <c r="BG449" s="144">
        <f>IF(N449="zákl. přenesená",J449,0)</f>
        <v>0</v>
      </c>
      <c r="BH449" s="144">
        <f>IF(N449="sníž. přenesená",J449,0)</f>
        <v>0</v>
      </c>
      <c r="BI449" s="144">
        <f>IF(N449="nulová",J449,0)</f>
        <v>0</v>
      </c>
      <c r="BJ449" s="18" t="s">
        <v>79</v>
      </c>
      <c r="BK449" s="144">
        <f>ROUND(I449*H449,2)</f>
        <v>0</v>
      </c>
      <c r="BL449" s="18" t="s">
        <v>163</v>
      </c>
      <c r="BM449" s="143" t="s">
        <v>748</v>
      </c>
    </row>
    <row r="450" spans="2:65" s="1" customFormat="1" ht="10.199999999999999">
      <c r="B450" s="33"/>
      <c r="D450" s="145" t="s">
        <v>164</v>
      </c>
      <c r="F450" s="146" t="s">
        <v>749</v>
      </c>
      <c r="I450" s="147"/>
      <c r="L450" s="33"/>
      <c r="M450" s="148"/>
      <c r="T450" s="54"/>
      <c r="AT450" s="18" t="s">
        <v>164</v>
      </c>
      <c r="AU450" s="18" t="s">
        <v>82</v>
      </c>
    </row>
    <row r="451" spans="2:65" s="14" customFormat="1" ht="10.199999999999999">
      <c r="B451" s="178"/>
      <c r="D451" s="160" t="s">
        <v>514</v>
      </c>
      <c r="E451" s="179" t="s">
        <v>19</v>
      </c>
      <c r="F451" s="180" t="s">
        <v>750</v>
      </c>
      <c r="H451" s="179" t="s">
        <v>19</v>
      </c>
      <c r="I451" s="181"/>
      <c r="L451" s="178"/>
      <c r="M451" s="182"/>
      <c r="T451" s="183"/>
      <c r="AT451" s="179" t="s">
        <v>514</v>
      </c>
      <c r="AU451" s="179" t="s">
        <v>82</v>
      </c>
      <c r="AV451" s="14" t="s">
        <v>79</v>
      </c>
      <c r="AW451" s="14" t="s">
        <v>33</v>
      </c>
      <c r="AX451" s="14" t="s">
        <v>72</v>
      </c>
      <c r="AY451" s="179" t="s">
        <v>155</v>
      </c>
    </row>
    <row r="452" spans="2:65" s="12" customFormat="1" ht="10.199999999999999">
      <c r="B452" s="159"/>
      <c r="D452" s="160" t="s">
        <v>514</v>
      </c>
      <c r="E452" s="161" t="s">
        <v>19</v>
      </c>
      <c r="F452" s="162" t="s">
        <v>751</v>
      </c>
      <c r="H452" s="163">
        <v>63.963000000000001</v>
      </c>
      <c r="I452" s="164"/>
      <c r="L452" s="159"/>
      <c r="M452" s="165"/>
      <c r="T452" s="166"/>
      <c r="AT452" s="161" t="s">
        <v>514</v>
      </c>
      <c r="AU452" s="161" t="s">
        <v>82</v>
      </c>
      <c r="AV452" s="12" t="s">
        <v>82</v>
      </c>
      <c r="AW452" s="12" t="s">
        <v>33</v>
      </c>
      <c r="AX452" s="12" t="s">
        <v>79</v>
      </c>
      <c r="AY452" s="161" t="s">
        <v>155</v>
      </c>
    </row>
    <row r="453" spans="2:65" s="1" customFormat="1" ht="24.15" customHeight="1">
      <c r="B453" s="33"/>
      <c r="C453" s="132" t="s">
        <v>177</v>
      </c>
      <c r="D453" s="132" t="s">
        <v>158</v>
      </c>
      <c r="E453" s="133" t="s">
        <v>752</v>
      </c>
      <c r="F453" s="134" t="s">
        <v>753</v>
      </c>
      <c r="G453" s="135" t="s">
        <v>176</v>
      </c>
      <c r="H453" s="136">
        <v>2113.627</v>
      </c>
      <c r="I453" s="137"/>
      <c r="J453" s="138">
        <f>ROUND(I453*H453,2)</f>
        <v>0</v>
      </c>
      <c r="K453" s="134" t="s">
        <v>162</v>
      </c>
      <c r="L453" s="33"/>
      <c r="M453" s="139" t="s">
        <v>19</v>
      </c>
      <c r="N453" s="140" t="s">
        <v>43</v>
      </c>
      <c r="P453" s="141">
        <f>O453*H453</f>
        <v>0</v>
      </c>
      <c r="Q453" s="141">
        <v>0</v>
      </c>
      <c r="R453" s="141">
        <f>Q453*H453</f>
        <v>0</v>
      </c>
      <c r="S453" s="141">
        <v>0</v>
      </c>
      <c r="T453" s="142">
        <f>S453*H453</f>
        <v>0</v>
      </c>
      <c r="AR453" s="143" t="s">
        <v>163</v>
      </c>
      <c r="AT453" s="143" t="s">
        <v>158</v>
      </c>
      <c r="AU453" s="143" t="s">
        <v>82</v>
      </c>
      <c r="AY453" s="18" t="s">
        <v>155</v>
      </c>
      <c r="BE453" s="144">
        <f>IF(N453="základní",J453,0)</f>
        <v>0</v>
      </c>
      <c r="BF453" s="144">
        <f>IF(N453="snížená",J453,0)</f>
        <v>0</v>
      </c>
      <c r="BG453" s="144">
        <f>IF(N453="zákl. přenesená",J453,0)</f>
        <v>0</v>
      </c>
      <c r="BH453" s="144">
        <f>IF(N453="sníž. přenesená",J453,0)</f>
        <v>0</v>
      </c>
      <c r="BI453" s="144">
        <f>IF(N453="nulová",J453,0)</f>
        <v>0</v>
      </c>
      <c r="BJ453" s="18" t="s">
        <v>79</v>
      </c>
      <c r="BK453" s="144">
        <f>ROUND(I453*H453,2)</f>
        <v>0</v>
      </c>
      <c r="BL453" s="18" t="s">
        <v>163</v>
      </c>
      <c r="BM453" s="143" t="s">
        <v>754</v>
      </c>
    </row>
    <row r="454" spans="2:65" s="1" customFormat="1" ht="10.199999999999999">
      <c r="B454" s="33"/>
      <c r="D454" s="145" t="s">
        <v>164</v>
      </c>
      <c r="F454" s="146" t="s">
        <v>755</v>
      </c>
      <c r="I454" s="147"/>
      <c r="L454" s="33"/>
      <c r="M454" s="148"/>
      <c r="T454" s="54"/>
      <c r="AT454" s="18" t="s">
        <v>164</v>
      </c>
      <c r="AU454" s="18" t="s">
        <v>82</v>
      </c>
    </row>
    <row r="455" spans="2:65" s="14" customFormat="1" ht="10.199999999999999">
      <c r="B455" s="178"/>
      <c r="D455" s="160" t="s">
        <v>514</v>
      </c>
      <c r="E455" s="179" t="s">
        <v>19</v>
      </c>
      <c r="F455" s="180" t="s">
        <v>756</v>
      </c>
      <c r="H455" s="179" t="s">
        <v>19</v>
      </c>
      <c r="I455" s="181"/>
      <c r="L455" s="178"/>
      <c r="M455" s="182"/>
      <c r="T455" s="183"/>
      <c r="AT455" s="179" t="s">
        <v>514</v>
      </c>
      <c r="AU455" s="179" t="s">
        <v>82</v>
      </c>
      <c r="AV455" s="14" t="s">
        <v>79</v>
      </c>
      <c r="AW455" s="14" t="s">
        <v>33</v>
      </c>
      <c r="AX455" s="14" t="s">
        <v>72</v>
      </c>
      <c r="AY455" s="179" t="s">
        <v>155</v>
      </c>
    </row>
    <row r="456" spans="2:65" s="12" customFormat="1" ht="10.199999999999999">
      <c r="B456" s="159"/>
      <c r="D456" s="160" t="s">
        <v>514</v>
      </c>
      <c r="E456" s="161" t="s">
        <v>19</v>
      </c>
      <c r="F456" s="162" t="s">
        <v>757</v>
      </c>
      <c r="H456" s="163">
        <v>2113.627</v>
      </c>
      <c r="I456" s="164"/>
      <c r="L456" s="159"/>
      <c r="M456" s="165"/>
      <c r="T456" s="166"/>
      <c r="AT456" s="161" t="s">
        <v>514</v>
      </c>
      <c r="AU456" s="161" t="s">
        <v>82</v>
      </c>
      <c r="AV456" s="12" t="s">
        <v>82</v>
      </c>
      <c r="AW456" s="12" t="s">
        <v>33</v>
      </c>
      <c r="AX456" s="12" t="s">
        <v>79</v>
      </c>
      <c r="AY456" s="161" t="s">
        <v>155</v>
      </c>
    </row>
    <row r="457" spans="2:65" s="1" customFormat="1" ht="24.15" customHeight="1">
      <c r="B457" s="33"/>
      <c r="C457" s="132" t="s">
        <v>198</v>
      </c>
      <c r="D457" s="132" t="s">
        <v>158</v>
      </c>
      <c r="E457" s="133" t="s">
        <v>248</v>
      </c>
      <c r="F457" s="134" t="s">
        <v>249</v>
      </c>
      <c r="G457" s="135" t="s">
        <v>186</v>
      </c>
      <c r="H457" s="136">
        <v>870.471</v>
      </c>
      <c r="I457" s="137"/>
      <c r="J457" s="138">
        <f>ROUND(I457*H457,2)</f>
        <v>0</v>
      </c>
      <c r="K457" s="134" t="s">
        <v>162</v>
      </c>
      <c r="L457" s="33"/>
      <c r="M457" s="139" t="s">
        <v>19</v>
      </c>
      <c r="N457" s="140" t="s">
        <v>43</v>
      </c>
      <c r="P457" s="141">
        <f>O457*H457</f>
        <v>0</v>
      </c>
      <c r="Q457" s="141">
        <v>0</v>
      </c>
      <c r="R457" s="141">
        <f>Q457*H457</f>
        <v>0</v>
      </c>
      <c r="S457" s="141">
        <v>0</v>
      </c>
      <c r="T457" s="142">
        <f>S457*H457</f>
        <v>0</v>
      </c>
      <c r="AR457" s="143" t="s">
        <v>163</v>
      </c>
      <c r="AT457" s="143" t="s">
        <v>158</v>
      </c>
      <c r="AU457" s="143" t="s">
        <v>82</v>
      </c>
      <c r="AY457" s="18" t="s">
        <v>155</v>
      </c>
      <c r="BE457" s="144">
        <f>IF(N457="základní",J457,0)</f>
        <v>0</v>
      </c>
      <c r="BF457" s="144">
        <f>IF(N457="snížená",J457,0)</f>
        <v>0</v>
      </c>
      <c r="BG457" s="144">
        <f>IF(N457="zákl. přenesená",J457,0)</f>
        <v>0</v>
      </c>
      <c r="BH457" s="144">
        <f>IF(N457="sníž. přenesená",J457,0)</f>
        <v>0</v>
      </c>
      <c r="BI457" s="144">
        <f>IF(N457="nulová",J457,0)</f>
        <v>0</v>
      </c>
      <c r="BJ457" s="18" t="s">
        <v>79</v>
      </c>
      <c r="BK457" s="144">
        <f>ROUND(I457*H457,2)</f>
        <v>0</v>
      </c>
      <c r="BL457" s="18" t="s">
        <v>163</v>
      </c>
      <c r="BM457" s="143" t="s">
        <v>758</v>
      </c>
    </row>
    <row r="458" spans="2:65" s="1" customFormat="1" ht="10.199999999999999">
      <c r="B458" s="33"/>
      <c r="D458" s="145" t="s">
        <v>164</v>
      </c>
      <c r="F458" s="146" t="s">
        <v>251</v>
      </c>
      <c r="I458" s="147"/>
      <c r="L458" s="33"/>
      <c r="M458" s="148"/>
      <c r="T458" s="54"/>
      <c r="AT458" s="18" t="s">
        <v>164</v>
      </c>
      <c r="AU458" s="18" t="s">
        <v>82</v>
      </c>
    </row>
    <row r="459" spans="2:65" s="14" customFormat="1" ht="10.199999999999999">
      <c r="B459" s="178"/>
      <c r="D459" s="160" t="s">
        <v>514</v>
      </c>
      <c r="E459" s="179" t="s">
        <v>19</v>
      </c>
      <c r="F459" s="180" t="s">
        <v>759</v>
      </c>
      <c r="H459" s="179" t="s">
        <v>19</v>
      </c>
      <c r="I459" s="181"/>
      <c r="L459" s="178"/>
      <c r="M459" s="182"/>
      <c r="T459" s="183"/>
      <c r="AT459" s="179" t="s">
        <v>514</v>
      </c>
      <c r="AU459" s="179" t="s">
        <v>82</v>
      </c>
      <c r="AV459" s="14" t="s">
        <v>79</v>
      </c>
      <c r="AW459" s="14" t="s">
        <v>33</v>
      </c>
      <c r="AX459" s="14" t="s">
        <v>72</v>
      </c>
      <c r="AY459" s="179" t="s">
        <v>155</v>
      </c>
    </row>
    <row r="460" spans="2:65" s="12" customFormat="1" ht="10.199999999999999">
      <c r="B460" s="159"/>
      <c r="D460" s="160" t="s">
        <v>514</v>
      </c>
      <c r="E460" s="161" t="s">
        <v>19</v>
      </c>
      <c r="F460" s="162" t="s">
        <v>760</v>
      </c>
      <c r="H460" s="163">
        <v>1220.2180000000001</v>
      </c>
      <c r="I460" s="164"/>
      <c r="L460" s="159"/>
      <c r="M460" s="165"/>
      <c r="T460" s="166"/>
      <c r="AT460" s="161" t="s">
        <v>514</v>
      </c>
      <c r="AU460" s="161" t="s">
        <v>82</v>
      </c>
      <c r="AV460" s="12" t="s">
        <v>82</v>
      </c>
      <c r="AW460" s="12" t="s">
        <v>33</v>
      </c>
      <c r="AX460" s="12" t="s">
        <v>72</v>
      </c>
      <c r="AY460" s="161" t="s">
        <v>155</v>
      </c>
    </row>
    <row r="461" spans="2:65" s="14" customFormat="1" ht="10.199999999999999">
      <c r="B461" s="178"/>
      <c r="D461" s="160" t="s">
        <v>514</v>
      </c>
      <c r="E461" s="179" t="s">
        <v>19</v>
      </c>
      <c r="F461" s="180" t="s">
        <v>761</v>
      </c>
      <c r="H461" s="179" t="s">
        <v>19</v>
      </c>
      <c r="I461" s="181"/>
      <c r="L461" s="178"/>
      <c r="M461" s="182"/>
      <c r="T461" s="183"/>
      <c r="AT461" s="179" t="s">
        <v>514</v>
      </c>
      <c r="AU461" s="179" t="s">
        <v>82</v>
      </c>
      <c r="AV461" s="14" t="s">
        <v>79</v>
      </c>
      <c r="AW461" s="14" t="s">
        <v>33</v>
      </c>
      <c r="AX461" s="14" t="s">
        <v>72</v>
      </c>
      <c r="AY461" s="179" t="s">
        <v>155</v>
      </c>
    </row>
    <row r="462" spans="2:65" s="14" customFormat="1" ht="10.199999999999999">
      <c r="B462" s="178"/>
      <c r="D462" s="160" t="s">
        <v>514</v>
      </c>
      <c r="E462" s="179" t="s">
        <v>19</v>
      </c>
      <c r="F462" s="180" t="s">
        <v>762</v>
      </c>
      <c r="H462" s="179" t="s">
        <v>19</v>
      </c>
      <c r="I462" s="181"/>
      <c r="L462" s="178"/>
      <c r="M462" s="182"/>
      <c r="T462" s="183"/>
      <c r="AT462" s="179" t="s">
        <v>514</v>
      </c>
      <c r="AU462" s="179" t="s">
        <v>82</v>
      </c>
      <c r="AV462" s="14" t="s">
        <v>79</v>
      </c>
      <c r="AW462" s="14" t="s">
        <v>33</v>
      </c>
      <c r="AX462" s="14" t="s">
        <v>72</v>
      </c>
      <c r="AY462" s="179" t="s">
        <v>155</v>
      </c>
    </row>
    <row r="463" spans="2:65" s="12" customFormat="1" ht="10.199999999999999">
      <c r="B463" s="159"/>
      <c r="D463" s="160" t="s">
        <v>514</v>
      </c>
      <c r="E463" s="161" t="s">
        <v>19</v>
      </c>
      <c r="F463" s="162" t="s">
        <v>763</v>
      </c>
      <c r="H463" s="163">
        <v>-82.39</v>
      </c>
      <c r="I463" s="164"/>
      <c r="L463" s="159"/>
      <c r="M463" s="165"/>
      <c r="T463" s="166"/>
      <c r="AT463" s="161" t="s">
        <v>514</v>
      </c>
      <c r="AU463" s="161" t="s">
        <v>82</v>
      </c>
      <c r="AV463" s="12" t="s">
        <v>82</v>
      </c>
      <c r="AW463" s="12" t="s">
        <v>33</v>
      </c>
      <c r="AX463" s="12" t="s">
        <v>72</v>
      </c>
      <c r="AY463" s="161" t="s">
        <v>155</v>
      </c>
    </row>
    <row r="464" spans="2:65" s="14" customFormat="1" ht="10.199999999999999">
      <c r="B464" s="178"/>
      <c r="D464" s="160" t="s">
        <v>514</v>
      </c>
      <c r="E464" s="179" t="s">
        <v>19</v>
      </c>
      <c r="F464" s="180" t="s">
        <v>764</v>
      </c>
      <c r="H464" s="179" t="s">
        <v>19</v>
      </c>
      <c r="I464" s="181"/>
      <c r="L464" s="178"/>
      <c r="M464" s="182"/>
      <c r="T464" s="183"/>
      <c r="AT464" s="179" t="s">
        <v>514</v>
      </c>
      <c r="AU464" s="179" t="s">
        <v>82</v>
      </c>
      <c r="AV464" s="14" t="s">
        <v>79</v>
      </c>
      <c r="AW464" s="14" t="s">
        <v>33</v>
      </c>
      <c r="AX464" s="14" t="s">
        <v>72</v>
      </c>
      <c r="AY464" s="179" t="s">
        <v>155</v>
      </c>
    </row>
    <row r="465" spans="2:65" s="12" customFormat="1" ht="10.199999999999999">
      <c r="B465" s="159"/>
      <c r="D465" s="160" t="s">
        <v>514</v>
      </c>
      <c r="E465" s="161" t="s">
        <v>19</v>
      </c>
      <c r="F465" s="162" t="s">
        <v>765</v>
      </c>
      <c r="H465" s="163">
        <v>-33.948999999999998</v>
      </c>
      <c r="I465" s="164"/>
      <c r="L465" s="159"/>
      <c r="M465" s="165"/>
      <c r="T465" s="166"/>
      <c r="AT465" s="161" t="s">
        <v>514</v>
      </c>
      <c r="AU465" s="161" t="s">
        <v>82</v>
      </c>
      <c r="AV465" s="12" t="s">
        <v>82</v>
      </c>
      <c r="AW465" s="12" t="s">
        <v>33</v>
      </c>
      <c r="AX465" s="12" t="s">
        <v>72</v>
      </c>
      <c r="AY465" s="161" t="s">
        <v>155</v>
      </c>
    </row>
    <row r="466" spans="2:65" s="14" customFormat="1" ht="10.199999999999999">
      <c r="B466" s="178"/>
      <c r="D466" s="160" t="s">
        <v>514</v>
      </c>
      <c r="E466" s="179" t="s">
        <v>19</v>
      </c>
      <c r="F466" s="180" t="s">
        <v>766</v>
      </c>
      <c r="H466" s="179" t="s">
        <v>19</v>
      </c>
      <c r="I466" s="181"/>
      <c r="L466" s="178"/>
      <c r="M466" s="182"/>
      <c r="T466" s="183"/>
      <c r="AT466" s="179" t="s">
        <v>514</v>
      </c>
      <c r="AU466" s="179" t="s">
        <v>82</v>
      </c>
      <c r="AV466" s="14" t="s">
        <v>79</v>
      </c>
      <c r="AW466" s="14" t="s">
        <v>33</v>
      </c>
      <c r="AX466" s="14" t="s">
        <v>72</v>
      </c>
      <c r="AY466" s="179" t="s">
        <v>155</v>
      </c>
    </row>
    <row r="467" spans="2:65" s="12" customFormat="1" ht="10.199999999999999">
      <c r="B467" s="159"/>
      <c r="D467" s="160" t="s">
        <v>514</v>
      </c>
      <c r="E467" s="161" t="s">
        <v>19</v>
      </c>
      <c r="F467" s="162" t="s">
        <v>767</v>
      </c>
      <c r="H467" s="163">
        <v>-167.47499999999999</v>
      </c>
      <c r="I467" s="164"/>
      <c r="L467" s="159"/>
      <c r="M467" s="165"/>
      <c r="T467" s="166"/>
      <c r="AT467" s="161" t="s">
        <v>514</v>
      </c>
      <c r="AU467" s="161" t="s">
        <v>82</v>
      </c>
      <c r="AV467" s="12" t="s">
        <v>82</v>
      </c>
      <c r="AW467" s="12" t="s">
        <v>33</v>
      </c>
      <c r="AX467" s="12" t="s">
        <v>72</v>
      </c>
      <c r="AY467" s="161" t="s">
        <v>155</v>
      </c>
    </row>
    <row r="468" spans="2:65" s="14" customFormat="1" ht="10.199999999999999">
      <c r="B468" s="178"/>
      <c r="D468" s="160" t="s">
        <v>514</v>
      </c>
      <c r="E468" s="179" t="s">
        <v>19</v>
      </c>
      <c r="F468" s="180" t="s">
        <v>764</v>
      </c>
      <c r="H468" s="179" t="s">
        <v>19</v>
      </c>
      <c r="I468" s="181"/>
      <c r="L468" s="178"/>
      <c r="M468" s="182"/>
      <c r="T468" s="183"/>
      <c r="AT468" s="179" t="s">
        <v>514</v>
      </c>
      <c r="AU468" s="179" t="s">
        <v>82</v>
      </c>
      <c r="AV468" s="14" t="s">
        <v>79</v>
      </c>
      <c r="AW468" s="14" t="s">
        <v>33</v>
      </c>
      <c r="AX468" s="14" t="s">
        <v>72</v>
      </c>
      <c r="AY468" s="179" t="s">
        <v>155</v>
      </c>
    </row>
    <row r="469" spans="2:65" s="12" customFormat="1" ht="10.199999999999999">
      <c r="B469" s="159"/>
      <c r="D469" s="160" t="s">
        <v>514</v>
      </c>
      <c r="E469" s="161" t="s">
        <v>19</v>
      </c>
      <c r="F469" s="162" t="s">
        <v>768</v>
      </c>
      <c r="H469" s="163">
        <v>-30.777999999999999</v>
      </c>
      <c r="I469" s="164"/>
      <c r="L469" s="159"/>
      <c r="M469" s="165"/>
      <c r="T469" s="166"/>
      <c r="AT469" s="161" t="s">
        <v>514</v>
      </c>
      <c r="AU469" s="161" t="s">
        <v>82</v>
      </c>
      <c r="AV469" s="12" t="s">
        <v>82</v>
      </c>
      <c r="AW469" s="12" t="s">
        <v>33</v>
      </c>
      <c r="AX469" s="12" t="s">
        <v>72</v>
      </c>
      <c r="AY469" s="161" t="s">
        <v>155</v>
      </c>
    </row>
    <row r="470" spans="2:65" s="14" customFormat="1" ht="10.199999999999999">
      <c r="B470" s="178"/>
      <c r="D470" s="160" t="s">
        <v>514</v>
      </c>
      <c r="E470" s="179" t="s">
        <v>19</v>
      </c>
      <c r="F470" s="180" t="s">
        <v>769</v>
      </c>
      <c r="H470" s="179" t="s">
        <v>19</v>
      </c>
      <c r="I470" s="181"/>
      <c r="L470" s="178"/>
      <c r="M470" s="182"/>
      <c r="T470" s="183"/>
      <c r="AT470" s="179" t="s">
        <v>514</v>
      </c>
      <c r="AU470" s="179" t="s">
        <v>82</v>
      </c>
      <c r="AV470" s="14" t="s">
        <v>79</v>
      </c>
      <c r="AW470" s="14" t="s">
        <v>33</v>
      </c>
      <c r="AX470" s="14" t="s">
        <v>72</v>
      </c>
      <c r="AY470" s="179" t="s">
        <v>155</v>
      </c>
    </row>
    <row r="471" spans="2:65" s="12" customFormat="1" ht="10.199999999999999">
      <c r="B471" s="159"/>
      <c r="D471" s="160" t="s">
        <v>514</v>
      </c>
      <c r="E471" s="161" t="s">
        <v>19</v>
      </c>
      <c r="F471" s="162" t="s">
        <v>770</v>
      </c>
      <c r="H471" s="163">
        <v>-24.794</v>
      </c>
      <c r="I471" s="164"/>
      <c r="L471" s="159"/>
      <c r="M471" s="165"/>
      <c r="T471" s="166"/>
      <c r="AT471" s="161" t="s">
        <v>514</v>
      </c>
      <c r="AU471" s="161" t="s">
        <v>82</v>
      </c>
      <c r="AV471" s="12" t="s">
        <v>82</v>
      </c>
      <c r="AW471" s="12" t="s">
        <v>33</v>
      </c>
      <c r="AX471" s="12" t="s">
        <v>72</v>
      </c>
      <c r="AY471" s="161" t="s">
        <v>155</v>
      </c>
    </row>
    <row r="472" spans="2:65" s="14" customFormat="1" ht="10.199999999999999">
      <c r="B472" s="178"/>
      <c r="D472" s="160" t="s">
        <v>514</v>
      </c>
      <c r="E472" s="179" t="s">
        <v>19</v>
      </c>
      <c r="F472" s="180" t="s">
        <v>764</v>
      </c>
      <c r="H472" s="179" t="s">
        <v>19</v>
      </c>
      <c r="I472" s="181"/>
      <c r="L472" s="178"/>
      <c r="M472" s="182"/>
      <c r="T472" s="183"/>
      <c r="AT472" s="179" t="s">
        <v>514</v>
      </c>
      <c r="AU472" s="179" t="s">
        <v>82</v>
      </c>
      <c r="AV472" s="14" t="s">
        <v>79</v>
      </c>
      <c r="AW472" s="14" t="s">
        <v>33</v>
      </c>
      <c r="AX472" s="14" t="s">
        <v>72</v>
      </c>
      <c r="AY472" s="179" t="s">
        <v>155</v>
      </c>
    </row>
    <row r="473" spans="2:65" s="12" customFormat="1" ht="10.199999999999999">
      <c r="B473" s="159"/>
      <c r="D473" s="160" t="s">
        <v>514</v>
      </c>
      <c r="E473" s="161" t="s">
        <v>19</v>
      </c>
      <c r="F473" s="162" t="s">
        <v>771</v>
      </c>
      <c r="H473" s="163">
        <v>-10.361000000000001</v>
      </c>
      <c r="I473" s="164"/>
      <c r="L473" s="159"/>
      <c r="M473" s="165"/>
      <c r="T473" s="166"/>
      <c r="AT473" s="161" t="s">
        <v>514</v>
      </c>
      <c r="AU473" s="161" t="s">
        <v>82</v>
      </c>
      <c r="AV473" s="12" t="s">
        <v>82</v>
      </c>
      <c r="AW473" s="12" t="s">
        <v>33</v>
      </c>
      <c r="AX473" s="12" t="s">
        <v>72</v>
      </c>
      <c r="AY473" s="161" t="s">
        <v>155</v>
      </c>
    </row>
    <row r="474" spans="2:65" s="13" customFormat="1" ht="10.199999999999999">
      <c r="B474" s="167"/>
      <c r="D474" s="160" t="s">
        <v>514</v>
      </c>
      <c r="E474" s="168" t="s">
        <v>19</v>
      </c>
      <c r="F474" s="169" t="s">
        <v>516</v>
      </c>
      <c r="H474" s="170">
        <v>870.471</v>
      </c>
      <c r="I474" s="171"/>
      <c r="L474" s="167"/>
      <c r="M474" s="172"/>
      <c r="T474" s="173"/>
      <c r="AT474" s="168" t="s">
        <v>514</v>
      </c>
      <c r="AU474" s="168" t="s">
        <v>82</v>
      </c>
      <c r="AV474" s="13" t="s">
        <v>163</v>
      </c>
      <c r="AW474" s="13" t="s">
        <v>33</v>
      </c>
      <c r="AX474" s="13" t="s">
        <v>79</v>
      </c>
      <c r="AY474" s="168" t="s">
        <v>155</v>
      </c>
    </row>
    <row r="475" spans="2:65" s="1" customFormat="1" ht="16.5" customHeight="1">
      <c r="B475" s="33"/>
      <c r="C475" s="149" t="s">
        <v>182</v>
      </c>
      <c r="D475" s="149" t="s">
        <v>229</v>
      </c>
      <c r="E475" s="150" t="s">
        <v>772</v>
      </c>
      <c r="F475" s="151" t="s">
        <v>773</v>
      </c>
      <c r="G475" s="152" t="s">
        <v>232</v>
      </c>
      <c r="H475" s="153">
        <v>848.52800000000002</v>
      </c>
      <c r="I475" s="154"/>
      <c r="J475" s="155">
        <f>ROUND(I475*H475,2)</f>
        <v>0</v>
      </c>
      <c r="K475" s="151" t="s">
        <v>19</v>
      </c>
      <c r="L475" s="156"/>
      <c r="M475" s="157" t="s">
        <v>19</v>
      </c>
      <c r="N475" s="158" t="s">
        <v>43</v>
      </c>
      <c r="P475" s="141">
        <f>O475*H475</f>
        <v>0</v>
      </c>
      <c r="Q475" s="141">
        <v>0</v>
      </c>
      <c r="R475" s="141">
        <f>Q475*H475</f>
        <v>0</v>
      </c>
      <c r="S475" s="141">
        <v>0</v>
      </c>
      <c r="T475" s="142">
        <f>S475*H475</f>
        <v>0</v>
      </c>
      <c r="AR475" s="143" t="s">
        <v>177</v>
      </c>
      <c r="AT475" s="143" t="s">
        <v>229</v>
      </c>
      <c r="AU475" s="143" t="s">
        <v>82</v>
      </c>
      <c r="AY475" s="18" t="s">
        <v>155</v>
      </c>
      <c r="BE475" s="144">
        <f>IF(N475="základní",J475,0)</f>
        <v>0</v>
      </c>
      <c r="BF475" s="144">
        <f>IF(N475="snížená",J475,0)</f>
        <v>0</v>
      </c>
      <c r="BG475" s="144">
        <f>IF(N475="zákl. přenesená",J475,0)</f>
        <v>0</v>
      </c>
      <c r="BH475" s="144">
        <f>IF(N475="sníž. přenesená",J475,0)</f>
        <v>0</v>
      </c>
      <c r="BI475" s="144">
        <f>IF(N475="nulová",J475,0)</f>
        <v>0</v>
      </c>
      <c r="BJ475" s="18" t="s">
        <v>79</v>
      </c>
      <c r="BK475" s="144">
        <f>ROUND(I475*H475,2)</f>
        <v>0</v>
      </c>
      <c r="BL475" s="18" t="s">
        <v>163</v>
      </c>
      <c r="BM475" s="143" t="s">
        <v>774</v>
      </c>
    </row>
    <row r="476" spans="2:65" s="14" customFormat="1" ht="10.199999999999999">
      <c r="B476" s="178"/>
      <c r="D476" s="160" t="s">
        <v>514</v>
      </c>
      <c r="E476" s="179" t="s">
        <v>19</v>
      </c>
      <c r="F476" s="180" t="s">
        <v>775</v>
      </c>
      <c r="H476" s="179" t="s">
        <v>19</v>
      </c>
      <c r="I476" s="181"/>
      <c r="L476" s="178"/>
      <c r="M476" s="182"/>
      <c r="T476" s="183"/>
      <c r="AT476" s="179" t="s">
        <v>514</v>
      </c>
      <c r="AU476" s="179" t="s">
        <v>82</v>
      </c>
      <c r="AV476" s="14" t="s">
        <v>79</v>
      </c>
      <c r="AW476" s="14" t="s">
        <v>33</v>
      </c>
      <c r="AX476" s="14" t="s">
        <v>72</v>
      </c>
      <c r="AY476" s="179" t="s">
        <v>155</v>
      </c>
    </row>
    <row r="477" spans="2:65" s="14" customFormat="1" ht="10.199999999999999">
      <c r="B477" s="178"/>
      <c r="D477" s="160" t="s">
        <v>514</v>
      </c>
      <c r="E477" s="179" t="s">
        <v>19</v>
      </c>
      <c r="F477" s="180" t="s">
        <v>776</v>
      </c>
      <c r="H477" s="179" t="s">
        <v>19</v>
      </c>
      <c r="I477" s="181"/>
      <c r="L477" s="178"/>
      <c r="M477" s="182"/>
      <c r="T477" s="183"/>
      <c r="AT477" s="179" t="s">
        <v>514</v>
      </c>
      <c r="AU477" s="179" t="s">
        <v>82</v>
      </c>
      <c r="AV477" s="14" t="s">
        <v>79</v>
      </c>
      <c r="AW477" s="14" t="s">
        <v>33</v>
      </c>
      <c r="AX477" s="14" t="s">
        <v>72</v>
      </c>
      <c r="AY477" s="179" t="s">
        <v>155</v>
      </c>
    </row>
    <row r="478" spans="2:65" s="12" customFormat="1" ht="10.199999999999999">
      <c r="B478" s="159"/>
      <c r="D478" s="160" t="s">
        <v>514</v>
      </c>
      <c r="E478" s="161" t="s">
        <v>19</v>
      </c>
      <c r="F478" s="162" t="s">
        <v>777</v>
      </c>
      <c r="H478" s="163">
        <v>335.03199999999998</v>
      </c>
      <c r="I478" s="164"/>
      <c r="L478" s="159"/>
      <c r="M478" s="165"/>
      <c r="T478" s="166"/>
      <c r="AT478" s="161" t="s">
        <v>514</v>
      </c>
      <c r="AU478" s="161" t="s">
        <v>82</v>
      </c>
      <c r="AV478" s="12" t="s">
        <v>82</v>
      </c>
      <c r="AW478" s="12" t="s">
        <v>33</v>
      </c>
      <c r="AX478" s="12" t="s">
        <v>72</v>
      </c>
      <c r="AY478" s="161" t="s">
        <v>155</v>
      </c>
    </row>
    <row r="479" spans="2:65" s="14" customFormat="1" ht="10.199999999999999">
      <c r="B479" s="178"/>
      <c r="D479" s="160" t="s">
        <v>514</v>
      </c>
      <c r="E479" s="179" t="s">
        <v>19</v>
      </c>
      <c r="F479" s="180" t="s">
        <v>778</v>
      </c>
      <c r="H479" s="179" t="s">
        <v>19</v>
      </c>
      <c r="I479" s="181"/>
      <c r="L479" s="178"/>
      <c r="M479" s="182"/>
      <c r="T479" s="183"/>
      <c r="AT479" s="179" t="s">
        <v>514</v>
      </c>
      <c r="AU479" s="179" t="s">
        <v>82</v>
      </c>
      <c r="AV479" s="14" t="s">
        <v>79</v>
      </c>
      <c r="AW479" s="14" t="s">
        <v>33</v>
      </c>
      <c r="AX479" s="14" t="s">
        <v>72</v>
      </c>
      <c r="AY479" s="179" t="s">
        <v>155</v>
      </c>
    </row>
    <row r="480" spans="2:65" s="12" customFormat="1" ht="10.199999999999999">
      <c r="B480" s="159"/>
      <c r="D480" s="160" t="s">
        <v>514</v>
      </c>
      <c r="E480" s="161" t="s">
        <v>19</v>
      </c>
      <c r="F480" s="162" t="s">
        <v>779</v>
      </c>
      <c r="H480" s="163">
        <v>359.33800000000002</v>
      </c>
      <c r="I480" s="164"/>
      <c r="L480" s="159"/>
      <c r="M480" s="165"/>
      <c r="T480" s="166"/>
      <c r="AT480" s="161" t="s">
        <v>514</v>
      </c>
      <c r="AU480" s="161" t="s">
        <v>82</v>
      </c>
      <c r="AV480" s="12" t="s">
        <v>82</v>
      </c>
      <c r="AW480" s="12" t="s">
        <v>33</v>
      </c>
      <c r="AX480" s="12" t="s">
        <v>72</v>
      </c>
      <c r="AY480" s="161" t="s">
        <v>155</v>
      </c>
    </row>
    <row r="481" spans="2:65" s="14" customFormat="1" ht="10.199999999999999">
      <c r="B481" s="178"/>
      <c r="D481" s="160" t="s">
        <v>514</v>
      </c>
      <c r="E481" s="179" t="s">
        <v>19</v>
      </c>
      <c r="F481" s="180" t="s">
        <v>780</v>
      </c>
      <c r="H481" s="179" t="s">
        <v>19</v>
      </c>
      <c r="I481" s="181"/>
      <c r="L481" s="178"/>
      <c r="M481" s="182"/>
      <c r="T481" s="183"/>
      <c r="AT481" s="179" t="s">
        <v>514</v>
      </c>
      <c r="AU481" s="179" t="s">
        <v>82</v>
      </c>
      <c r="AV481" s="14" t="s">
        <v>79</v>
      </c>
      <c r="AW481" s="14" t="s">
        <v>33</v>
      </c>
      <c r="AX481" s="14" t="s">
        <v>72</v>
      </c>
      <c r="AY481" s="179" t="s">
        <v>155</v>
      </c>
    </row>
    <row r="482" spans="2:65" s="12" customFormat="1" ht="10.199999999999999">
      <c r="B482" s="159"/>
      <c r="D482" s="160" t="s">
        <v>514</v>
      </c>
      <c r="E482" s="161" t="s">
        <v>19</v>
      </c>
      <c r="F482" s="162" t="s">
        <v>781</v>
      </c>
      <c r="H482" s="163">
        <v>154.15799999999999</v>
      </c>
      <c r="I482" s="164"/>
      <c r="L482" s="159"/>
      <c r="M482" s="165"/>
      <c r="T482" s="166"/>
      <c r="AT482" s="161" t="s">
        <v>514</v>
      </c>
      <c r="AU482" s="161" t="s">
        <v>82</v>
      </c>
      <c r="AV482" s="12" t="s">
        <v>82</v>
      </c>
      <c r="AW482" s="12" t="s">
        <v>33</v>
      </c>
      <c r="AX482" s="12" t="s">
        <v>72</v>
      </c>
      <c r="AY482" s="161" t="s">
        <v>155</v>
      </c>
    </row>
    <row r="483" spans="2:65" s="13" customFormat="1" ht="10.199999999999999">
      <c r="B483" s="167"/>
      <c r="D483" s="160" t="s">
        <v>514</v>
      </c>
      <c r="E483" s="168" t="s">
        <v>19</v>
      </c>
      <c r="F483" s="169" t="s">
        <v>516</v>
      </c>
      <c r="H483" s="170">
        <v>848.52800000000002</v>
      </c>
      <c r="I483" s="171"/>
      <c r="L483" s="167"/>
      <c r="M483" s="172"/>
      <c r="T483" s="173"/>
      <c r="AT483" s="168" t="s">
        <v>514</v>
      </c>
      <c r="AU483" s="168" t="s">
        <v>82</v>
      </c>
      <c r="AV483" s="13" t="s">
        <v>163</v>
      </c>
      <c r="AW483" s="13" t="s">
        <v>33</v>
      </c>
      <c r="AX483" s="13" t="s">
        <v>79</v>
      </c>
      <c r="AY483" s="168" t="s">
        <v>155</v>
      </c>
    </row>
    <row r="484" spans="2:65" s="1" customFormat="1" ht="16.5" customHeight="1">
      <c r="B484" s="33"/>
      <c r="C484" s="132" t="s">
        <v>207</v>
      </c>
      <c r="D484" s="132" t="s">
        <v>158</v>
      </c>
      <c r="E484" s="133" t="s">
        <v>782</v>
      </c>
      <c r="F484" s="134" t="s">
        <v>783</v>
      </c>
      <c r="G484" s="135" t="s">
        <v>186</v>
      </c>
      <c r="H484" s="136">
        <v>332.95699999999999</v>
      </c>
      <c r="I484" s="137"/>
      <c r="J484" s="138">
        <f>ROUND(I484*H484,2)</f>
        <v>0</v>
      </c>
      <c r="K484" s="134" t="s">
        <v>162</v>
      </c>
      <c r="L484" s="33"/>
      <c r="M484" s="139" t="s">
        <v>19</v>
      </c>
      <c r="N484" s="140" t="s">
        <v>43</v>
      </c>
      <c r="P484" s="141">
        <f>O484*H484</f>
        <v>0</v>
      </c>
      <c r="Q484" s="141">
        <v>0</v>
      </c>
      <c r="R484" s="141">
        <f>Q484*H484</f>
        <v>0</v>
      </c>
      <c r="S484" s="141">
        <v>0</v>
      </c>
      <c r="T484" s="142">
        <f>S484*H484</f>
        <v>0</v>
      </c>
      <c r="AR484" s="143" t="s">
        <v>163</v>
      </c>
      <c r="AT484" s="143" t="s">
        <v>158</v>
      </c>
      <c r="AU484" s="143" t="s">
        <v>82</v>
      </c>
      <c r="AY484" s="18" t="s">
        <v>155</v>
      </c>
      <c r="BE484" s="144">
        <f>IF(N484="základní",J484,0)</f>
        <v>0</v>
      </c>
      <c r="BF484" s="144">
        <f>IF(N484="snížená",J484,0)</f>
        <v>0</v>
      </c>
      <c r="BG484" s="144">
        <f>IF(N484="zákl. přenesená",J484,0)</f>
        <v>0</v>
      </c>
      <c r="BH484" s="144">
        <f>IF(N484="sníž. přenesená",J484,0)</f>
        <v>0</v>
      </c>
      <c r="BI484" s="144">
        <f>IF(N484="nulová",J484,0)</f>
        <v>0</v>
      </c>
      <c r="BJ484" s="18" t="s">
        <v>79</v>
      </c>
      <c r="BK484" s="144">
        <f>ROUND(I484*H484,2)</f>
        <v>0</v>
      </c>
      <c r="BL484" s="18" t="s">
        <v>163</v>
      </c>
      <c r="BM484" s="143" t="s">
        <v>784</v>
      </c>
    </row>
    <row r="485" spans="2:65" s="1" customFormat="1" ht="10.199999999999999">
      <c r="B485" s="33"/>
      <c r="D485" s="145" t="s">
        <v>164</v>
      </c>
      <c r="F485" s="146" t="s">
        <v>785</v>
      </c>
      <c r="I485" s="147"/>
      <c r="L485" s="33"/>
      <c r="M485" s="148"/>
      <c r="T485" s="54"/>
      <c r="AT485" s="18" t="s">
        <v>164</v>
      </c>
      <c r="AU485" s="18" t="s">
        <v>82</v>
      </c>
    </row>
    <row r="486" spans="2:65" s="14" customFormat="1" ht="10.199999999999999">
      <c r="B486" s="178"/>
      <c r="D486" s="160" t="s">
        <v>514</v>
      </c>
      <c r="E486" s="179" t="s">
        <v>19</v>
      </c>
      <c r="F486" s="180" t="s">
        <v>778</v>
      </c>
      <c r="H486" s="179" t="s">
        <v>19</v>
      </c>
      <c r="I486" s="181"/>
      <c r="L486" s="178"/>
      <c r="M486" s="182"/>
      <c r="T486" s="183"/>
      <c r="AT486" s="179" t="s">
        <v>514</v>
      </c>
      <c r="AU486" s="179" t="s">
        <v>82</v>
      </c>
      <c r="AV486" s="14" t="s">
        <v>79</v>
      </c>
      <c r="AW486" s="14" t="s">
        <v>33</v>
      </c>
      <c r="AX486" s="14" t="s">
        <v>72</v>
      </c>
      <c r="AY486" s="179" t="s">
        <v>155</v>
      </c>
    </row>
    <row r="487" spans="2:65" s="12" customFormat="1" ht="10.199999999999999">
      <c r="B487" s="159"/>
      <c r="D487" s="160" t="s">
        <v>514</v>
      </c>
      <c r="E487" s="161" t="s">
        <v>19</v>
      </c>
      <c r="F487" s="162" t="s">
        <v>786</v>
      </c>
      <c r="H487" s="163">
        <v>332.95699999999999</v>
      </c>
      <c r="I487" s="164"/>
      <c r="L487" s="159"/>
      <c r="M487" s="165"/>
      <c r="T487" s="166"/>
      <c r="AT487" s="161" t="s">
        <v>514</v>
      </c>
      <c r="AU487" s="161" t="s">
        <v>82</v>
      </c>
      <c r="AV487" s="12" t="s">
        <v>82</v>
      </c>
      <c r="AW487" s="12" t="s">
        <v>33</v>
      </c>
      <c r="AX487" s="12" t="s">
        <v>79</v>
      </c>
      <c r="AY487" s="161" t="s">
        <v>155</v>
      </c>
    </row>
    <row r="488" spans="2:65" s="1" customFormat="1" ht="37.799999999999997" customHeight="1">
      <c r="B488" s="33"/>
      <c r="C488" s="132" t="s">
        <v>187</v>
      </c>
      <c r="D488" s="132" t="s">
        <v>158</v>
      </c>
      <c r="E488" s="133" t="s">
        <v>787</v>
      </c>
      <c r="F488" s="134" t="s">
        <v>788</v>
      </c>
      <c r="G488" s="135" t="s">
        <v>186</v>
      </c>
      <c r="H488" s="136">
        <v>215.804</v>
      </c>
      <c r="I488" s="137"/>
      <c r="J488" s="138">
        <f>ROUND(I488*H488,2)</f>
        <v>0</v>
      </c>
      <c r="K488" s="134" t="s">
        <v>162</v>
      </c>
      <c r="L488" s="33"/>
      <c r="M488" s="139" t="s">
        <v>19</v>
      </c>
      <c r="N488" s="140" t="s">
        <v>43</v>
      </c>
      <c r="P488" s="141">
        <f>O488*H488</f>
        <v>0</v>
      </c>
      <c r="Q488" s="141">
        <v>0</v>
      </c>
      <c r="R488" s="141">
        <f>Q488*H488</f>
        <v>0</v>
      </c>
      <c r="S488" s="141">
        <v>0</v>
      </c>
      <c r="T488" s="142">
        <f>S488*H488</f>
        <v>0</v>
      </c>
      <c r="AR488" s="143" t="s">
        <v>163</v>
      </c>
      <c r="AT488" s="143" t="s">
        <v>158</v>
      </c>
      <c r="AU488" s="143" t="s">
        <v>82</v>
      </c>
      <c r="AY488" s="18" t="s">
        <v>155</v>
      </c>
      <c r="BE488" s="144">
        <f>IF(N488="základní",J488,0)</f>
        <v>0</v>
      </c>
      <c r="BF488" s="144">
        <f>IF(N488="snížená",J488,0)</f>
        <v>0</v>
      </c>
      <c r="BG488" s="144">
        <f>IF(N488="zákl. přenesená",J488,0)</f>
        <v>0</v>
      </c>
      <c r="BH488" s="144">
        <f>IF(N488="sníž. přenesená",J488,0)</f>
        <v>0</v>
      </c>
      <c r="BI488" s="144">
        <f>IF(N488="nulová",J488,0)</f>
        <v>0</v>
      </c>
      <c r="BJ488" s="18" t="s">
        <v>79</v>
      </c>
      <c r="BK488" s="144">
        <f>ROUND(I488*H488,2)</f>
        <v>0</v>
      </c>
      <c r="BL488" s="18" t="s">
        <v>163</v>
      </c>
      <c r="BM488" s="143" t="s">
        <v>789</v>
      </c>
    </row>
    <row r="489" spans="2:65" s="1" customFormat="1" ht="10.199999999999999">
      <c r="B489" s="33"/>
      <c r="D489" s="145" t="s">
        <v>164</v>
      </c>
      <c r="F489" s="146" t="s">
        <v>790</v>
      </c>
      <c r="I489" s="147"/>
      <c r="L489" s="33"/>
      <c r="M489" s="148"/>
      <c r="T489" s="54"/>
      <c r="AT489" s="18" t="s">
        <v>164</v>
      </c>
      <c r="AU489" s="18" t="s">
        <v>82</v>
      </c>
    </row>
    <row r="490" spans="2:65" s="14" customFormat="1" ht="10.199999999999999">
      <c r="B490" s="178"/>
      <c r="D490" s="160" t="s">
        <v>514</v>
      </c>
      <c r="E490" s="179" t="s">
        <v>19</v>
      </c>
      <c r="F490" s="180" t="s">
        <v>761</v>
      </c>
      <c r="H490" s="179" t="s">
        <v>19</v>
      </c>
      <c r="I490" s="181"/>
      <c r="L490" s="178"/>
      <c r="M490" s="182"/>
      <c r="T490" s="183"/>
      <c r="AT490" s="179" t="s">
        <v>514</v>
      </c>
      <c r="AU490" s="179" t="s">
        <v>82</v>
      </c>
      <c r="AV490" s="14" t="s">
        <v>79</v>
      </c>
      <c r="AW490" s="14" t="s">
        <v>33</v>
      </c>
      <c r="AX490" s="14" t="s">
        <v>72</v>
      </c>
      <c r="AY490" s="179" t="s">
        <v>155</v>
      </c>
    </row>
    <row r="491" spans="2:65" s="14" customFormat="1" ht="10.199999999999999">
      <c r="B491" s="178"/>
      <c r="D491" s="160" t="s">
        <v>514</v>
      </c>
      <c r="E491" s="179" t="s">
        <v>19</v>
      </c>
      <c r="F491" s="180" t="s">
        <v>762</v>
      </c>
      <c r="H491" s="179" t="s">
        <v>19</v>
      </c>
      <c r="I491" s="181"/>
      <c r="L491" s="178"/>
      <c r="M491" s="182"/>
      <c r="T491" s="183"/>
      <c r="AT491" s="179" t="s">
        <v>514</v>
      </c>
      <c r="AU491" s="179" t="s">
        <v>82</v>
      </c>
      <c r="AV491" s="14" t="s">
        <v>79</v>
      </c>
      <c r="AW491" s="14" t="s">
        <v>33</v>
      </c>
      <c r="AX491" s="14" t="s">
        <v>72</v>
      </c>
      <c r="AY491" s="179" t="s">
        <v>155</v>
      </c>
    </row>
    <row r="492" spans="2:65" s="12" customFormat="1" ht="10.199999999999999">
      <c r="B492" s="159"/>
      <c r="D492" s="160" t="s">
        <v>514</v>
      </c>
      <c r="E492" s="161" t="s">
        <v>19</v>
      </c>
      <c r="F492" s="162" t="s">
        <v>791</v>
      </c>
      <c r="H492" s="163">
        <v>64.734999999999999</v>
      </c>
      <c r="I492" s="164"/>
      <c r="L492" s="159"/>
      <c r="M492" s="165"/>
      <c r="T492" s="166"/>
      <c r="AT492" s="161" t="s">
        <v>514</v>
      </c>
      <c r="AU492" s="161" t="s">
        <v>82</v>
      </c>
      <c r="AV492" s="12" t="s">
        <v>82</v>
      </c>
      <c r="AW492" s="12" t="s">
        <v>33</v>
      </c>
      <c r="AX492" s="12" t="s">
        <v>72</v>
      </c>
      <c r="AY492" s="161" t="s">
        <v>155</v>
      </c>
    </row>
    <row r="493" spans="2:65" s="14" customFormat="1" ht="10.199999999999999">
      <c r="B493" s="178"/>
      <c r="D493" s="160" t="s">
        <v>514</v>
      </c>
      <c r="E493" s="179" t="s">
        <v>19</v>
      </c>
      <c r="F493" s="180" t="s">
        <v>766</v>
      </c>
      <c r="H493" s="179" t="s">
        <v>19</v>
      </c>
      <c r="I493" s="181"/>
      <c r="L493" s="178"/>
      <c r="M493" s="182"/>
      <c r="T493" s="183"/>
      <c r="AT493" s="179" t="s">
        <v>514</v>
      </c>
      <c r="AU493" s="179" t="s">
        <v>82</v>
      </c>
      <c r="AV493" s="14" t="s">
        <v>79</v>
      </c>
      <c r="AW493" s="14" t="s">
        <v>33</v>
      </c>
      <c r="AX493" s="14" t="s">
        <v>72</v>
      </c>
      <c r="AY493" s="179" t="s">
        <v>155</v>
      </c>
    </row>
    <row r="494" spans="2:65" s="12" customFormat="1" ht="10.199999999999999">
      <c r="B494" s="159"/>
      <c r="D494" s="160" t="s">
        <v>514</v>
      </c>
      <c r="E494" s="161" t="s">
        <v>19</v>
      </c>
      <c r="F494" s="162" t="s">
        <v>792</v>
      </c>
      <c r="H494" s="163">
        <v>131.58799999999999</v>
      </c>
      <c r="I494" s="164"/>
      <c r="L494" s="159"/>
      <c r="M494" s="165"/>
      <c r="T494" s="166"/>
      <c r="AT494" s="161" t="s">
        <v>514</v>
      </c>
      <c r="AU494" s="161" t="s">
        <v>82</v>
      </c>
      <c r="AV494" s="12" t="s">
        <v>82</v>
      </c>
      <c r="AW494" s="12" t="s">
        <v>33</v>
      </c>
      <c r="AX494" s="12" t="s">
        <v>72</v>
      </c>
      <c r="AY494" s="161" t="s">
        <v>155</v>
      </c>
    </row>
    <row r="495" spans="2:65" s="14" customFormat="1" ht="10.199999999999999">
      <c r="B495" s="178"/>
      <c r="D495" s="160" t="s">
        <v>514</v>
      </c>
      <c r="E495" s="179" t="s">
        <v>19</v>
      </c>
      <c r="F495" s="180" t="s">
        <v>769</v>
      </c>
      <c r="H495" s="179" t="s">
        <v>19</v>
      </c>
      <c r="I495" s="181"/>
      <c r="L495" s="178"/>
      <c r="M495" s="182"/>
      <c r="T495" s="183"/>
      <c r="AT495" s="179" t="s">
        <v>514</v>
      </c>
      <c r="AU495" s="179" t="s">
        <v>82</v>
      </c>
      <c r="AV495" s="14" t="s">
        <v>79</v>
      </c>
      <c r="AW495" s="14" t="s">
        <v>33</v>
      </c>
      <c r="AX495" s="14" t="s">
        <v>72</v>
      </c>
      <c r="AY495" s="179" t="s">
        <v>155</v>
      </c>
    </row>
    <row r="496" spans="2:65" s="12" customFormat="1" ht="10.199999999999999">
      <c r="B496" s="159"/>
      <c r="D496" s="160" t="s">
        <v>514</v>
      </c>
      <c r="E496" s="161" t="s">
        <v>19</v>
      </c>
      <c r="F496" s="162" t="s">
        <v>793</v>
      </c>
      <c r="H496" s="163">
        <v>19.481000000000002</v>
      </c>
      <c r="I496" s="164"/>
      <c r="L496" s="159"/>
      <c r="M496" s="165"/>
      <c r="T496" s="166"/>
      <c r="AT496" s="161" t="s">
        <v>514</v>
      </c>
      <c r="AU496" s="161" t="s">
        <v>82</v>
      </c>
      <c r="AV496" s="12" t="s">
        <v>82</v>
      </c>
      <c r="AW496" s="12" t="s">
        <v>33</v>
      </c>
      <c r="AX496" s="12" t="s">
        <v>72</v>
      </c>
      <c r="AY496" s="161" t="s">
        <v>155</v>
      </c>
    </row>
    <row r="497" spans="2:65" s="13" customFormat="1" ht="10.199999999999999">
      <c r="B497" s="167"/>
      <c r="D497" s="160" t="s">
        <v>514</v>
      </c>
      <c r="E497" s="168" t="s">
        <v>19</v>
      </c>
      <c r="F497" s="169" t="s">
        <v>516</v>
      </c>
      <c r="H497" s="170">
        <v>215.804</v>
      </c>
      <c r="I497" s="171"/>
      <c r="L497" s="167"/>
      <c r="M497" s="172"/>
      <c r="T497" s="173"/>
      <c r="AT497" s="168" t="s">
        <v>514</v>
      </c>
      <c r="AU497" s="168" t="s">
        <v>82</v>
      </c>
      <c r="AV497" s="13" t="s">
        <v>163</v>
      </c>
      <c r="AW497" s="13" t="s">
        <v>33</v>
      </c>
      <c r="AX497" s="13" t="s">
        <v>79</v>
      </c>
      <c r="AY497" s="168" t="s">
        <v>155</v>
      </c>
    </row>
    <row r="498" spans="2:65" s="1" customFormat="1" ht="16.5" customHeight="1">
      <c r="B498" s="33"/>
      <c r="C498" s="149" t="s">
        <v>216</v>
      </c>
      <c r="D498" s="149" t="s">
        <v>229</v>
      </c>
      <c r="E498" s="150" t="s">
        <v>252</v>
      </c>
      <c r="F498" s="151" t="s">
        <v>253</v>
      </c>
      <c r="G498" s="152" t="s">
        <v>232</v>
      </c>
      <c r="H498" s="153">
        <v>410.02800000000002</v>
      </c>
      <c r="I498" s="154"/>
      <c r="J498" s="155">
        <f>ROUND(I498*H498,2)</f>
        <v>0</v>
      </c>
      <c r="K498" s="151" t="s">
        <v>162</v>
      </c>
      <c r="L498" s="156"/>
      <c r="M498" s="157" t="s">
        <v>19</v>
      </c>
      <c r="N498" s="158" t="s">
        <v>43</v>
      </c>
      <c r="P498" s="141">
        <f>O498*H498</f>
        <v>0</v>
      </c>
      <c r="Q498" s="141">
        <v>0</v>
      </c>
      <c r="R498" s="141">
        <f>Q498*H498</f>
        <v>0</v>
      </c>
      <c r="S498" s="141">
        <v>0</v>
      </c>
      <c r="T498" s="142">
        <f>S498*H498</f>
        <v>0</v>
      </c>
      <c r="AR498" s="143" t="s">
        <v>177</v>
      </c>
      <c r="AT498" s="143" t="s">
        <v>229</v>
      </c>
      <c r="AU498" s="143" t="s">
        <v>82</v>
      </c>
      <c r="AY498" s="18" t="s">
        <v>155</v>
      </c>
      <c r="BE498" s="144">
        <f>IF(N498="základní",J498,0)</f>
        <v>0</v>
      </c>
      <c r="BF498" s="144">
        <f>IF(N498="snížená",J498,0)</f>
        <v>0</v>
      </c>
      <c r="BG498" s="144">
        <f>IF(N498="zákl. přenesená",J498,0)</f>
        <v>0</v>
      </c>
      <c r="BH498" s="144">
        <f>IF(N498="sníž. přenesená",J498,0)</f>
        <v>0</v>
      </c>
      <c r="BI498" s="144">
        <f>IF(N498="nulová",J498,0)</f>
        <v>0</v>
      </c>
      <c r="BJ498" s="18" t="s">
        <v>79</v>
      </c>
      <c r="BK498" s="144">
        <f>ROUND(I498*H498,2)</f>
        <v>0</v>
      </c>
      <c r="BL498" s="18" t="s">
        <v>163</v>
      </c>
      <c r="BM498" s="143" t="s">
        <v>794</v>
      </c>
    </row>
    <row r="499" spans="2:65" s="14" customFormat="1" ht="10.199999999999999">
      <c r="B499" s="178"/>
      <c r="D499" s="160" t="s">
        <v>514</v>
      </c>
      <c r="E499" s="179" t="s">
        <v>19</v>
      </c>
      <c r="F499" s="180" t="s">
        <v>795</v>
      </c>
      <c r="H499" s="179" t="s">
        <v>19</v>
      </c>
      <c r="I499" s="181"/>
      <c r="L499" s="178"/>
      <c r="M499" s="182"/>
      <c r="T499" s="183"/>
      <c r="AT499" s="179" t="s">
        <v>514</v>
      </c>
      <c r="AU499" s="179" t="s">
        <v>82</v>
      </c>
      <c r="AV499" s="14" t="s">
        <v>79</v>
      </c>
      <c r="AW499" s="14" t="s">
        <v>33</v>
      </c>
      <c r="AX499" s="14" t="s">
        <v>72</v>
      </c>
      <c r="AY499" s="179" t="s">
        <v>155</v>
      </c>
    </row>
    <row r="500" spans="2:65" s="12" customFormat="1" ht="10.199999999999999">
      <c r="B500" s="159"/>
      <c r="D500" s="160" t="s">
        <v>514</v>
      </c>
      <c r="E500" s="161" t="s">
        <v>19</v>
      </c>
      <c r="F500" s="162" t="s">
        <v>796</v>
      </c>
      <c r="H500" s="163">
        <v>410.02800000000002</v>
      </c>
      <c r="I500" s="164"/>
      <c r="L500" s="159"/>
      <c r="M500" s="165"/>
      <c r="T500" s="166"/>
      <c r="AT500" s="161" t="s">
        <v>514</v>
      </c>
      <c r="AU500" s="161" t="s">
        <v>82</v>
      </c>
      <c r="AV500" s="12" t="s">
        <v>82</v>
      </c>
      <c r="AW500" s="12" t="s">
        <v>33</v>
      </c>
      <c r="AX500" s="12" t="s">
        <v>72</v>
      </c>
      <c r="AY500" s="161" t="s">
        <v>155</v>
      </c>
    </row>
    <row r="501" spans="2:65" s="13" customFormat="1" ht="10.199999999999999">
      <c r="B501" s="167"/>
      <c r="D501" s="160" t="s">
        <v>514</v>
      </c>
      <c r="E501" s="168" t="s">
        <v>19</v>
      </c>
      <c r="F501" s="169" t="s">
        <v>516</v>
      </c>
      <c r="H501" s="170">
        <v>410.02800000000002</v>
      </c>
      <c r="I501" s="171"/>
      <c r="L501" s="167"/>
      <c r="M501" s="172"/>
      <c r="T501" s="173"/>
      <c r="AT501" s="168" t="s">
        <v>514</v>
      </c>
      <c r="AU501" s="168" t="s">
        <v>82</v>
      </c>
      <c r="AV501" s="13" t="s">
        <v>163</v>
      </c>
      <c r="AW501" s="13" t="s">
        <v>33</v>
      </c>
      <c r="AX501" s="13" t="s">
        <v>79</v>
      </c>
      <c r="AY501" s="168" t="s">
        <v>155</v>
      </c>
    </row>
    <row r="502" spans="2:65" s="1" customFormat="1" ht="37.799999999999997" customHeight="1">
      <c r="B502" s="33"/>
      <c r="C502" s="132" t="s">
        <v>192</v>
      </c>
      <c r="D502" s="132" t="s">
        <v>158</v>
      </c>
      <c r="E502" s="133" t="s">
        <v>221</v>
      </c>
      <c r="F502" s="134" t="s">
        <v>222</v>
      </c>
      <c r="G502" s="135" t="s">
        <v>186</v>
      </c>
      <c r="H502" s="136">
        <v>1721.547</v>
      </c>
      <c r="I502" s="137"/>
      <c r="J502" s="138">
        <f>ROUND(I502*H502,2)</f>
        <v>0</v>
      </c>
      <c r="K502" s="134" t="s">
        <v>162</v>
      </c>
      <c r="L502" s="33"/>
      <c r="M502" s="139" t="s">
        <v>19</v>
      </c>
      <c r="N502" s="140" t="s">
        <v>43</v>
      </c>
      <c r="P502" s="141">
        <f>O502*H502</f>
        <v>0</v>
      </c>
      <c r="Q502" s="141">
        <v>0</v>
      </c>
      <c r="R502" s="141">
        <f>Q502*H502</f>
        <v>0</v>
      </c>
      <c r="S502" s="141">
        <v>0</v>
      </c>
      <c r="T502" s="142">
        <f>S502*H502</f>
        <v>0</v>
      </c>
      <c r="AR502" s="143" t="s">
        <v>163</v>
      </c>
      <c r="AT502" s="143" t="s">
        <v>158</v>
      </c>
      <c r="AU502" s="143" t="s">
        <v>82</v>
      </c>
      <c r="AY502" s="18" t="s">
        <v>155</v>
      </c>
      <c r="BE502" s="144">
        <f>IF(N502="základní",J502,0)</f>
        <v>0</v>
      </c>
      <c r="BF502" s="144">
        <f>IF(N502="snížená",J502,0)</f>
        <v>0</v>
      </c>
      <c r="BG502" s="144">
        <f>IF(N502="zákl. přenesená",J502,0)</f>
        <v>0</v>
      </c>
      <c r="BH502" s="144">
        <f>IF(N502="sníž. přenesená",J502,0)</f>
        <v>0</v>
      </c>
      <c r="BI502" s="144">
        <f>IF(N502="nulová",J502,0)</f>
        <v>0</v>
      </c>
      <c r="BJ502" s="18" t="s">
        <v>79</v>
      </c>
      <c r="BK502" s="144">
        <f>ROUND(I502*H502,2)</f>
        <v>0</v>
      </c>
      <c r="BL502" s="18" t="s">
        <v>163</v>
      </c>
      <c r="BM502" s="143" t="s">
        <v>797</v>
      </c>
    </row>
    <row r="503" spans="2:65" s="1" customFormat="1" ht="10.199999999999999">
      <c r="B503" s="33"/>
      <c r="D503" s="145" t="s">
        <v>164</v>
      </c>
      <c r="F503" s="146" t="s">
        <v>224</v>
      </c>
      <c r="I503" s="147"/>
      <c r="L503" s="33"/>
      <c r="M503" s="148"/>
      <c r="T503" s="54"/>
      <c r="AT503" s="18" t="s">
        <v>164</v>
      </c>
      <c r="AU503" s="18" t="s">
        <v>82</v>
      </c>
    </row>
    <row r="504" spans="2:65" s="14" customFormat="1" ht="10.199999999999999">
      <c r="B504" s="178"/>
      <c r="D504" s="160" t="s">
        <v>514</v>
      </c>
      <c r="E504" s="179" t="s">
        <v>19</v>
      </c>
      <c r="F504" s="180" t="s">
        <v>798</v>
      </c>
      <c r="H504" s="179" t="s">
        <v>19</v>
      </c>
      <c r="I504" s="181"/>
      <c r="L504" s="178"/>
      <c r="M504" s="182"/>
      <c r="T504" s="183"/>
      <c r="AT504" s="179" t="s">
        <v>514</v>
      </c>
      <c r="AU504" s="179" t="s">
        <v>82</v>
      </c>
      <c r="AV504" s="14" t="s">
        <v>79</v>
      </c>
      <c r="AW504" s="14" t="s">
        <v>33</v>
      </c>
      <c r="AX504" s="14" t="s">
        <v>72</v>
      </c>
      <c r="AY504" s="179" t="s">
        <v>155</v>
      </c>
    </row>
    <row r="505" spans="2:65" s="12" customFormat="1" ht="10.199999999999999">
      <c r="B505" s="159"/>
      <c r="D505" s="160" t="s">
        <v>514</v>
      </c>
      <c r="E505" s="161" t="s">
        <v>19</v>
      </c>
      <c r="F505" s="162" t="s">
        <v>799</v>
      </c>
      <c r="H505" s="163">
        <v>77.451999999999998</v>
      </c>
      <c r="I505" s="164"/>
      <c r="L505" s="159"/>
      <c r="M505" s="165"/>
      <c r="T505" s="166"/>
      <c r="AT505" s="161" t="s">
        <v>514</v>
      </c>
      <c r="AU505" s="161" t="s">
        <v>82</v>
      </c>
      <c r="AV505" s="12" t="s">
        <v>82</v>
      </c>
      <c r="AW505" s="12" t="s">
        <v>33</v>
      </c>
      <c r="AX505" s="12" t="s">
        <v>72</v>
      </c>
      <c r="AY505" s="161" t="s">
        <v>155</v>
      </c>
    </row>
    <row r="506" spans="2:65" s="14" customFormat="1" ht="10.199999999999999">
      <c r="B506" s="178"/>
      <c r="D506" s="160" t="s">
        <v>514</v>
      </c>
      <c r="E506" s="179" t="s">
        <v>19</v>
      </c>
      <c r="F506" s="180" t="s">
        <v>800</v>
      </c>
      <c r="H506" s="179" t="s">
        <v>19</v>
      </c>
      <c r="I506" s="181"/>
      <c r="L506" s="178"/>
      <c r="M506" s="182"/>
      <c r="T506" s="183"/>
      <c r="AT506" s="179" t="s">
        <v>514</v>
      </c>
      <c r="AU506" s="179" t="s">
        <v>82</v>
      </c>
      <c r="AV506" s="14" t="s">
        <v>79</v>
      </c>
      <c r="AW506" s="14" t="s">
        <v>33</v>
      </c>
      <c r="AX506" s="14" t="s">
        <v>72</v>
      </c>
      <c r="AY506" s="179" t="s">
        <v>155</v>
      </c>
    </row>
    <row r="507" spans="2:65" s="12" customFormat="1" ht="10.199999999999999">
      <c r="B507" s="159"/>
      <c r="D507" s="160" t="s">
        <v>514</v>
      </c>
      <c r="E507" s="161" t="s">
        <v>19</v>
      </c>
      <c r="F507" s="162" t="s">
        <v>760</v>
      </c>
      <c r="H507" s="163">
        <v>1220.2180000000001</v>
      </c>
      <c r="I507" s="164"/>
      <c r="L507" s="159"/>
      <c r="M507" s="165"/>
      <c r="T507" s="166"/>
      <c r="AT507" s="161" t="s">
        <v>514</v>
      </c>
      <c r="AU507" s="161" t="s">
        <v>82</v>
      </c>
      <c r="AV507" s="12" t="s">
        <v>82</v>
      </c>
      <c r="AW507" s="12" t="s">
        <v>33</v>
      </c>
      <c r="AX507" s="12" t="s">
        <v>72</v>
      </c>
      <c r="AY507" s="161" t="s">
        <v>155</v>
      </c>
    </row>
    <row r="508" spans="2:65" s="14" customFormat="1" ht="10.199999999999999">
      <c r="B508" s="178"/>
      <c r="D508" s="160" t="s">
        <v>514</v>
      </c>
      <c r="E508" s="179" t="s">
        <v>19</v>
      </c>
      <c r="F508" s="180" t="s">
        <v>801</v>
      </c>
      <c r="H508" s="179" t="s">
        <v>19</v>
      </c>
      <c r="I508" s="181"/>
      <c r="L508" s="178"/>
      <c r="M508" s="182"/>
      <c r="T508" s="183"/>
      <c r="AT508" s="179" t="s">
        <v>514</v>
      </c>
      <c r="AU508" s="179" t="s">
        <v>82</v>
      </c>
      <c r="AV508" s="14" t="s">
        <v>79</v>
      </c>
      <c r="AW508" s="14" t="s">
        <v>33</v>
      </c>
      <c r="AX508" s="14" t="s">
        <v>72</v>
      </c>
      <c r="AY508" s="179" t="s">
        <v>155</v>
      </c>
    </row>
    <row r="509" spans="2:65" s="12" customFormat="1" ht="10.199999999999999">
      <c r="B509" s="159"/>
      <c r="D509" s="160" t="s">
        <v>514</v>
      </c>
      <c r="E509" s="161" t="s">
        <v>19</v>
      </c>
      <c r="F509" s="162" t="s">
        <v>802</v>
      </c>
      <c r="H509" s="163">
        <v>423.87700000000001</v>
      </c>
      <c r="I509" s="164"/>
      <c r="L509" s="159"/>
      <c r="M509" s="165"/>
      <c r="T509" s="166"/>
      <c r="AT509" s="161" t="s">
        <v>514</v>
      </c>
      <c r="AU509" s="161" t="s">
        <v>82</v>
      </c>
      <c r="AV509" s="12" t="s">
        <v>82</v>
      </c>
      <c r="AW509" s="12" t="s">
        <v>33</v>
      </c>
      <c r="AX509" s="12" t="s">
        <v>72</v>
      </c>
      <c r="AY509" s="161" t="s">
        <v>155</v>
      </c>
    </row>
    <row r="510" spans="2:65" s="13" customFormat="1" ht="10.199999999999999">
      <c r="B510" s="167"/>
      <c r="D510" s="160" t="s">
        <v>514</v>
      </c>
      <c r="E510" s="168" t="s">
        <v>19</v>
      </c>
      <c r="F510" s="169" t="s">
        <v>516</v>
      </c>
      <c r="H510" s="170">
        <v>1721.547</v>
      </c>
      <c r="I510" s="171"/>
      <c r="L510" s="167"/>
      <c r="M510" s="172"/>
      <c r="T510" s="173"/>
      <c r="AT510" s="168" t="s">
        <v>514</v>
      </c>
      <c r="AU510" s="168" t="s">
        <v>82</v>
      </c>
      <c r="AV510" s="13" t="s">
        <v>163</v>
      </c>
      <c r="AW510" s="13" t="s">
        <v>33</v>
      </c>
      <c r="AX510" s="13" t="s">
        <v>79</v>
      </c>
      <c r="AY510" s="168" t="s">
        <v>155</v>
      </c>
    </row>
    <row r="511" spans="2:65" s="1" customFormat="1" ht="24.15" customHeight="1">
      <c r="B511" s="33"/>
      <c r="C511" s="132" t="s">
        <v>8</v>
      </c>
      <c r="D511" s="132" t="s">
        <v>158</v>
      </c>
      <c r="E511" s="133" t="s">
        <v>803</v>
      </c>
      <c r="F511" s="134" t="s">
        <v>804</v>
      </c>
      <c r="G511" s="135" t="s">
        <v>186</v>
      </c>
      <c r="H511" s="136">
        <v>428.22199999999998</v>
      </c>
      <c r="I511" s="137"/>
      <c r="J511" s="138">
        <f>ROUND(I511*H511,2)</f>
        <v>0</v>
      </c>
      <c r="K511" s="134" t="s">
        <v>162</v>
      </c>
      <c r="L511" s="33"/>
      <c r="M511" s="139" t="s">
        <v>19</v>
      </c>
      <c r="N511" s="140" t="s">
        <v>43</v>
      </c>
      <c r="P511" s="141">
        <f>O511*H511</f>
        <v>0</v>
      </c>
      <c r="Q511" s="141">
        <v>0</v>
      </c>
      <c r="R511" s="141">
        <f>Q511*H511</f>
        <v>0</v>
      </c>
      <c r="S511" s="141">
        <v>0</v>
      </c>
      <c r="T511" s="142">
        <f>S511*H511</f>
        <v>0</v>
      </c>
      <c r="AR511" s="143" t="s">
        <v>163</v>
      </c>
      <c r="AT511" s="143" t="s">
        <v>158</v>
      </c>
      <c r="AU511" s="143" t="s">
        <v>82</v>
      </c>
      <c r="AY511" s="18" t="s">
        <v>155</v>
      </c>
      <c r="BE511" s="144">
        <f>IF(N511="základní",J511,0)</f>
        <v>0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79</v>
      </c>
      <c r="BK511" s="144">
        <f>ROUND(I511*H511,2)</f>
        <v>0</v>
      </c>
      <c r="BL511" s="18" t="s">
        <v>163</v>
      </c>
      <c r="BM511" s="143" t="s">
        <v>805</v>
      </c>
    </row>
    <row r="512" spans="2:65" s="1" customFormat="1" ht="10.199999999999999">
      <c r="B512" s="33"/>
      <c r="D512" s="145" t="s">
        <v>164</v>
      </c>
      <c r="F512" s="146" t="s">
        <v>806</v>
      </c>
      <c r="I512" s="147"/>
      <c r="L512" s="33"/>
      <c r="M512" s="148"/>
      <c r="T512" s="54"/>
      <c r="AT512" s="18" t="s">
        <v>164</v>
      </c>
      <c r="AU512" s="18" t="s">
        <v>82</v>
      </c>
    </row>
    <row r="513" spans="2:65" s="14" customFormat="1" ht="10.199999999999999">
      <c r="B513" s="178"/>
      <c r="D513" s="160" t="s">
        <v>514</v>
      </c>
      <c r="E513" s="179" t="s">
        <v>19</v>
      </c>
      <c r="F513" s="180" t="s">
        <v>807</v>
      </c>
      <c r="H513" s="179" t="s">
        <v>19</v>
      </c>
      <c r="I513" s="181"/>
      <c r="L513" s="178"/>
      <c r="M513" s="182"/>
      <c r="T513" s="183"/>
      <c r="AT513" s="179" t="s">
        <v>514</v>
      </c>
      <c r="AU513" s="179" t="s">
        <v>82</v>
      </c>
      <c r="AV513" s="14" t="s">
        <v>79</v>
      </c>
      <c r="AW513" s="14" t="s">
        <v>33</v>
      </c>
      <c r="AX513" s="14" t="s">
        <v>72</v>
      </c>
      <c r="AY513" s="179" t="s">
        <v>155</v>
      </c>
    </row>
    <row r="514" spans="2:65" s="12" customFormat="1" ht="10.199999999999999">
      <c r="B514" s="159"/>
      <c r="D514" s="160" t="s">
        <v>514</v>
      </c>
      <c r="E514" s="161" t="s">
        <v>19</v>
      </c>
      <c r="F514" s="162" t="s">
        <v>808</v>
      </c>
      <c r="H514" s="163">
        <v>4.3449999999999998</v>
      </c>
      <c r="I514" s="164"/>
      <c r="L514" s="159"/>
      <c r="M514" s="165"/>
      <c r="T514" s="166"/>
      <c r="AT514" s="161" t="s">
        <v>514</v>
      </c>
      <c r="AU514" s="161" t="s">
        <v>82</v>
      </c>
      <c r="AV514" s="12" t="s">
        <v>82</v>
      </c>
      <c r="AW514" s="12" t="s">
        <v>33</v>
      </c>
      <c r="AX514" s="12" t="s">
        <v>72</v>
      </c>
      <c r="AY514" s="161" t="s">
        <v>155</v>
      </c>
    </row>
    <row r="515" spans="2:65" s="14" customFormat="1" ht="10.199999999999999">
      <c r="B515" s="178"/>
      <c r="D515" s="160" t="s">
        <v>514</v>
      </c>
      <c r="E515" s="179" t="s">
        <v>19</v>
      </c>
      <c r="F515" s="180" t="s">
        <v>801</v>
      </c>
      <c r="H515" s="179" t="s">
        <v>19</v>
      </c>
      <c r="I515" s="181"/>
      <c r="L515" s="178"/>
      <c r="M515" s="182"/>
      <c r="T515" s="183"/>
      <c r="AT515" s="179" t="s">
        <v>514</v>
      </c>
      <c r="AU515" s="179" t="s">
        <v>82</v>
      </c>
      <c r="AV515" s="14" t="s">
        <v>79</v>
      </c>
      <c r="AW515" s="14" t="s">
        <v>33</v>
      </c>
      <c r="AX515" s="14" t="s">
        <v>72</v>
      </c>
      <c r="AY515" s="179" t="s">
        <v>155</v>
      </c>
    </row>
    <row r="516" spans="2:65" s="12" customFormat="1" ht="10.199999999999999">
      <c r="B516" s="159"/>
      <c r="D516" s="160" t="s">
        <v>514</v>
      </c>
      <c r="E516" s="161" t="s">
        <v>19</v>
      </c>
      <c r="F516" s="162" t="s">
        <v>802</v>
      </c>
      <c r="H516" s="163">
        <v>423.87700000000001</v>
      </c>
      <c r="I516" s="164"/>
      <c r="L516" s="159"/>
      <c r="M516" s="165"/>
      <c r="T516" s="166"/>
      <c r="AT516" s="161" t="s">
        <v>514</v>
      </c>
      <c r="AU516" s="161" t="s">
        <v>82</v>
      </c>
      <c r="AV516" s="12" t="s">
        <v>82</v>
      </c>
      <c r="AW516" s="12" t="s">
        <v>33</v>
      </c>
      <c r="AX516" s="12" t="s">
        <v>72</v>
      </c>
      <c r="AY516" s="161" t="s">
        <v>155</v>
      </c>
    </row>
    <row r="517" spans="2:65" s="13" customFormat="1" ht="10.199999999999999">
      <c r="B517" s="167"/>
      <c r="D517" s="160" t="s">
        <v>514</v>
      </c>
      <c r="E517" s="168" t="s">
        <v>19</v>
      </c>
      <c r="F517" s="169" t="s">
        <v>516</v>
      </c>
      <c r="H517" s="170">
        <v>428.22199999999998</v>
      </c>
      <c r="I517" s="171"/>
      <c r="L517" s="167"/>
      <c r="M517" s="172"/>
      <c r="T517" s="173"/>
      <c r="AT517" s="168" t="s">
        <v>514</v>
      </c>
      <c r="AU517" s="168" t="s">
        <v>82</v>
      </c>
      <c r="AV517" s="13" t="s">
        <v>163</v>
      </c>
      <c r="AW517" s="13" t="s">
        <v>33</v>
      </c>
      <c r="AX517" s="13" t="s">
        <v>79</v>
      </c>
      <c r="AY517" s="168" t="s">
        <v>155</v>
      </c>
    </row>
    <row r="518" spans="2:65" s="1" customFormat="1" ht="24.15" customHeight="1">
      <c r="B518" s="33"/>
      <c r="C518" s="132" t="s">
        <v>196</v>
      </c>
      <c r="D518" s="132" t="s">
        <v>158</v>
      </c>
      <c r="E518" s="133" t="s">
        <v>244</v>
      </c>
      <c r="F518" s="134" t="s">
        <v>245</v>
      </c>
      <c r="G518" s="135" t="s">
        <v>186</v>
      </c>
      <c r="H518" s="136">
        <v>1293.325</v>
      </c>
      <c r="I518" s="137"/>
      <c r="J518" s="138">
        <f>ROUND(I518*H518,2)</f>
        <v>0</v>
      </c>
      <c r="K518" s="134" t="s">
        <v>162</v>
      </c>
      <c r="L518" s="33"/>
      <c r="M518" s="139" t="s">
        <v>19</v>
      </c>
      <c r="N518" s="140" t="s">
        <v>43</v>
      </c>
      <c r="P518" s="141">
        <f>O518*H518</f>
        <v>0</v>
      </c>
      <c r="Q518" s="141">
        <v>0</v>
      </c>
      <c r="R518" s="141">
        <f>Q518*H518</f>
        <v>0</v>
      </c>
      <c r="S518" s="141">
        <v>0</v>
      </c>
      <c r="T518" s="142">
        <f>S518*H518</f>
        <v>0</v>
      </c>
      <c r="AR518" s="143" t="s">
        <v>163</v>
      </c>
      <c r="AT518" s="143" t="s">
        <v>158</v>
      </c>
      <c r="AU518" s="143" t="s">
        <v>82</v>
      </c>
      <c r="AY518" s="18" t="s">
        <v>155</v>
      </c>
      <c r="BE518" s="144">
        <f>IF(N518="základní",J518,0)</f>
        <v>0</v>
      </c>
      <c r="BF518" s="144">
        <f>IF(N518="snížená",J518,0)</f>
        <v>0</v>
      </c>
      <c r="BG518" s="144">
        <f>IF(N518="zákl. přenesená",J518,0)</f>
        <v>0</v>
      </c>
      <c r="BH518" s="144">
        <f>IF(N518="sníž. přenesená",J518,0)</f>
        <v>0</v>
      </c>
      <c r="BI518" s="144">
        <f>IF(N518="nulová",J518,0)</f>
        <v>0</v>
      </c>
      <c r="BJ518" s="18" t="s">
        <v>79</v>
      </c>
      <c r="BK518" s="144">
        <f>ROUND(I518*H518,2)</f>
        <v>0</v>
      </c>
      <c r="BL518" s="18" t="s">
        <v>163</v>
      </c>
      <c r="BM518" s="143" t="s">
        <v>809</v>
      </c>
    </row>
    <row r="519" spans="2:65" s="1" customFormat="1" ht="10.199999999999999">
      <c r="B519" s="33"/>
      <c r="D519" s="145" t="s">
        <v>164</v>
      </c>
      <c r="F519" s="146" t="s">
        <v>247</v>
      </c>
      <c r="I519" s="147"/>
      <c r="L519" s="33"/>
      <c r="M519" s="148"/>
      <c r="T519" s="54"/>
      <c r="AT519" s="18" t="s">
        <v>164</v>
      </c>
      <c r="AU519" s="18" t="s">
        <v>82</v>
      </c>
    </row>
    <row r="520" spans="2:65" s="14" customFormat="1" ht="10.199999999999999">
      <c r="B520" s="178"/>
      <c r="D520" s="160" t="s">
        <v>514</v>
      </c>
      <c r="E520" s="179" t="s">
        <v>19</v>
      </c>
      <c r="F520" s="180" t="s">
        <v>810</v>
      </c>
      <c r="H520" s="179" t="s">
        <v>19</v>
      </c>
      <c r="I520" s="181"/>
      <c r="L520" s="178"/>
      <c r="M520" s="182"/>
      <c r="T520" s="183"/>
      <c r="AT520" s="179" t="s">
        <v>514</v>
      </c>
      <c r="AU520" s="179" t="s">
        <v>82</v>
      </c>
      <c r="AV520" s="14" t="s">
        <v>79</v>
      </c>
      <c r="AW520" s="14" t="s">
        <v>33</v>
      </c>
      <c r="AX520" s="14" t="s">
        <v>72</v>
      </c>
      <c r="AY520" s="179" t="s">
        <v>155</v>
      </c>
    </row>
    <row r="521" spans="2:65" s="12" customFormat="1" ht="10.199999999999999">
      <c r="B521" s="159"/>
      <c r="D521" s="160" t="s">
        <v>514</v>
      </c>
      <c r="E521" s="161" t="s">
        <v>19</v>
      </c>
      <c r="F521" s="162" t="s">
        <v>811</v>
      </c>
      <c r="H521" s="163">
        <v>73.106999999999999</v>
      </c>
      <c r="I521" s="164"/>
      <c r="L521" s="159"/>
      <c r="M521" s="165"/>
      <c r="T521" s="166"/>
      <c r="AT521" s="161" t="s">
        <v>514</v>
      </c>
      <c r="AU521" s="161" t="s">
        <v>82</v>
      </c>
      <c r="AV521" s="12" t="s">
        <v>82</v>
      </c>
      <c r="AW521" s="12" t="s">
        <v>33</v>
      </c>
      <c r="AX521" s="12" t="s">
        <v>72</v>
      </c>
      <c r="AY521" s="161" t="s">
        <v>155</v>
      </c>
    </row>
    <row r="522" spans="2:65" s="14" customFormat="1" ht="10.199999999999999">
      <c r="B522" s="178"/>
      <c r="D522" s="160" t="s">
        <v>514</v>
      </c>
      <c r="E522" s="179" t="s">
        <v>19</v>
      </c>
      <c r="F522" s="180" t="s">
        <v>812</v>
      </c>
      <c r="H522" s="179" t="s">
        <v>19</v>
      </c>
      <c r="I522" s="181"/>
      <c r="L522" s="178"/>
      <c r="M522" s="182"/>
      <c r="T522" s="183"/>
      <c r="AT522" s="179" t="s">
        <v>514</v>
      </c>
      <c r="AU522" s="179" t="s">
        <v>82</v>
      </c>
      <c r="AV522" s="14" t="s">
        <v>79</v>
      </c>
      <c r="AW522" s="14" t="s">
        <v>33</v>
      </c>
      <c r="AX522" s="14" t="s">
        <v>72</v>
      </c>
      <c r="AY522" s="179" t="s">
        <v>155</v>
      </c>
    </row>
    <row r="523" spans="2:65" s="12" customFormat="1" ht="10.199999999999999">
      <c r="B523" s="159"/>
      <c r="D523" s="160" t="s">
        <v>514</v>
      </c>
      <c r="E523" s="161" t="s">
        <v>19</v>
      </c>
      <c r="F523" s="162" t="s">
        <v>760</v>
      </c>
      <c r="H523" s="163">
        <v>1220.2180000000001</v>
      </c>
      <c r="I523" s="164"/>
      <c r="L523" s="159"/>
      <c r="M523" s="165"/>
      <c r="T523" s="166"/>
      <c r="AT523" s="161" t="s">
        <v>514</v>
      </c>
      <c r="AU523" s="161" t="s">
        <v>82</v>
      </c>
      <c r="AV523" s="12" t="s">
        <v>82</v>
      </c>
      <c r="AW523" s="12" t="s">
        <v>33</v>
      </c>
      <c r="AX523" s="12" t="s">
        <v>72</v>
      </c>
      <c r="AY523" s="161" t="s">
        <v>155</v>
      </c>
    </row>
    <row r="524" spans="2:65" s="13" customFormat="1" ht="10.199999999999999">
      <c r="B524" s="167"/>
      <c r="D524" s="160" t="s">
        <v>514</v>
      </c>
      <c r="E524" s="168" t="s">
        <v>19</v>
      </c>
      <c r="F524" s="169" t="s">
        <v>516</v>
      </c>
      <c r="H524" s="170">
        <v>1293.325</v>
      </c>
      <c r="I524" s="171"/>
      <c r="L524" s="167"/>
      <c r="M524" s="172"/>
      <c r="T524" s="173"/>
      <c r="AT524" s="168" t="s">
        <v>514</v>
      </c>
      <c r="AU524" s="168" t="s">
        <v>82</v>
      </c>
      <c r="AV524" s="13" t="s">
        <v>163</v>
      </c>
      <c r="AW524" s="13" t="s">
        <v>33</v>
      </c>
      <c r="AX524" s="13" t="s">
        <v>79</v>
      </c>
      <c r="AY524" s="168" t="s">
        <v>155</v>
      </c>
    </row>
    <row r="525" spans="2:65" s="1" customFormat="1" ht="33" customHeight="1">
      <c r="B525" s="33"/>
      <c r="C525" s="132" t="s">
        <v>234</v>
      </c>
      <c r="D525" s="132" t="s">
        <v>158</v>
      </c>
      <c r="E525" s="133" t="s">
        <v>813</v>
      </c>
      <c r="F525" s="134" t="s">
        <v>814</v>
      </c>
      <c r="G525" s="135" t="s">
        <v>176</v>
      </c>
      <c r="H525" s="136">
        <v>43.45</v>
      </c>
      <c r="I525" s="137"/>
      <c r="J525" s="138">
        <f>ROUND(I525*H525,2)</f>
        <v>0</v>
      </c>
      <c r="K525" s="134" t="s">
        <v>162</v>
      </c>
      <c r="L525" s="33"/>
      <c r="M525" s="139" t="s">
        <v>19</v>
      </c>
      <c r="N525" s="140" t="s">
        <v>43</v>
      </c>
      <c r="P525" s="141">
        <f>O525*H525</f>
        <v>0</v>
      </c>
      <c r="Q525" s="141">
        <v>0</v>
      </c>
      <c r="R525" s="141">
        <f>Q525*H525</f>
        <v>0</v>
      </c>
      <c r="S525" s="141">
        <v>0</v>
      </c>
      <c r="T525" s="142">
        <f>S525*H525</f>
        <v>0</v>
      </c>
      <c r="AR525" s="143" t="s">
        <v>163</v>
      </c>
      <c r="AT525" s="143" t="s">
        <v>158</v>
      </c>
      <c r="AU525" s="143" t="s">
        <v>82</v>
      </c>
      <c r="AY525" s="18" t="s">
        <v>155</v>
      </c>
      <c r="BE525" s="144">
        <f>IF(N525="základní",J525,0)</f>
        <v>0</v>
      </c>
      <c r="BF525" s="144">
        <f>IF(N525="snížená",J525,0)</f>
        <v>0</v>
      </c>
      <c r="BG525" s="144">
        <f>IF(N525="zákl. přenesená",J525,0)</f>
        <v>0</v>
      </c>
      <c r="BH525" s="144">
        <f>IF(N525="sníž. přenesená",J525,0)</f>
        <v>0</v>
      </c>
      <c r="BI525" s="144">
        <f>IF(N525="nulová",J525,0)</f>
        <v>0</v>
      </c>
      <c r="BJ525" s="18" t="s">
        <v>79</v>
      </c>
      <c r="BK525" s="144">
        <f>ROUND(I525*H525,2)</f>
        <v>0</v>
      </c>
      <c r="BL525" s="18" t="s">
        <v>163</v>
      </c>
      <c r="BM525" s="143" t="s">
        <v>815</v>
      </c>
    </row>
    <row r="526" spans="2:65" s="1" customFormat="1" ht="10.199999999999999">
      <c r="B526" s="33"/>
      <c r="D526" s="145" t="s">
        <v>164</v>
      </c>
      <c r="F526" s="146" t="s">
        <v>816</v>
      </c>
      <c r="I526" s="147"/>
      <c r="L526" s="33"/>
      <c r="M526" s="148"/>
      <c r="T526" s="54"/>
      <c r="AT526" s="18" t="s">
        <v>164</v>
      </c>
      <c r="AU526" s="18" t="s">
        <v>82</v>
      </c>
    </row>
    <row r="527" spans="2:65" s="14" customFormat="1" ht="10.199999999999999">
      <c r="B527" s="178"/>
      <c r="D527" s="160" t="s">
        <v>514</v>
      </c>
      <c r="E527" s="179" t="s">
        <v>19</v>
      </c>
      <c r="F527" s="180" t="s">
        <v>817</v>
      </c>
      <c r="H527" s="179" t="s">
        <v>19</v>
      </c>
      <c r="I527" s="181"/>
      <c r="L527" s="178"/>
      <c r="M527" s="182"/>
      <c r="T527" s="183"/>
      <c r="AT527" s="179" t="s">
        <v>514</v>
      </c>
      <c r="AU527" s="179" t="s">
        <v>82</v>
      </c>
      <c r="AV527" s="14" t="s">
        <v>79</v>
      </c>
      <c r="AW527" s="14" t="s">
        <v>33</v>
      </c>
      <c r="AX527" s="14" t="s">
        <v>72</v>
      </c>
      <c r="AY527" s="179" t="s">
        <v>155</v>
      </c>
    </row>
    <row r="528" spans="2:65" s="12" customFormat="1" ht="10.199999999999999">
      <c r="B528" s="159"/>
      <c r="D528" s="160" t="s">
        <v>514</v>
      </c>
      <c r="E528" s="161" t="s">
        <v>19</v>
      </c>
      <c r="F528" s="162" t="s">
        <v>818</v>
      </c>
      <c r="H528" s="163">
        <v>24.75</v>
      </c>
      <c r="I528" s="164"/>
      <c r="L528" s="159"/>
      <c r="M528" s="165"/>
      <c r="T528" s="166"/>
      <c r="AT528" s="161" t="s">
        <v>514</v>
      </c>
      <c r="AU528" s="161" t="s">
        <v>82</v>
      </c>
      <c r="AV528" s="12" t="s">
        <v>82</v>
      </c>
      <c r="AW528" s="12" t="s">
        <v>33</v>
      </c>
      <c r="AX528" s="12" t="s">
        <v>72</v>
      </c>
      <c r="AY528" s="161" t="s">
        <v>155</v>
      </c>
    </row>
    <row r="529" spans="2:65" s="12" customFormat="1" ht="10.199999999999999">
      <c r="B529" s="159"/>
      <c r="D529" s="160" t="s">
        <v>514</v>
      </c>
      <c r="E529" s="161" t="s">
        <v>19</v>
      </c>
      <c r="F529" s="162" t="s">
        <v>819</v>
      </c>
      <c r="H529" s="163">
        <v>18.7</v>
      </c>
      <c r="I529" s="164"/>
      <c r="L529" s="159"/>
      <c r="M529" s="165"/>
      <c r="T529" s="166"/>
      <c r="AT529" s="161" t="s">
        <v>514</v>
      </c>
      <c r="AU529" s="161" t="s">
        <v>82</v>
      </c>
      <c r="AV529" s="12" t="s">
        <v>82</v>
      </c>
      <c r="AW529" s="12" t="s">
        <v>33</v>
      </c>
      <c r="AX529" s="12" t="s">
        <v>72</v>
      </c>
      <c r="AY529" s="161" t="s">
        <v>155</v>
      </c>
    </row>
    <row r="530" spans="2:65" s="13" customFormat="1" ht="10.199999999999999">
      <c r="B530" s="167"/>
      <c r="D530" s="160" t="s">
        <v>514</v>
      </c>
      <c r="E530" s="168" t="s">
        <v>19</v>
      </c>
      <c r="F530" s="169" t="s">
        <v>516</v>
      </c>
      <c r="H530" s="170">
        <v>43.45</v>
      </c>
      <c r="I530" s="171"/>
      <c r="L530" s="167"/>
      <c r="M530" s="172"/>
      <c r="T530" s="173"/>
      <c r="AT530" s="168" t="s">
        <v>514</v>
      </c>
      <c r="AU530" s="168" t="s">
        <v>82</v>
      </c>
      <c r="AV530" s="13" t="s">
        <v>163</v>
      </c>
      <c r="AW530" s="13" t="s">
        <v>33</v>
      </c>
      <c r="AX530" s="13" t="s">
        <v>79</v>
      </c>
      <c r="AY530" s="168" t="s">
        <v>155</v>
      </c>
    </row>
    <row r="531" spans="2:65" s="1" customFormat="1" ht="24.15" customHeight="1">
      <c r="B531" s="33"/>
      <c r="C531" s="132" t="s">
        <v>201</v>
      </c>
      <c r="D531" s="132" t="s">
        <v>158</v>
      </c>
      <c r="E531" s="133" t="s">
        <v>820</v>
      </c>
      <c r="F531" s="134" t="s">
        <v>821</v>
      </c>
      <c r="G531" s="135" t="s">
        <v>176</v>
      </c>
      <c r="H531" s="136">
        <v>43.45</v>
      </c>
      <c r="I531" s="137"/>
      <c r="J531" s="138">
        <f>ROUND(I531*H531,2)</f>
        <v>0</v>
      </c>
      <c r="K531" s="134" t="s">
        <v>162</v>
      </c>
      <c r="L531" s="33"/>
      <c r="M531" s="139" t="s">
        <v>19</v>
      </c>
      <c r="N531" s="140" t="s">
        <v>43</v>
      </c>
      <c r="P531" s="141">
        <f>O531*H531</f>
        <v>0</v>
      </c>
      <c r="Q531" s="141">
        <v>0</v>
      </c>
      <c r="R531" s="141">
        <f>Q531*H531</f>
        <v>0</v>
      </c>
      <c r="S531" s="141">
        <v>0</v>
      </c>
      <c r="T531" s="142">
        <f>S531*H531</f>
        <v>0</v>
      </c>
      <c r="AR531" s="143" t="s">
        <v>163</v>
      </c>
      <c r="AT531" s="143" t="s">
        <v>158</v>
      </c>
      <c r="AU531" s="143" t="s">
        <v>82</v>
      </c>
      <c r="AY531" s="18" t="s">
        <v>155</v>
      </c>
      <c r="BE531" s="144">
        <f>IF(N531="základní",J531,0)</f>
        <v>0</v>
      </c>
      <c r="BF531" s="144">
        <f>IF(N531="snížená",J531,0)</f>
        <v>0</v>
      </c>
      <c r="BG531" s="144">
        <f>IF(N531="zákl. přenesená",J531,0)</f>
        <v>0</v>
      </c>
      <c r="BH531" s="144">
        <f>IF(N531="sníž. přenesená",J531,0)</f>
        <v>0</v>
      </c>
      <c r="BI531" s="144">
        <f>IF(N531="nulová",J531,0)</f>
        <v>0</v>
      </c>
      <c r="BJ531" s="18" t="s">
        <v>79</v>
      </c>
      <c r="BK531" s="144">
        <f>ROUND(I531*H531,2)</f>
        <v>0</v>
      </c>
      <c r="BL531" s="18" t="s">
        <v>163</v>
      </c>
      <c r="BM531" s="143" t="s">
        <v>822</v>
      </c>
    </row>
    <row r="532" spans="2:65" s="1" customFormat="1" ht="10.199999999999999">
      <c r="B532" s="33"/>
      <c r="D532" s="145" t="s">
        <v>164</v>
      </c>
      <c r="F532" s="146" t="s">
        <v>823</v>
      </c>
      <c r="I532" s="147"/>
      <c r="L532" s="33"/>
      <c r="M532" s="148"/>
      <c r="T532" s="54"/>
      <c r="AT532" s="18" t="s">
        <v>164</v>
      </c>
      <c r="AU532" s="18" t="s">
        <v>82</v>
      </c>
    </row>
    <row r="533" spans="2:65" s="14" customFormat="1" ht="10.199999999999999">
      <c r="B533" s="178"/>
      <c r="D533" s="160" t="s">
        <v>514</v>
      </c>
      <c r="E533" s="179" t="s">
        <v>19</v>
      </c>
      <c r="F533" s="180" t="s">
        <v>817</v>
      </c>
      <c r="H533" s="179" t="s">
        <v>19</v>
      </c>
      <c r="I533" s="181"/>
      <c r="L533" s="178"/>
      <c r="M533" s="182"/>
      <c r="T533" s="183"/>
      <c r="AT533" s="179" t="s">
        <v>514</v>
      </c>
      <c r="AU533" s="179" t="s">
        <v>82</v>
      </c>
      <c r="AV533" s="14" t="s">
        <v>79</v>
      </c>
      <c r="AW533" s="14" t="s">
        <v>33</v>
      </c>
      <c r="AX533" s="14" t="s">
        <v>72</v>
      </c>
      <c r="AY533" s="179" t="s">
        <v>155</v>
      </c>
    </row>
    <row r="534" spans="2:65" s="12" customFormat="1" ht="10.199999999999999">
      <c r="B534" s="159"/>
      <c r="D534" s="160" t="s">
        <v>514</v>
      </c>
      <c r="E534" s="161" t="s">
        <v>19</v>
      </c>
      <c r="F534" s="162" t="s">
        <v>818</v>
      </c>
      <c r="H534" s="163">
        <v>24.75</v>
      </c>
      <c r="I534" s="164"/>
      <c r="L534" s="159"/>
      <c r="M534" s="165"/>
      <c r="T534" s="166"/>
      <c r="AT534" s="161" t="s">
        <v>514</v>
      </c>
      <c r="AU534" s="161" t="s">
        <v>82</v>
      </c>
      <c r="AV534" s="12" t="s">
        <v>82</v>
      </c>
      <c r="AW534" s="12" t="s">
        <v>33</v>
      </c>
      <c r="AX534" s="12" t="s">
        <v>72</v>
      </c>
      <c r="AY534" s="161" t="s">
        <v>155</v>
      </c>
    </row>
    <row r="535" spans="2:65" s="12" customFormat="1" ht="10.199999999999999">
      <c r="B535" s="159"/>
      <c r="D535" s="160" t="s">
        <v>514</v>
      </c>
      <c r="E535" s="161" t="s">
        <v>19</v>
      </c>
      <c r="F535" s="162" t="s">
        <v>819</v>
      </c>
      <c r="H535" s="163">
        <v>18.7</v>
      </c>
      <c r="I535" s="164"/>
      <c r="L535" s="159"/>
      <c r="M535" s="165"/>
      <c r="T535" s="166"/>
      <c r="AT535" s="161" t="s">
        <v>514</v>
      </c>
      <c r="AU535" s="161" t="s">
        <v>82</v>
      </c>
      <c r="AV535" s="12" t="s">
        <v>82</v>
      </c>
      <c r="AW535" s="12" t="s">
        <v>33</v>
      </c>
      <c r="AX535" s="12" t="s">
        <v>72</v>
      </c>
      <c r="AY535" s="161" t="s">
        <v>155</v>
      </c>
    </row>
    <row r="536" spans="2:65" s="13" customFormat="1" ht="10.199999999999999">
      <c r="B536" s="167"/>
      <c r="D536" s="160" t="s">
        <v>514</v>
      </c>
      <c r="E536" s="168" t="s">
        <v>19</v>
      </c>
      <c r="F536" s="169" t="s">
        <v>516</v>
      </c>
      <c r="H536" s="170">
        <v>43.45</v>
      </c>
      <c r="I536" s="171"/>
      <c r="L536" s="167"/>
      <c r="M536" s="172"/>
      <c r="T536" s="173"/>
      <c r="AT536" s="168" t="s">
        <v>514</v>
      </c>
      <c r="AU536" s="168" t="s">
        <v>82</v>
      </c>
      <c r="AV536" s="13" t="s">
        <v>163</v>
      </c>
      <c r="AW536" s="13" t="s">
        <v>33</v>
      </c>
      <c r="AX536" s="13" t="s">
        <v>79</v>
      </c>
      <c r="AY536" s="168" t="s">
        <v>155</v>
      </c>
    </row>
    <row r="537" spans="2:65" s="1" customFormat="1" ht="24.15" customHeight="1">
      <c r="B537" s="33"/>
      <c r="C537" s="132" t="s">
        <v>243</v>
      </c>
      <c r="D537" s="132" t="s">
        <v>158</v>
      </c>
      <c r="E537" s="133" t="s">
        <v>278</v>
      </c>
      <c r="F537" s="134" t="s">
        <v>279</v>
      </c>
      <c r="G537" s="135" t="s">
        <v>176</v>
      </c>
      <c r="H537" s="136">
        <v>43.45</v>
      </c>
      <c r="I537" s="137"/>
      <c r="J537" s="138">
        <f>ROUND(I537*H537,2)</f>
        <v>0</v>
      </c>
      <c r="K537" s="134" t="s">
        <v>162</v>
      </c>
      <c r="L537" s="33"/>
      <c r="M537" s="139" t="s">
        <v>19</v>
      </c>
      <c r="N537" s="140" t="s">
        <v>43</v>
      </c>
      <c r="P537" s="141">
        <f>O537*H537</f>
        <v>0</v>
      </c>
      <c r="Q537" s="141">
        <v>0</v>
      </c>
      <c r="R537" s="141">
        <f>Q537*H537</f>
        <v>0</v>
      </c>
      <c r="S537" s="141">
        <v>0</v>
      </c>
      <c r="T537" s="142">
        <f>S537*H537</f>
        <v>0</v>
      </c>
      <c r="AR537" s="143" t="s">
        <v>163</v>
      </c>
      <c r="AT537" s="143" t="s">
        <v>158</v>
      </c>
      <c r="AU537" s="143" t="s">
        <v>82</v>
      </c>
      <c r="AY537" s="18" t="s">
        <v>155</v>
      </c>
      <c r="BE537" s="144">
        <f>IF(N537="základní",J537,0)</f>
        <v>0</v>
      </c>
      <c r="BF537" s="144">
        <f>IF(N537="snížená",J537,0)</f>
        <v>0</v>
      </c>
      <c r="BG537" s="144">
        <f>IF(N537="zákl. přenesená",J537,0)</f>
        <v>0</v>
      </c>
      <c r="BH537" s="144">
        <f>IF(N537="sníž. přenesená",J537,0)</f>
        <v>0</v>
      </c>
      <c r="BI537" s="144">
        <f>IF(N537="nulová",J537,0)</f>
        <v>0</v>
      </c>
      <c r="BJ537" s="18" t="s">
        <v>79</v>
      </c>
      <c r="BK537" s="144">
        <f>ROUND(I537*H537,2)</f>
        <v>0</v>
      </c>
      <c r="BL537" s="18" t="s">
        <v>163</v>
      </c>
      <c r="BM537" s="143" t="s">
        <v>824</v>
      </c>
    </row>
    <row r="538" spans="2:65" s="1" customFormat="1" ht="10.199999999999999">
      <c r="B538" s="33"/>
      <c r="D538" s="145" t="s">
        <v>164</v>
      </c>
      <c r="F538" s="146" t="s">
        <v>281</v>
      </c>
      <c r="I538" s="147"/>
      <c r="L538" s="33"/>
      <c r="M538" s="148"/>
      <c r="T538" s="54"/>
      <c r="AT538" s="18" t="s">
        <v>164</v>
      </c>
      <c r="AU538" s="18" t="s">
        <v>82</v>
      </c>
    </row>
    <row r="539" spans="2:65" s="14" customFormat="1" ht="10.199999999999999">
      <c r="B539" s="178"/>
      <c r="D539" s="160" t="s">
        <v>514</v>
      </c>
      <c r="E539" s="179" t="s">
        <v>19</v>
      </c>
      <c r="F539" s="180" t="s">
        <v>825</v>
      </c>
      <c r="H539" s="179" t="s">
        <v>19</v>
      </c>
      <c r="I539" s="181"/>
      <c r="L539" s="178"/>
      <c r="M539" s="182"/>
      <c r="T539" s="183"/>
      <c r="AT539" s="179" t="s">
        <v>514</v>
      </c>
      <c r="AU539" s="179" t="s">
        <v>82</v>
      </c>
      <c r="AV539" s="14" t="s">
        <v>79</v>
      </c>
      <c r="AW539" s="14" t="s">
        <v>33</v>
      </c>
      <c r="AX539" s="14" t="s">
        <v>72</v>
      </c>
      <c r="AY539" s="179" t="s">
        <v>155</v>
      </c>
    </row>
    <row r="540" spans="2:65" s="12" customFormat="1" ht="10.199999999999999">
      <c r="B540" s="159"/>
      <c r="D540" s="160" t="s">
        <v>514</v>
      </c>
      <c r="E540" s="161" t="s">
        <v>19</v>
      </c>
      <c r="F540" s="162" t="s">
        <v>826</v>
      </c>
      <c r="H540" s="163">
        <v>43.45</v>
      </c>
      <c r="I540" s="164"/>
      <c r="L540" s="159"/>
      <c r="M540" s="165"/>
      <c r="T540" s="166"/>
      <c r="AT540" s="161" t="s">
        <v>514</v>
      </c>
      <c r="AU540" s="161" t="s">
        <v>82</v>
      </c>
      <c r="AV540" s="12" t="s">
        <v>82</v>
      </c>
      <c r="AW540" s="12" t="s">
        <v>33</v>
      </c>
      <c r="AX540" s="12" t="s">
        <v>79</v>
      </c>
      <c r="AY540" s="161" t="s">
        <v>155</v>
      </c>
    </row>
    <row r="541" spans="2:65" s="1" customFormat="1" ht="16.5" customHeight="1">
      <c r="B541" s="33"/>
      <c r="C541" s="149" t="s">
        <v>205</v>
      </c>
      <c r="D541" s="149" t="s">
        <v>229</v>
      </c>
      <c r="E541" s="150" t="s">
        <v>827</v>
      </c>
      <c r="F541" s="151" t="s">
        <v>828</v>
      </c>
      <c r="G541" s="152" t="s">
        <v>289</v>
      </c>
      <c r="H541" s="153">
        <v>0.67100000000000004</v>
      </c>
      <c r="I541" s="154"/>
      <c r="J541" s="155">
        <f>ROUND(I541*H541,2)</f>
        <v>0</v>
      </c>
      <c r="K541" s="151" t="s">
        <v>162</v>
      </c>
      <c r="L541" s="156"/>
      <c r="M541" s="157" t="s">
        <v>19</v>
      </c>
      <c r="N541" s="158" t="s">
        <v>43</v>
      </c>
      <c r="P541" s="141">
        <f>O541*H541</f>
        <v>0</v>
      </c>
      <c r="Q541" s="141">
        <v>1E-3</v>
      </c>
      <c r="R541" s="141">
        <f>Q541*H541</f>
        <v>6.7100000000000005E-4</v>
      </c>
      <c r="S541" s="141">
        <v>0</v>
      </c>
      <c r="T541" s="142">
        <f>S541*H541</f>
        <v>0</v>
      </c>
      <c r="AR541" s="143" t="s">
        <v>177</v>
      </c>
      <c r="AT541" s="143" t="s">
        <v>229</v>
      </c>
      <c r="AU541" s="143" t="s">
        <v>82</v>
      </c>
      <c r="AY541" s="18" t="s">
        <v>155</v>
      </c>
      <c r="BE541" s="144">
        <f>IF(N541="základní",J541,0)</f>
        <v>0</v>
      </c>
      <c r="BF541" s="144">
        <f>IF(N541="snížená",J541,0)</f>
        <v>0</v>
      </c>
      <c r="BG541" s="144">
        <f>IF(N541="zákl. přenesená",J541,0)</f>
        <v>0</v>
      </c>
      <c r="BH541" s="144">
        <f>IF(N541="sníž. přenesená",J541,0)</f>
        <v>0</v>
      </c>
      <c r="BI541" s="144">
        <f>IF(N541="nulová",J541,0)</f>
        <v>0</v>
      </c>
      <c r="BJ541" s="18" t="s">
        <v>79</v>
      </c>
      <c r="BK541" s="144">
        <f>ROUND(I541*H541,2)</f>
        <v>0</v>
      </c>
      <c r="BL541" s="18" t="s">
        <v>163</v>
      </c>
      <c r="BM541" s="143" t="s">
        <v>829</v>
      </c>
    </row>
    <row r="542" spans="2:65" s="14" customFormat="1" ht="10.199999999999999">
      <c r="B542" s="178"/>
      <c r="D542" s="160" t="s">
        <v>514</v>
      </c>
      <c r="E542" s="179" t="s">
        <v>19</v>
      </c>
      <c r="F542" s="180" t="s">
        <v>830</v>
      </c>
      <c r="H542" s="179" t="s">
        <v>19</v>
      </c>
      <c r="I542" s="181"/>
      <c r="L542" s="178"/>
      <c r="M542" s="182"/>
      <c r="T542" s="183"/>
      <c r="AT542" s="179" t="s">
        <v>514</v>
      </c>
      <c r="AU542" s="179" t="s">
        <v>82</v>
      </c>
      <c r="AV542" s="14" t="s">
        <v>79</v>
      </c>
      <c r="AW542" s="14" t="s">
        <v>33</v>
      </c>
      <c r="AX542" s="14" t="s">
        <v>72</v>
      </c>
      <c r="AY542" s="179" t="s">
        <v>155</v>
      </c>
    </row>
    <row r="543" spans="2:65" s="12" customFormat="1" ht="10.199999999999999">
      <c r="B543" s="159"/>
      <c r="D543" s="160" t="s">
        <v>514</v>
      </c>
      <c r="E543" s="161" t="s">
        <v>19</v>
      </c>
      <c r="F543" s="162" t="s">
        <v>831</v>
      </c>
      <c r="H543" s="163">
        <v>0.67100000000000004</v>
      </c>
      <c r="I543" s="164"/>
      <c r="L543" s="159"/>
      <c r="M543" s="165"/>
      <c r="T543" s="166"/>
      <c r="AT543" s="161" t="s">
        <v>514</v>
      </c>
      <c r="AU543" s="161" t="s">
        <v>82</v>
      </c>
      <c r="AV543" s="12" t="s">
        <v>82</v>
      </c>
      <c r="AW543" s="12" t="s">
        <v>33</v>
      </c>
      <c r="AX543" s="12" t="s">
        <v>79</v>
      </c>
      <c r="AY543" s="161" t="s">
        <v>155</v>
      </c>
    </row>
    <row r="544" spans="2:65" s="1" customFormat="1" ht="16.5" customHeight="1">
      <c r="B544" s="33"/>
      <c r="C544" s="132" t="s">
        <v>7</v>
      </c>
      <c r="D544" s="132" t="s">
        <v>158</v>
      </c>
      <c r="E544" s="133" t="s">
        <v>832</v>
      </c>
      <c r="F544" s="134" t="s">
        <v>833</v>
      </c>
      <c r="G544" s="135" t="s">
        <v>176</v>
      </c>
      <c r="H544" s="136">
        <v>43.45</v>
      </c>
      <c r="I544" s="137"/>
      <c r="J544" s="138">
        <f>ROUND(I544*H544,2)</f>
        <v>0</v>
      </c>
      <c r="K544" s="134" t="s">
        <v>162</v>
      </c>
      <c r="L544" s="33"/>
      <c r="M544" s="139" t="s">
        <v>19</v>
      </c>
      <c r="N544" s="140" t="s">
        <v>43</v>
      </c>
      <c r="P544" s="141">
        <f>O544*H544</f>
        <v>0</v>
      </c>
      <c r="Q544" s="141">
        <v>0</v>
      </c>
      <c r="R544" s="141">
        <f>Q544*H544</f>
        <v>0</v>
      </c>
      <c r="S544" s="141">
        <v>0</v>
      </c>
      <c r="T544" s="142">
        <f>S544*H544</f>
        <v>0</v>
      </c>
      <c r="AR544" s="143" t="s">
        <v>163</v>
      </c>
      <c r="AT544" s="143" t="s">
        <v>158</v>
      </c>
      <c r="AU544" s="143" t="s">
        <v>82</v>
      </c>
      <c r="AY544" s="18" t="s">
        <v>155</v>
      </c>
      <c r="BE544" s="144">
        <f>IF(N544="základní",J544,0)</f>
        <v>0</v>
      </c>
      <c r="BF544" s="144">
        <f>IF(N544="snížená",J544,0)</f>
        <v>0</v>
      </c>
      <c r="BG544" s="144">
        <f>IF(N544="zákl. přenesená",J544,0)</f>
        <v>0</v>
      </c>
      <c r="BH544" s="144">
        <f>IF(N544="sníž. přenesená",J544,0)</f>
        <v>0</v>
      </c>
      <c r="BI544" s="144">
        <f>IF(N544="nulová",J544,0)</f>
        <v>0</v>
      </c>
      <c r="BJ544" s="18" t="s">
        <v>79</v>
      </c>
      <c r="BK544" s="144">
        <f>ROUND(I544*H544,2)</f>
        <v>0</v>
      </c>
      <c r="BL544" s="18" t="s">
        <v>163</v>
      </c>
      <c r="BM544" s="143" t="s">
        <v>834</v>
      </c>
    </row>
    <row r="545" spans="2:65" s="1" customFormat="1" ht="10.199999999999999">
      <c r="B545" s="33"/>
      <c r="D545" s="145" t="s">
        <v>164</v>
      </c>
      <c r="F545" s="146" t="s">
        <v>835</v>
      </c>
      <c r="I545" s="147"/>
      <c r="L545" s="33"/>
      <c r="M545" s="148"/>
      <c r="T545" s="54"/>
      <c r="AT545" s="18" t="s">
        <v>164</v>
      </c>
      <c r="AU545" s="18" t="s">
        <v>82</v>
      </c>
    </row>
    <row r="546" spans="2:65" s="14" customFormat="1" ht="10.199999999999999">
      <c r="B546" s="178"/>
      <c r="D546" s="160" t="s">
        <v>514</v>
      </c>
      <c r="E546" s="179" t="s">
        <v>19</v>
      </c>
      <c r="F546" s="180" t="s">
        <v>825</v>
      </c>
      <c r="H546" s="179" t="s">
        <v>19</v>
      </c>
      <c r="I546" s="181"/>
      <c r="L546" s="178"/>
      <c r="M546" s="182"/>
      <c r="T546" s="183"/>
      <c r="AT546" s="179" t="s">
        <v>514</v>
      </c>
      <c r="AU546" s="179" t="s">
        <v>82</v>
      </c>
      <c r="AV546" s="14" t="s">
        <v>79</v>
      </c>
      <c r="AW546" s="14" t="s">
        <v>33</v>
      </c>
      <c r="AX546" s="14" t="s">
        <v>72</v>
      </c>
      <c r="AY546" s="179" t="s">
        <v>155</v>
      </c>
    </row>
    <row r="547" spans="2:65" s="12" customFormat="1" ht="10.199999999999999">
      <c r="B547" s="159"/>
      <c r="D547" s="160" t="s">
        <v>514</v>
      </c>
      <c r="E547" s="161" t="s">
        <v>19</v>
      </c>
      <c r="F547" s="162" t="s">
        <v>826</v>
      </c>
      <c r="H547" s="163">
        <v>43.45</v>
      </c>
      <c r="I547" s="164"/>
      <c r="L547" s="159"/>
      <c r="M547" s="165"/>
      <c r="T547" s="166"/>
      <c r="AT547" s="161" t="s">
        <v>514</v>
      </c>
      <c r="AU547" s="161" t="s">
        <v>82</v>
      </c>
      <c r="AV547" s="12" t="s">
        <v>82</v>
      </c>
      <c r="AW547" s="12" t="s">
        <v>33</v>
      </c>
      <c r="AX547" s="12" t="s">
        <v>79</v>
      </c>
      <c r="AY547" s="161" t="s">
        <v>155</v>
      </c>
    </row>
    <row r="548" spans="2:65" s="1" customFormat="1" ht="16.5" customHeight="1">
      <c r="B548" s="33"/>
      <c r="C548" s="132" t="s">
        <v>210</v>
      </c>
      <c r="D548" s="132" t="s">
        <v>158</v>
      </c>
      <c r="E548" s="133" t="s">
        <v>836</v>
      </c>
      <c r="F548" s="134" t="s">
        <v>837</v>
      </c>
      <c r="G548" s="135" t="s">
        <v>176</v>
      </c>
      <c r="H548" s="136">
        <v>43.45</v>
      </c>
      <c r="I548" s="137"/>
      <c r="J548" s="138">
        <f>ROUND(I548*H548,2)</f>
        <v>0</v>
      </c>
      <c r="K548" s="134" t="s">
        <v>162</v>
      </c>
      <c r="L548" s="33"/>
      <c r="M548" s="139" t="s">
        <v>19</v>
      </c>
      <c r="N548" s="140" t="s">
        <v>43</v>
      </c>
      <c r="P548" s="141">
        <f>O548*H548</f>
        <v>0</v>
      </c>
      <c r="Q548" s="141">
        <v>0</v>
      </c>
      <c r="R548" s="141">
        <f>Q548*H548</f>
        <v>0</v>
      </c>
      <c r="S548" s="141">
        <v>0</v>
      </c>
      <c r="T548" s="142">
        <f>S548*H548</f>
        <v>0</v>
      </c>
      <c r="AR548" s="143" t="s">
        <v>163</v>
      </c>
      <c r="AT548" s="143" t="s">
        <v>158</v>
      </c>
      <c r="AU548" s="143" t="s">
        <v>82</v>
      </c>
      <c r="AY548" s="18" t="s">
        <v>155</v>
      </c>
      <c r="BE548" s="144">
        <f>IF(N548="základní",J548,0)</f>
        <v>0</v>
      </c>
      <c r="BF548" s="144">
        <f>IF(N548="snížená",J548,0)</f>
        <v>0</v>
      </c>
      <c r="BG548" s="144">
        <f>IF(N548="zákl. přenesená",J548,0)</f>
        <v>0</v>
      </c>
      <c r="BH548" s="144">
        <f>IF(N548="sníž. přenesená",J548,0)</f>
        <v>0</v>
      </c>
      <c r="BI548" s="144">
        <f>IF(N548="nulová",J548,0)</f>
        <v>0</v>
      </c>
      <c r="BJ548" s="18" t="s">
        <v>79</v>
      </c>
      <c r="BK548" s="144">
        <f>ROUND(I548*H548,2)</f>
        <v>0</v>
      </c>
      <c r="BL548" s="18" t="s">
        <v>163</v>
      </c>
      <c r="BM548" s="143" t="s">
        <v>838</v>
      </c>
    </row>
    <row r="549" spans="2:65" s="1" customFormat="1" ht="10.199999999999999">
      <c r="B549" s="33"/>
      <c r="D549" s="145" t="s">
        <v>164</v>
      </c>
      <c r="F549" s="146" t="s">
        <v>839</v>
      </c>
      <c r="I549" s="147"/>
      <c r="L549" s="33"/>
      <c r="M549" s="148"/>
      <c r="T549" s="54"/>
      <c r="AT549" s="18" t="s">
        <v>164</v>
      </c>
      <c r="AU549" s="18" t="s">
        <v>82</v>
      </c>
    </row>
    <row r="550" spans="2:65" s="14" customFormat="1" ht="10.199999999999999">
      <c r="B550" s="178"/>
      <c r="D550" s="160" t="s">
        <v>514</v>
      </c>
      <c r="E550" s="179" t="s">
        <v>19</v>
      </c>
      <c r="F550" s="180" t="s">
        <v>825</v>
      </c>
      <c r="H550" s="179" t="s">
        <v>19</v>
      </c>
      <c r="I550" s="181"/>
      <c r="L550" s="178"/>
      <c r="M550" s="182"/>
      <c r="T550" s="183"/>
      <c r="AT550" s="179" t="s">
        <v>514</v>
      </c>
      <c r="AU550" s="179" t="s">
        <v>82</v>
      </c>
      <c r="AV550" s="14" t="s">
        <v>79</v>
      </c>
      <c r="AW550" s="14" t="s">
        <v>33</v>
      </c>
      <c r="AX550" s="14" t="s">
        <v>72</v>
      </c>
      <c r="AY550" s="179" t="s">
        <v>155</v>
      </c>
    </row>
    <row r="551" spans="2:65" s="12" customFormat="1" ht="10.199999999999999">
      <c r="B551" s="159"/>
      <c r="D551" s="160" t="s">
        <v>514</v>
      </c>
      <c r="E551" s="161" t="s">
        <v>19</v>
      </c>
      <c r="F551" s="162" t="s">
        <v>826</v>
      </c>
      <c r="H551" s="163">
        <v>43.45</v>
      </c>
      <c r="I551" s="164"/>
      <c r="L551" s="159"/>
      <c r="M551" s="165"/>
      <c r="T551" s="166"/>
      <c r="AT551" s="161" t="s">
        <v>514</v>
      </c>
      <c r="AU551" s="161" t="s">
        <v>82</v>
      </c>
      <c r="AV551" s="12" t="s">
        <v>82</v>
      </c>
      <c r="AW551" s="12" t="s">
        <v>33</v>
      </c>
      <c r="AX551" s="12" t="s">
        <v>79</v>
      </c>
      <c r="AY551" s="161" t="s">
        <v>155</v>
      </c>
    </row>
    <row r="552" spans="2:65" s="1" customFormat="1" ht="16.5" customHeight="1">
      <c r="B552" s="33"/>
      <c r="C552" s="132" t="s">
        <v>259</v>
      </c>
      <c r="D552" s="132" t="s">
        <v>158</v>
      </c>
      <c r="E552" s="133" t="s">
        <v>840</v>
      </c>
      <c r="F552" s="134" t="s">
        <v>841</v>
      </c>
      <c r="G552" s="135" t="s">
        <v>176</v>
      </c>
      <c r="H552" s="136">
        <v>43.45</v>
      </c>
      <c r="I552" s="137"/>
      <c r="J552" s="138">
        <f>ROUND(I552*H552,2)</f>
        <v>0</v>
      </c>
      <c r="K552" s="134" t="s">
        <v>162</v>
      </c>
      <c r="L552" s="33"/>
      <c r="M552" s="139" t="s">
        <v>19</v>
      </c>
      <c r="N552" s="140" t="s">
        <v>43</v>
      </c>
      <c r="P552" s="141">
        <f>O552*H552</f>
        <v>0</v>
      </c>
      <c r="Q552" s="141">
        <v>0</v>
      </c>
      <c r="R552" s="141">
        <f>Q552*H552</f>
        <v>0</v>
      </c>
      <c r="S552" s="141">
        <v>0</v>
      </c>
      <c r="T552" s="142">
        <f>S552*H552</f>
        <v>0</v>
      </c>
      <c r="AR552" s="143" t="s">
        <v>163</v>
      </c>
      <c r="AT552" s="143" t="s">
        <v>158</v>
      </c>
      <c r="AU552" s="143" t="s">
        <v>82</v>
      </c>
      <c r="AY552" s="18" t="s">
        <v>155</v>
      </c>
      <c r="BE552" s="144">
        <f>IF(N552="základní",J552,0)</f>
        <v>0</v>
      </c>
      <c r="BF552" s="144">
        <f>IF(N552="snížená",J552,0)</f>
        <v>0</v>
      </c>
      <c r="BG552" s="144">
        <f>IF(N552="zákl. přenesená",J552,0)</f>
        <v>0</v>
      </c>
      <c r="BH552" s="144">
        <f>IF(N552="sníž. přenesená",J552,0)</f>
        <v>0</v>
      </c>
      <c r="BI552" s="144">
        <f>IF(N552="nulová",J552,0)</f>
        <v>0</v>
      </c>
      <c r="BJ552" s="18" t="s">
        <v>79</v>
      </c>
      <c r="BK552" s="144">
        <f>ROUND(I552*H552,2)</f>
        <v>0</v>
      </c>
      <c r="BL552" s="18" t="s">
        <v>163</v>
      </c>
      <c r="BM552" s="143" t="s">
        <v>842</v>
      </c>
    </row>
    <row r="553" spans="2:65" s="1" customFormat="1" ht="10.199999999999999">
      <c r="B553" s="33"/>
      <c r="D553" s="145" t="s">
        <v>164</v>
      </c>
      <c r="F553" s="146" t="s">
        <v>843</v>
      </c>
      <c r="I553" s="147"/>
      <c r="L553" s="33"/>
      <c r="M553" s="148"/>
      <c r="T553" s="54"/>
      <c r="AT553" s="18" t="s">
        <v>164</v>
      </c>
      <c r="AU553" s="18" t="s">
        <v>82</v>
      </c>
    </row>
    <row r="554" spans="2:65" s="14" customFormat="1" ht="10.199999999999999">
      <c r="B554" s="178"/>
      <c r="D554" s="160" t="s">
        <v>514</v>
      </c>
      <c r="E554" s="179" t="s">
        <v>19</v>
      </c>
      <c r="F554" s="180" t="s">
        <v>830</v>
      </c>
      <c r="H554" s="179" t="s">
        <v>19</v>
      </c>
      <c r="I554" s="181"/>
      <c r="L554" s="178"/>
      <c r="M554" s="182"/>
      <c r="T554" s="183"/>
      <c r="AT554" s="179" t="s">
        <v>514</v>
      </c>
      <c r="AU554" s="179" t="s">
        <v>82</v>
      </c>
      <c r="AV554" s="14" t="s">
        <v>79</v>
      </c>
      <c r="AW554" s="14" t="s">
        <v>33</v>
      </c>
      <c r="AX554" s="14" t="s">
        <v>72</v>
      </c>
      <c r="AY554" s="179" t="s">
        <v>155</v>
      </c>
    </row>
    <row r="555" spans="2:65" s="12" customFormat="1" ht="10.199999999999999">
      <c r="B555" s="159"/>
      <c r="D555" s="160" t="s">
        <v>514</v>
      </c>
      <c r="E555" s="161" t="s">
        <v>19</v>
      </c>
      <c r="F555" s="162" t="s">
        <v>826</v>
      </c>
      <c r="H555" s="163">
        <v>43.45</v>
      </c>
      <c r="I555" s="164"/>
      <c r="L555" s="159"/>
      <c r="M555" s="165"/>
      <c r="T555" s="166"/>
      <c r="AT555" s="161" t="s">
        <v>514</v>
      </c>
      <c r="AU555" s="161" t="s">
        <v>82</v>
      </c>
      <c r="AV555" s="12" t="s">
        <v>82</v>
      </c>
      <c r="AW555" s="12" t="s">
        <v>33</v>
      </c>
      <c r="AX555" s="12" t="s">
        <v>79</v>
      </c>
      <c r="AY555" s="161" t="s">
        <v>155</v>
      </c>
    </row>
    <row r="556" spans="2:65" s="1" customFormat="1" ht="16.5" customHeight="1">
      <c r="B556" s="33"/>
      <c r="C556" s="132" t="s">
        <v>214</v>
      </c>
      <c r="D556" s="132" t="s">
        <v>158</v>
      </c>
      <c r="E556" s="133" t="s">
        <v>844</v>
      </c>
      <c r="F556" s="134" t="s">
        <v>845</v>
      </c>
      <c r="G556" s="135" t="s">
        <v>176</v>
      </c>
      <c r="H556" s="136">
        <v>43.45</v>
      </c>
      <c r="I556" s="137"/>
      <c r="J556" s="138">
        <f>ROUND(I556*H556,2)</f>
        <v>0</v>
      </c>
      <c r="K556" s="134" t="s">
        <v>162</v>
      </c>
      <c r="L556" s="33"/>
      <c r="M556" s="139" t="s">
        <v>19</v>
      </c>
      <c r="N556" s="140" t="s">
        <v>43</v>
      </c>
      <c r="P556" s="141">
        <f>O556*H556</f>
        <v>0</v>
      </c>
      <c r="Q556" s="141">
        <v>0</v>
      </c>
      <c r="R556" s="141">
        <f>Q556*H556</f>
        <v>0</v>
      </c>
      <c r="S556" s="141">
        <v>0</v>
      </c>
      <c r="T556" s="142">
        <f>S556*H556</f>
        <v>0</v>
      </c>
      <c r="AR556" s="143" t="s">
        <v>163</v>
      </c>
      <c r="AT556" s="143" t="s">
        <v>158</v>
      </c>
      <c r="AU556" s="143" t="s">
        <v>82</v>
      </c>
      <c r="AY556" s="18" t="s">
        <v>155</v>
      </c>
      <c r="BE556" s="144">
        <f>IF(N556="základní",J556,0)</f>
        <v>0</v>
      </c>
      <c r="BF556" s="144">
        <f>IF(N556="snížená",J556,0)</f>
        <v>0</v>
      </c>
      <c r="BG556" s="144">
        <f>IF(N556="zákl. přenesená",J556,0)</f>
        <v>0</v>
      </c>
      <c r="BH556" s="144">
        <f>IF(N556="sníž. přenesená",J556,0)</f>
        <v>0</v>
      </c>
      <c r="BI556" s="144">
        <f>IF(N556="nulová",J556,0)</f>
        <v>0</v>
      </c>
      <c r="BJ556" s="18" t="s">
        <v>79</v>
      </c>
      <c r="BK556" s="144">
        <f>ROUND(I556*H556,2)</f>
        <v>0</v>
      </c>
      <c r="BL556" s="18" t="s">
        <v>163</v>
      </c>
      <c r="BM556" s="143" t="s">
        <v>846</v>
      </c>
    </row>
    <row r="557" spans="2:65" s="1" customFormat="1" ht="10.199999999999999">
      <c r="B557" s="33"/>
      <c r="D557" s="145" t="s">
        <v>164</v>
      </c>
      <c r="F557" s="146" t="s">
        <v>847</v>
      </c>
      <c r="I557" s="147"/>
      <c r="L557" s="33"/>
      <c r="M557" s="148"/>
      <c r="T557" s="54"/>
      <c r="AT557" s="18" t="s">
        <v>164</v>
      </c>
      <c r="AU557" s="18" t="s">
        <v>82</v>
      </c>
    </row>
    <row r="558" spans="2:65" s="14" customFormat="1" ht="10.199999999999999">
      <c r="B558" s="178"/>
      <c r="D558" s="160" t="s">
        <v>514</v>
      </c>
      <c r="E558" s="179" t="s">
        <v>19</v>
      </c>
      <c r="F558" s="180" t="s">
        <v>825</v>
      </c>
      <c r="H558" s="179" t="s">
        <v>19</v>
      </c>
      <c r="I558" s="181"/>
      <c r="L558" s="178"/>
      <c r="M558" s="182"/>
      <c r="T558" s="183"/>
      <c r="AT558" s="179" t="s">
        <v>514</v>
      </c>
      <c r="AU558" s="179" t="s">
        <v>82</v>
      </c>
      <c r="AV558" s="14" t="s">
        <v>79</v>
      </c>
      <c r="AW558" s="14" t="s">
        <v>33</v>
      </c>
      <c r="AX558" s="14" t="s">
        <v>72</v>
      </c>
      <c r="AY558" s="179" t="s">
        <v>155</v>
      </c>
    </row>
    <row r="559" spans="2:65" s="12" customFormat="1" ht="10.199999999999999">
      <c r="B559" s="159"/>
      <c r="D559" s="160" t="s">
        <v>514</v>
      </c>
      <c r="E559" s="161" t="s">
        <v>19</v>
      </c>
      <c r="F559" s="162" t="s">
        <v>826</v>
      </c>
      <c r="H559" s="163">
        <v>43.45</v>
      </c>
      <c r="I559" s="164"/>
      <c r="L559" s="159"/>
      <c r="M559" s="165"/>
      <c r="T559" s="166"/>
      <c r="AT559" s="161" t="s">
        <v>514</v>
      </c>
      <c r="AU559" s="161" t="s">
        <v>82</v>
      </c>
      <c r="AV559" s="12" t="s">
        <v>82</v>
      </c>
      <c r="AW559" s="12" t="s">
        <v>33</v>
      </c>
      <c r="AX559" s="12" t="s">
        <v>79</v>
      </c>
      <c r="AY559" s="161" t="s">
        <v>155</v>
      </c>
    </row>
    <row r="560" spans="2:65" s="1" customFormat="1" ht="24.15" customHeight="1">
      <c r="B560" s="33"/>
      <c r="C560" s="132" t="s">
        <v>268</v>
      </c>
      <c r="D560" s="132" t="s">
        <v>158</v>
      </c>
      <c r="E560" s="133" t="s">
        <v>848</v>
      </c>
      <c r="F560" s="134" t="s">
        <v>849</v>
      </c>
      <c r="G560" s="135" t="s">
        <v>176</v>
      </c>
      <c r="H560" s="136">
        <v>43.45</v>
      </c>
      <c r="I560" s="137"/>
      <c r="J560" s="138">
        <f>ROUND(I560*H560,2)</f>
        <v>0</v>
      </c>
      <c r="K560" s="134" t="s">
        <v>162</v>
      </c>
      <c r="L560" s="33"/>
      <c r="M560" s="139" t="s">
        <v>19</v>
      </c>
      <c r="N560" s="140" t="s">
        <v>43</v>
      </c>
      <c r="P560" s="141">
        <f>O560*H560</f>
        <v>0</v>
      </c>
      <c r="Q560" s="141">
        <v>0</v>
      </c>
      <c r="R560" s="141">
        <f>Q560*H560</f>
        <v>0</v>
      </c>
      <c r="S560" s="141">
        <v>0</v>
      </c>
      <c r="T560" s="142">
        <f>S560*H560</f>
        <v>0</v>
      </c>
      <c r="AR560" s="143" t="s">
        <v>163</v>
      </c>
      <c r="AT560" s="143" t="s">
        <v>158</v>
      </c>
      <c r="AU560" s="143" t="s">
        <v>82</v>
      </c>
      <c r="AY560" s="18" t="s">
        <v>155</v>
      </c>
      <c r="BE560" s="144">
        <f>IF(N560="základní",J560,0)</f>
        <v>0</v>
      </c>
      <c r="BF560" s="144">
        <f>IF(N560="snížená",J560,0)</f>
        <v>0</v>
      </c>
      <c r="BG560" s="144">
        <f>IF(N560="zákl. přenesená",J560,0)</f>
        <v>0</v>
      </c>
      <c r="BH560" s="144">
        <f>IF(N560="sníž. přenesená",J560,0)</f>
        <v>0</v>
      </c>
      <c r="BI560" s="144">
        <f>IF(N560="nulová",J560,0)</f>
        <v>0</v>
      </c>
      <c r="BJ560" s="18" t="s">
        <v>79</v>
      </c>
      <c r="BK560" s="144">
        <f>ROUND(I560*H560,2)</f>
        <v>0</v>
      </c>
      <c r="BL560" s="18" t="s">
        <v>163</v>
      </c>
      <c r="BM560" s="143" t="s">
        <v>850</v>
      </c>
    </row>
    <row r="561" spans="2:65" s="1" customFormat="1" ht="10.199999999999999">
      <c r="B561" s="33"/>
      <c r="D561" s="145" t="s">
        <v>164</v>
      </c>
      <c r="F561" s="146" t="s">
        <v>851</v>
      </c>
      <c r="I561" s="147"/>
      <c r="L561" s="33"/>
      <c r="M561" s="148"/>
      <c r="T561" s="54"/>
      <c r="AT561" s="18" t="s">
        <v>164</v>
      </c>
      <c r="AU561" s="18" t="s">
        <v>82</v>
      </c>
    </row>
    <row r="562" spans="2:65" s="14" customFormat="1" ht="10.199999999999999">
      <c r="B562" s="178"/>
      <c r="D562" s="160" t="s">
        <v>514</v>
      </c>
      <c r="E562" s="179" t="s">
        <v>19</v>
      </c>
      <c r="F562" s="180" t="s">
        <v>825</v>
      </c>
      <c r="H562" s="179" t="s">
        <v>19</v>
      </c>
      <c r="I562" s="181"/>
      <c r="L562" s="178"/>
      <c r="M562" s="182"/>
      <c r="T562" s="183"/>
      <c r="AT562" s="179" t="s">
        <v>514</v>
      </c>
      <c r="AU562" s="179" t="s">
        <v>82</v>
      </c>
      <c r="AV562" s="14" t="s">
        <v>79</v>
      </c>
      <c r="AW562" s="14" t="s">
        <v>33</v>
      </c>
      <c r="AX562" s="14" t="s">
        <v>72</v>
      </c>
      <c r="AY562" s="179" t="s">
        <v>155</v>
      </c>
    </row>
    <row r="563" spans="2:65" s="12" customFormat="1" ht="10.199999999999999">
      <c r="B563" s="159"/>
      <c r="D563" s="160" t="s">
        <v>514</v>
      </c>
      <c r="E563" s="161" t="s">
        <v>19</v>
      </c>
      <c r="F563" s="162" t="s">
        <v>826</v>
      </c>
      <c r="H563" s="163">
        <v>43.45</v>
      </c>
      <c r="I563" s="164"/>
      <c r="L563" s="159"/>
      <c r="M563" s="165"/>
      <c r="T563" s="166"/>
      <c r="AT563" s="161" t="s">
        <v>514</v>
      </c>
      <c r="AU563" s="161" t="s">
        <v>82</v>
      </c>
      <c r="AV563" s="12" t="s">
        <v>82</v>
      </c>
      <c r="AW563" s="12" t="s">
        <v>33</v>
      </c>
      <c r="AX563" s="12" t="s">
        <v>79</v>
      </c>
      <c r="AY563" s="161" t="s">
        <v>155</v>
      </c>
    </row>
    <row r="564" spans="2:65" s="1" customFormat="1" ht="21.75" customHeight="1">
      <c r="B564" s="33"/>
      <c r="C564" s="132" t="s">
        <v>219</v>
      </c>
      <c r="D564" s="132" t="s">
        <v>158</v>
      </c>
      <c r="E564" s="133" t="s">
        <v>852</v>
      </c>
      <c r="F564" s="134" t="s">
        <v>853</v>
      </c>
      <c r="G564" s="135" t="s">
        <v>176</v>
      </c>
      <c r="H564" s="136">
        <v>43.45</v>
      </c>
      <c r="I564" s="137"/>
      <c r="J564" s="138">
        <f>ROUND(I564*H564,2)</f>
        <v>0</v>
      </c>
      <c r="K564" s="134" t="s">
        <v>162</v>
      </c>
      <c r="L564" s="33"/>
      <c r="M564" s="139" t="s">
        <v>19</v>
      </c>
      <c r="N564" s="140" t="s">
        <v>43</v>
      </c>
      <c r="P564" s="141">
        <f>O564*H564</f>
        <v>0</v>
      </c>
      <c r="Q564" s="141">
        <v>0</v>
      </c>
      <c r="R564" s="141">
        <f>Q564*H564</f>
        <v>0</v>
      </c>
      <c r="S564" s="141">
        <v>0</v>
      </c>
      <c r="T564" s="142">
        <f>S564*H564</f>
        <v>0</v>
      </c>
      <c r="AR564" s="143" t="s">
        <v>163</v>
      </c>
      <c r="AT564" s="143" t="s">
        <v>158</v>
      </c>
      <c r="AU564" s="143" t="s">
        <v>82</v>
      </c>
      <c r="AY564" s="18" t="s">
        <v>155</v>
      </c>
      <c r="BE564" s="144">
        <f>IF(N564="základní",J564,0)</f>
        <v>0</v>
      </c>
      <c r="BF564" s="144">
        <f>IF(N564="snížená",J564,0)</f>
        <v>0</v>
      </c>
      <c r="BG564" s="144">
        <f>IF(N564="zákl. přenesená",J564,0)</f>
        <v>0</v>
      </c>
      <c r="BH564" s="144">
        <f>IF(N564="sníž. přenesená",J564,0)</f>
        <v>0</v>
      </c>
      <c r="BI564" s="144">
        <f>IF(N564="nulová",J564,0)</f>
        <v>0</v>
      </c>
      <c r="BJ564" s="18" t="s">
        <v>79</v>
      </c>
      <c r="BK564" s="144">
        <f>ROUND(I564*H564,2)</f>
        <v>0</v>
      </c>
      <c r="BL564" s="18" t="s">
        <v>163</v>
      </c>
      <c r="BM564" s="143" t="s">
        <v>854</v>
      </c>
    </row>
    <row r="565" spans="2:65" s="1" customFormat="1" ht="10.199999999999999">
      <c r="B565" s="33"/>
      <c r="D565" s="145" t="s">
        <v>164</v>
      </c>
      <c r="F565" s="146" t="s">
        <v>855</v>
      </c>
      <c r="I565" s="147"/>
      <c r="L565" s="33"/>
      <c r="M565" s="148"/>
      <c r="T565" s="54"/>
      <c r="AT565" s="18" t="s">
        <v>164</v>
      </c>
      <c r="AU565" s="18" t="s">
        <v>82</v>
      </c>
    </row>
    <row r="566" spans="2:65" s="14" customFormat="1" ht="10.199999999999999">
      <c r="B566" s="178"/>
      <c r="D566" s="160" t="s">
        <v>514</v>
      </c>
      <c r="E566" s="179" t="s">
        <v>19</v>
      </c>
      <c r="F566" s="180" t="s">
        <v>825</v>
      </c>
      <c r="H566" s="179" t="s">
        <v>19</v>
      </c>
      <c r="I566" s="181"/>
      <c r="L566" s="178"/>
      <c r="M566" s="182"/>
      <c r="T566" s="183"/>
      <c r="AT566" s="179" t="s">
        <v>514</v>
      </c>
      <c r="AU566" s="179" t="s">
        <v>82</v>
      </c>
      <c r="AV566" s="14" t="s">
        <v>79</v>
      </c>
      <c r="AW566" s="14" t="s">
        <v>33</v>
      </c>
      <c r="AX566" s="14" t="s">
        <v>72</v>
      </c>
      <c r="AY566" s="179" t="s">
        <v>155</v>
      </c>
    </row>
    <row r="567" spans="2:65" s="12" customFormat="1" ht="10.199999999999999">
      <c r="B567" s="159"/>
      <c r="D567" s="160" t="s">
        <v>514</v>
      </c>
      <c r="E567" s="161" t="s">
        <v>19</v>
      </c>
      <c r="F567" s="162" t="s">
        <v>826</v>
      </c>
      <c r="H567" s="163">
        <v>43.45</v>
      </c>
      <c r="I567" s="164"/>
      <c r="L567" s="159"/>
      <c r="M567" s="165"/>
      <c r="T567" s="166"/>
      <c r="AT567" s="161" t="s">
        <v>514</v>
      </c>
      <c r="AU567" s="161" t="s">
        <v>82</v>
      </c>
      <c r="AV567" s="12" t="s">
        <v>82</v>
      </c>
      <c r="AW567" s="12" t="s">
        <v>33</v>
      </c>
      <c r="AX567" s="12" t="s">
        <v>79</v>
      </c>
      <c r="AY567" s="161" t="s">
        <v>155</v>
      </c>
    </row>
    <row r="568" spans="2:65" s="1" customFormat="1" ht="16.5" customHeight="1">
      <c r="B568" s="33"/>
      <c r="C568" s="132" t="s">
        <v>277</v>
      </c>
      <c r="D568" s="132" t="s">
        <v>158</v>
      </c>
      <c r="E568" s="133" t="s">
        <v>856</v>
      </c>
      <c r="F568" s="134" t="s">
        <v>857</v>
      </c>
      <c r="G568" s="135" t="s">
        <v>176</v>
      </c>
      <c r="H568" s="136">
        <v>43.45</v>
      </c>
      <c r="I568" s="137"/>
      <c r="J568" s="138">
        <f>ROUND(I568*H568,2)</f>
        <v>0</v>
      </c>
      <c r="K568" s="134" t="s">
        <v>162</v>
      </c>
      <c r="L568" s="33"/>
      <c r="M568" s="139" t="s">
        <v>19</v>
      </c>
      <c r="N568" s="140" t="s">
        <v>43</v>
      </c>
      <c r="P568" s="141">
        <f>O568*H568</f>
        <v>0</v>
      </c>
      <c r="Q568" s="141">
        <v>0</v>
      </c>
      <c r="R568" s="141">
        <f>Q568*H568</f>
        <v>0</v>
      </c>
      <c r="S568" s="141">
        <v>0</v>
      </c>
      <c r="T568" s="142">
        <f>S568*H568</f>
        <v>0</v>
      </c>
      <c r="AR568" s="143" t="s">
        <v>163</v>
      </c>
      <c r="AT568" s="143" t="s">
        <v>158</v>
      </c>
      <c r="AU568" s="143" t="s">
        <v>82</v>
      </c>
      <c r="AY568" s="18" t="s">
        <v>155</v>
      </c>
      <c r="BE568" s="144">
        <f>IF(N568="základní",J568,0)</f>
        <v>0</v>
      </c>
      <c r="BF568" s="144">
        <f>IF(N568="snížená",J568,0)</f>
        <v>0</v>
      </c>
      <c r="BG568" s="144">
        <f>IF(N568="zákl. přenesená",J568,0)</f>
        <v>0</v>
      </c>
      <c r="BH568" s="144">
        <f>IF(N568="sníž. přenesená",J568,0)</f>
        <v>0</v>
      </c>
      <c r="BI568" s="144">
        <f>IF(N568="nulová",J568,0)</f>
        <v>0</v>
      </c>
      <c r="BJ568" s="18" t="s">
        <v>79</v>
      </c>
      <c r="BK568" s="144">
        <f>ROUND(I568*H568,2)</f>
        <v>0</v>
      </c>
      <c r="BL568" s="18" t="s">
        <v>163</v>
      </c>
      <c r="BM568" s="143" t="s">
        <v>858</v>
      </c>
    </row>
    <row r="569" spans="2:65" s="1" customFormat="1" ht="10.199999999999999">
      <c r="B569" s="33"/>
      <c r="D569" s="145" t="s">
        <v>164</v>
      </c>
      <c r="F569" s="146" t="s">
        <v>859</v>
      </c>
      <c r="I569" s="147"/>
      <c r="L569" s="33"/>
      <c r="M569" s="148"/>
      <c r="T569" s="54"/>
      <c r="AT569" s="18" t="s">
        <v>164</v>
      </c>
      <c r="AU569" s="18" t="s">
        <v>82</v>
      </c>
    </row>
    <row r="570" spans="2:65" s="14" customFormat="1" ht="10.199999999999999">
      <c r="B570" s="178"/>
      <c r="D570" s="160" t="s">
        <v>514</v>
      </c>
      <c r="E570" s="179" t="s">
        <v>19</v>
      </c>
      <c r="F570" s="180" t="s">
        <v>825</v>
      </c>
      <c r="H570" s="179" t="s">
        <v>19</v>
      </c>
      <c r="I570" s="181"/>
      <c r="L570" s="178"/>
      <c r="M570" s="182"/>
      <c r="T570" s="183"/>
      <c r="AT570" s="179" t="s">
        <v>514</v>
      </c>
      <c r="AU570" s="179" t="s">
        <v>82</v>
      </c>
      <c r="AV570" s="14" t="s">
        <v>79</v>
      </c>
      <c r="AW570" s="14" t="s">
        <v>33</v>
      </c>
      <c r="AX570" s="14" t="s">
        <v>72</v>
      </c>
      <c r="AY570" s="179" t="s">
        <v>155</v>
      </c>
    </row>
    <row r="571" spans="2:65" s="12" customFormat="1" ht="10.199999999999999">
      <c r="B571" s="159"/>
      <c r="D571" s="160" t="s">
        <v>514</v>
      </c>
      <c r="E571" s="161" t="s">
        <v>19</v>
      </c>
      <c r="F571" s="162" t="s">
        <v>826</v>
      </c>
      <c r="H571" s="163">
        <v>43.45</v>
      </c>
      <c r="I571" s="164"/>
      <c r="L571" s="159"/>
      <c r="M571" s="165"/>
      <c r="T571" s="166"/>
      <c r="AT571" s="161" t="s">
        <v>514</v>
      </c>
      <c r="AU571" s="161" t="s">
        <v>82</v>
      </c>
      <c r="AV571" s="12" t="s">
        <v>82</v>
      </c>
      <c r="AW571" s="12" t="s">
        <v>33</v>
      </c>
      <c r="AX571" s="12" t="s">
        <v>79</v>
      </c>
      <c r="AY571" s="161" t="s">
        <v>155</v>
      </c>
    </row>
    <row r="572" spans="2:65" s="11" customFormat="1" ht="22.8" customHeight="1">
      <c r="B572" s="120"/>
      <c r="D572" s="121" t="s">
        <v>71</v>
      </c>
      <c r="E572" s="130" t="s">
        <v>92</v>
      </c>
      <c r="F572" s="130" t="s">
        <v>860</v>
      </c>
      <c r="I572" s="123"/>
      <c r="J572" s="131">
        <f>BK572</f>
        <v>0</v>
      </c>
      <c r="L572" s="120"/>
      <c r="M572" s="125"/>
      <c r="P572" s="126">
        <f>SUM(P573:P592)</f>
        <v>0</v>
      </c>
      <c r="R572" s="126">
        <f>SUM(R573:R592)</f>
        <v>0</v>
      </c>
      <c r="T572" s="127">
        <f>SUM(T573:T592)</f>
        <v>0</v>
      </c>
      <c r="AR572" s="121" t="s">
        <v>79</v>
      </c>
      <c r="AT572" s="128" t="s">
        <v>71</v>
      </c>
      <c r="AU572" s="128" t="s">
        <v>79</v>
      </c>
      <c r="AY572" s="121" t="s">
        <v>155</v>
      </c>
      <c r="BK572" s="129">
        <f>SUM(BK573:BK592)</f>
        <v>0</v>
      </c>
    </row>
    <row r="573" spans="2:65" s="1" customFormat="1" ht="16.5" customHeight="1">
      <c r="B573" s="33"/>
      <c r="C573" s="132" t="s">
        <v>223</v>
      </c>
      <c r="D573" s="132" t="s">
        <v>158</v>
      </c>
      <c r="E573" s="133" t="s">
        <v>861</v>
      </c>
      <c r="F573" s="134" t="s">
        <v>862</v>
      </c>
      <c r="G573" s="135" t="s">
        <v>171</v>
      </c>
      <c r="H573" s="136">
        <v>377.7</v>
      </c>
      <c r="I573" s="137"/>
      <c r="J573" s="138">
        <f>ROUND(I573*H573,2)</f>
        <v>0</v>
      </c>
      <c r="K573" s="134" t="s">
        <v>162</v>
      </c>
      <c r="L573" s="33"/>
      <c r="M573" s="139" t="s">
        <v>19</v>
      </c>
      <c r="N573" s="140" t="s">
        <v>43</v>
      </c>
      <c r="P573" s="141">
        <f>O573*H573</f>
        <v>0</v>
      </c>
      <c r="Q573" s="141">
        <v>0</v>
      </c>
      <c r="R573" s="141">
        <f>Q573*H573</f>
        <v>0</v>
      </c>
      <c r="S573" s="141">
        <v>0</v>
      </c>
      <c r="T573" s="142">
        <f>S573*H573</f>
        <v>0</v>
      </c>
      <c r="AR573" s="143" t="s">
        <v>163</v>
      </c>
      <c r="AT573" s="143" t="s">
        <v>158</v>
      </c>
      <c r="AU573" s="143" t="s">
        <v>82</v>
      </c>
      <c r="AY573" s="18" t="s">
        <v>155</v>
      </c>
      <c r="BE573" s="144">
        <f>IF(N573="základní",J573,0)</f>
        <v>0</v>
      </c>
      <c r="BF573" s="144">
        <f>IF(N573="snížená",J573,0)</f>
        <v>0</v>
      </c>
      <c r="BG573" s="144">
        <f>IF(N573="zákl. přenesená",J573,0)</f>
        <v>0</v>
      </c>
      <c r="BH573" s="144">
        <f>IF(N573="sníž. přenesená",J573,0)</f>
        <v>0</v>
      </c>
      <c r="BI573" s="144">
        <f>IF(N573="nulová",J573,0)</f>
        <v>0</v>
      </c>
      <c r="BJ573" s="18" t="s">
        <v>79</v>
      </c>
      <c r="BK573" s="144">
        <f>ROUND(I573*H573,2)</f>
        <v>0</v>
      </c>
      <c r="BL573" s="18" t="s">
        <v>163</v>
      </c>
      <c r="BM573" s="143" t="s">
        <v>863</v>
      </c>
    </row>
    <row r="574" spans="2:65" s="1" customFormat="1" ht="10.199999999999999">
      <c r="B574" s="33"/>
      <c r="D574" s="145" t="s">
        <v>164</v>
      </c>
      <c r="F574" s="146" t="s">
        <v>864</v>
      </c>
      <c r="I574" s="147"/>
      <c r="L574" s="33"/>
      <c r="M574" s="148"/>
      <c r="T574" s="54"/>
      <c r="AT574" s="18" t="s">
        <v>164</v>
      </c>
      <c r="AU574" s="18" t="s">
        <v>82</v>
      </c>
    </row>
    <row r="575" spans="2:65" s="14" customFormat="1" ht="10.199999999999999">
      <c r="B575" s="178"/>
      <c r="D575" s="160" t="s">
        <v>514</v>
      </c>
      <c r="E575" s="179" t="s">
        <v>19</v>
      </c>
      <c r="F575" s="180" t="s">
        <v>865</v>
      </c>
      <c r="H575" s="179" t="s">
        <v>19</v>
      </c>
      <c r="I575" s="181"/>
      <c r="L575" s="178"/>
      <c r="M575" s="182"/>
      <c r="T575" s="183"/>
      <c r="AT575" s="179" t="s">
        <v>514</v>
      </c>
      <c r="AU575" s="179" t="s">
        <v>82</v>
      </c>
      <c r="AV575" s="14" t="s">
        <v>79</v>
      </c>
      <c r="AW575" s="14" t="s">
        <v>33</v>
      </c>
      <c r="AX575" s="14" t="s">
        <v>72</v>
      </c>
      <c r="AY575" s="179" t="s">
        <v>155</v>
      </c>
    </row>
    <row r="576" spans="2:65" s="14" customFormat="1" ht="10.199999999999999">
      <c r="B576" s="178"/>
      <c r="D576" s="160" t="s">
        <v>514</v>
      </c>
      <c r="E576" s="179" t="s">
        <v>19</v>
      </c>
      <c r="F576" s="180" t="s">
        <v>762</v>
      </c>
      <c r="H576" s="179" t="s">
        <v>19</v>
      </c>
      <c r="I576" s="181"/>
      <c r="L576" s="178"/>
      <c r="M576" s="182"/>
      <c r="T576" s="183"/>
      <c r="AT576" s="179" t="s">
        <v>514</v>
      </c>
      <c r="AU576" s="179" t="s">
        <v>82</v>
      </c>
      <c r="AV576" s="14" t="s">
        <v>79</v>
      </c>
      <c r="AW576" s="14" t="s">
        <v>33</v>
      </c>
      <c r="AX576" s="14" t="s">
        <v>72</v>
      </c>
      <c r="AY576" s="179" t="s">
        <v>155</v>
      </c>
    </row>
    <row r="577" spans="2:65" s="12" customFormat="1" ht="10.199999999999999">
      <c r="B577" s="159"/>
      <c r="D577" s="160" t="s">
        <v>514</v>
      </c>
      <c r="E577" s="161" t="s">
        <v>19</v>
      </c>
      <c r="F577" s="162" t="s">
        <v>412</v>
      </c>
      <c r="H577" s="163">
        <v>116</v>
      </c>
      <c r="I577" s="164"/>
      <c r="L577" s="159"/>
      <c r="M577" s="165"/>
      <c r="T577" s="166"/>
      <c r="AT577" s="161" t="s">
        <v>514</v>
      </c>
      <c r="AU577" s="161" t="s">
        <v>82</v>
      </c>
      <c r="AV577" s="12" t="s">
        <v>82</v>
      </c>
      <c r="AW577" s="12" t="s">
        <v>33</v>
      </c>
      <c r="AX577" s="12" t="s">
        <v>72</v>
      </c>
      <c r="AY577" s="161" t="s">
        <v>155</v>
      </c>
    </row>
    <row r="578" spans="2:65" s="14" customFormat="1" ht="10.199999999999999">
      <c r="B578" s="178"/>
      <c r="D578" s="160" t="s">
        <v>514</v>
      </c>
      <c r="E578" s="179" t="s">
        <v>19</v>
      </c>
      <c r="F578" s="180" t="s">
        <v>766</v>
      </c>
      <c r="H578" s="179" t="s">
        <v>19</v>
      </c>
      <c r="I578" s="181"/>
      <c r="L578" s="178"/>
      <c r="M578" s="182"/>
      <c r="T578" s="183"/>
      <c r="AT578" s="179" t="s">
        <v>514</v>
      </c>
      <c r="AU578" s="179" t="s">
        <v>82</v>
      </c>
      <c r="AV578" s="14" t="s">
        <v>79</v>
      </c>
      <c r="AW578" s="14" t="s">
        <v>33</v>
      </c>
      <c r="AX578" s="14" t="s">
        <v>72</v>
      </c>
      <c r="AY578" s="179" t="s">
        <v>155</v>
      </c>
    </row>
    <row r="579" spans="2:65" s="12" customFormat="1" ht="10.199999999999999">
      <c r="B579" s="159"/>
      <c r="D579" s="160" t="s">
        <v>514</v>
      </c>
      <c r="E579" s="161" t="s">
        <v>19</v>
      </c>
      <c r="F579" s="162" t="s">
        <v>866</v>
      </c>
      <c r="H579" s="163">
        <v>226.5</v>
      </c>
      <c r="I579" s="164"/>
      <c r="L579" s="159"/>
      <c r="M579" s="165"/>
      <c r="T579" s="166"/>
      <c r="AT579" s="161" t="s">
        <v>514</v>
      </c>
      <c r="AU579" s="161" t="s">
        <v>82</v>
      </c>
      <c r="AV579" s="12" t="s">
        <v>82</v>
      </c>
      <c r="AW579" s="12" t="s">
        <v>33</v>
      </c>
      <c r="AX579" s="12" t="s">
        <v>72</v>
      </c>
      <c r="AY579" s="161" t="s">
        <v>155</v>
      </c>
    </row>
    <row r="580" spans="2:65" s="14" customFormat="1" ht="10.199999999999999">
      <c r="B580" s="178"/>
      <c r="D580" s="160" t="s">
        <v>514</v>
      </c>
      <c r="E580" s="179" t="s">
        <v>19</v>
      </c>
      <c r="F580" s="180" t="s">
        <v>769</v>
      </c>
      <c r="H580" s="179" t="s">
        <v>19</v>
      </c>
      <c r="I580" s="181"/>
      <c r="L580" s="178"/>
      <c r="M580" s="182"/>
      <c r="T580" s="183"/>
      <c r="AT580" s="179" t="s">
        <v>514</v>
      </c>
      <c r="AU580" s="179" t="s">
        <v>82</v>
      </c>
      <c r="AV580" s="14" t="s">
        <v>79</v>
      </c>
      <c r="AW580" s="14" t="s">
        <v>33</v>
      </c>
      <c r="AX580" s="14" t="s">
        <v>72</v>
      </c>
      <c r="AY580" s="179" t="s">
        <v>155</v>
      </c>
    </row>
    <row r="581" spans="2:65" s="12" customFormat="1" ht="10.199999999999999">
      <c r="B581" s="159"/>
      <c r="D581" s="160" t="s">
        <v>514</v>
      </c>
      <c r="E581" s="161" t="s">
        <v>19</v>
      </c>
      <c r="F581" s="162" t="s">
        <v>867</v>
      </c>
      <c r="H581" s="163">
        <v>35.200000000000003</v>
      </c>
      <c r="I581" s="164"/>
      <c r="L581" s="159"/>
      <c r="M581" s="165"/>
      <c r="T581" s="166"/>
      <c r="AT581" s="161" t="s">
        <v>514</v>
      </c>
      <c r="AU581" s="161" t="s">
        <v>82</v>
      </c>
      <c r="AV581" s="12" t="s">
        <v>82</v>
      </c>
      <c r="AW581" s="12" t="s">
        <v>33</v>
      </c>
      <c r="AX581" s="12" t="s">
        <v>72</v>
      </c>
      <c r="AY581" s="161" t="s">
        <v>155</v>
      </c>
    </row>
    <row r="582" spans="2:65" s="13" customFormat="1" ht="10.199999999999999">
      <c r="B582" s="167"/>
      <c r="D582" s="160" t="s">
        <v>514</v>
      </c>
      <c r="E582" s="168" t="s">
        <v>19</v>
      </c>
      <c r="F582" s="169" t="s">
        <v>516</v>
      </c>
      <c r="H582" s="170">
        <v>377.7</v>
      </c>
      <c r="I582" s="171"/>
      <c r="L582" s="167"/>
      <c r="M582" s="172"/>
      <c r="T582" s="173"/>
      <c r="AT582" s="168" t="s">
        <v>514</v>
      </c>
      <c r="AU582" s="168" t="s">
        <v>82</v>
      </c>
      <c r="AV582" s="13" t="s">
        <v>163</v>
      </c>
      <c r="AW582" s="13" t="s">
        <v>33</v>
      </c>
      <c r="AX582" s="13" t="s">
        <v>79</v>
      </c>
      <c r="AY582" s="168" t="s">
        <v>155</v>
      </c>
    </row>
    <row r="583" spans="2:65" s="1" customFormat="1" ht="16.5" customHeight="1">
      <c r="B583" s="33"/>
      <c r="C583" s="132" t="s">
        <v>286</v>
      </c>
      <c r="D583" s="132" t="s">
        <v>158</v>
      </c>
      <c r="E583" s="133" t="s">
        <v>868</v>
      </c>
      <c r="F583" s="134" t="s">
        <v>869</v>
      </c>
      <c r="G583" s="135" t="s">
        <v>171</v>
      </c>
      <c r="H583" s="136">
        <v>377.7</v>
      </c>
      <c r="I583" s="137"/>
      <c r="J583" s="138">
        <f>ROUND(I583*H583,2)</f>
        <v>0</v>
      </c>
      <c r="K583" s="134" t="s">
        <v>162</v>
      </c>
      <c r="L583" s="33"/>
      <c r="M583" s="139" t="s">
        <v>19</v>
      </c>
      <c r="N583" s="140" t="s">
        <v>43</v>
      </c>
      <c r="P583" s="141">
        <f>O583*H583</f>
        <v>0</v>
      </c>
      <c r="Q583" s="141">
        <v>0</v>
      </c>
      <c r="R583" s="141">
        <f>Q583*H583</f>
        <v>0</v>
      </c>
      <c r="S583" s="141">
        <v>0</v>
      </c>
      <c r="T583" s="142">
        <f>S583*H583</f>
        <v>0</v>
      </c>
      <c r="AR583" s="143" t="s">
        <v>163</v>
      </c>
      <c r="AT583" s="143" t="s">
        <v>158</v>
      </c>
      <c r="AU583" s="143" t="s">
        <v>82</v>
      </c>
      <c r="AY583" s="18" t="s">
        <v>155</v>
      </c>
      <c r="BE583" s="144">
        <f>IF(N583="základní",J583,0)</f>
        <v>0</v>
      </c>
      <c r="BF583" s="144">
        <f>IF(N583="snížená",J583,0)</f>
        <v>0</v>
      </c>
      <c r="BG583" s="144">
        <f>IF(N583="zákl. přenesená",J583,0)</f>
        <v>0</v>
      </c>
      <c r="BH583" s="144">
        <f>IF(N583="sníž. přenesená",J583,0)</f>
        <v>0</v>
      </c>
      <c r="BI583" s="144">
        <f>IF(N583="nulová",J583,0)</f>
        <v>0</v>
      </c>
      <c r="BJ583" s="18" t="s">
        <v>79</v>
      </c>
      <c r="BK583" s="144">
        <f>ROUND(I583*H583,2)</f>
        <v>0</v>
      </c>
      <c r="BL583" s="18" t="s">
        <v>163</v>
      </c>
      <c r="BM583" s="143" t="s">
        <v>870</v>
      </c>
    </row>
    <row r="584" spans="2:65" s="1" customFormat="1" ht="10.199999999999999">
      <c r="B584" s="33"/>
      <c r="D584" s="145" t="s">
        <v>164</v>
      </c>
      <c r="F584" s="146" t="s">
        <v>871</v>
      </c>
      <c r="I584" s="147"/>
      <c r="L584" s="33"/>
      <c r="M584" s="148"/>
      <c r="T584" s="54"/>
      <c r="AT584" s="18" t="s">
        <v>164</v>
      </c>
      <c r="AU584" s="18" t="s">
        <v>82</v>
      </c>
    </row>
    <row r="585" spans="2:65" s="14" customFormat="1" ht="10.199999999999999">
      <c r="B585" s="178"/>
      <c r="D585" s="160" t="s">
        <v>514</v>
      </c>
      <c r="E585" s="179" t="s">
        <v>19</v>
      </c>
      <c r="F585" s="180" t="s">
        <v>865</v>
      </c>
      <c r="H585" s="179" t="s">
        <v>19</v>
      </c>
      <c r="I585" s="181"/>
      <c r="L585" s="178"/>
      <c r="M585" s="182"/>
      <c r="T585" s="183"/>
      <c r="AT585" s="179" t="s">
        <v>514</v>
      </c>
      <c r="AU585" s="179" t="s">
        <v>82</v>
      </c>
      <c r="AV585" s="14" t="s">
        <v>79</v>
      </c>
      <c r="AW585" s="14" t="s">
        <v>33</v>
      </c>
      <c r="AX585" s="14" t="s">
        <v>72</v>
      </c>
      <c r="AY585" s="179" t="s">
        <v>155</v>
      </c>
    </row>
    <row r="586" spans="2:65" s="14" customFormat="1" ht="10.199999999999999">
      <c r="B586" s="178"/>
      <c r="D586" s="160" t="s">
        <v>514</v>
      </c>
      <c r="E586" s="179" t="s">
        <v>19</v>
      </c>
      <c r="F586" s="180" t="s">
        <v>762</v>
      </c>
      <c r="H586" s="179" t="s">
        <v>19</v>
      </c>
      <c r="I586" s="181"/>
      <c r="L586" s="178"/>
      <c r="M586" s="182"/>
      <c r="T586" s="183"/>
      <c r="AT586" s="179" t="s">
        <v>514</v>
      </c>
      <c r="AU586" s="179" t="s">
        <v>82</v>
      </c>
      <c r="AV586" s="14" t="s">
        <v>79</v>
      </c>
      <c r="AW586" s="14" t="s">
        <v>33</v>
      </c>
      <c r="AX586" s="14" t="s">
        <v>72</v>
      </c>
      <c r="AY586" s="179" t="s">
        <v>155</v>
      </c>
    </row>
    <row r="587" spans="2:65" s="12" customFormat="1" ht="10.199999999999999">
      <c r="B587" s="159"/>
      <c r="D587" s="160" t="s">
        <v>514</v>
      </c>
      <c r="E587" s="161" t="s">
        <v>19</v>
      </c>
      <c r="F587" s="162" t="s">
        <v>412</v>
      </c>
      <c r="H587" s="163">
        <v>116</v>
      </c>
      <c r="I587" s="164"/>
      <c r="L587" s="159"/>
      <c r="M587" s="165"/>
      <c r="T587" s="166"/>
      <c r="AT587" s="161" t="s">
        <v>514</v>
      </c>
      <c r="AU587" s="161" t="s">
        <v>82</v>
      </c>
      <c r="AV587" s="12" t="s">
        <v>82</v>
      </c>
      <c r="AW587" s="12" t="s">
        <v>33</v>
      </c>
      <c r="AX587" s="12" t="s">
        <v>72</v>
      </c>
      <c r="AY587" s="161" t="s">
        <v>155</v>
      </c>
    </row>
    <row r="588" spans="2:65" s="14" customFormat="1" ht="10.199999999999999">
      <c r="B588" s="178"/>
      <c r="D588" s="160" t="s">
        <v>514</v>
      </c>
      <c r="E588" s="179" t="s">
        <v>19</v>
      </c>
      <c r="F588" s="180" t="s">
        <v>766</v>
      </c>
      <c r="H588" s="179" t="s">
        <v>19</v>
      </c>
      <c r="I588" s="181"/>
      <c r="L588" s="178"/>
      <c r="M588" s="182"/>
      <c r="T588" s="183"/>
      <c r="AT588" s="179" t="s">
        <v>514</v>
      </c>
      <c r="AU588" s="179" t="s">
        <v>82</v>
      </c>
      <c r="AV588" s="14" t="s">
        <v>79</v>
      </c>
      <c r="AW588" s="14" t="s">
        <v>33</v>
      </c>
      <c r="AX588" s="14" t="s">
        <v>72</v>
      </c>
      <c r="AY588" s="179" t="s">
        <v>155</v>
      </c>
    </row>
    <row r="589" spans="2:65" s="12" customFormat="1" ht="10.199999999999999">
      <c r="B589" s="159"/>
      <c r="D589" s="160" t="s">
        <v>514</v>
      </c>
      <c r="E589" s="161" t="s">
        <v>19</v>
      </c>
      <c r="F589" s="162" t="s">
        <v>866</v>
      </c>
      <c r="H589" s="163">
        <v>226.5</v>
      </c>
      <c r="I589" s="164"/>
      <c r="L589" s="159"/>
      <c r="M589" s="165"/>
      <c r="T589" s="166"/>
      <c r="AT589" s="161" t="s">
        <v>514</v>
      </c>
      <c r="AU589" s="161" t="s">
        <v>82</v>
      </c>
      <c r="AV589" s="12" t="s">
        <v>82</v>
      </c>
      <c r="AW589" s="12" t="s">
        <v>33</v>
      </c>
      <c r="AX589" s="12" t="s">
        <v>72</v>
      </c>
      <c r="AY589" s="161" t="s">
        <v>155</v>
      </c>
    </row>
    <row r="590" spans="2:65" s="14" customFormat="1" ht="10.199999999999999">
      <c r="B590" s="178"/>
      <c r="D590" s="160" t="s">
        <v>514</v>
      </c>
      <c r="E590" s="179" t="s">
        <v>19</v>
      </c>
      <c r="F590" s="180" t="s">
        <v>769</v>
      </c>
      <c r="H590" s="179" t="s">
        <v>19</v>
      </c>
      <c r="I590" s="181"/>
      <c r="L590" s="178"/>
      <c r="M590" s="182"/>
      <c r="T590" s="183"/>
      <c r="AT590" s="179" t="s">
        <v>514</v>
      </c>
      <c r="AU590" s="179" t="s">
        <v>82</v>
      </c>
      <c r="AV590" s="14" t="s">
        <v>79</v>
      </c>
      <c r="AW590" s="14" t="s">
        <v>33</v>
      </c>
      <c r="AX590" s="14" t="s">
        <v>72</v>
      </c>
      <c r="AY590" s="179" t="s">
        <v>155</v>
      </c>
    </row>
    <row r="591" spans="2:65" s="12" customFormat="1" ht="10.199999999999999">
      <c r="B591" s="159"/>
      <c r="D591" s="160" t="s">
        <v>514</v>
      </c>
      <c r="E591" s="161" t="s">
        <v>19</v>
      </c>
      <c r="F591" s="162" t="s">
        <v>867</v>
      </c>
      <c r="H591" s="163">
        <v>35.200000000000003</v>
      </c>
      <c r="I591" s="164"/>
      <c r="L591" s="159"/>
      <c r="M591" s="165"/>
      <c r="T591" s="166"/>
      <c r="AT591" s="161" t="s">
        <v>514</v>
      </c>
      <c r="AU591" s="161" t="s">
        <v>82</v>
      </c>
      <c r="AV591" s="12" t="s">
        <v>82</v>
      </c>
      <c r="AW591" s="12" t="s">
        <v>33</v>
      </c>
      <c r="AX591" s="12" t="s">
        <v>72</v>
      </c>
      <c r="AY591" s="161" t="s">
        <v>155</v>
      </c>
    </row>
    <row r="592" spans="2:65" s="13" customFormat="1" ht="10.199999999999999">
      <c r="B592" s="167"/>
      <c r="D592" s="160" t="s">
        <v>514</v>
      </c>
      <c r="E592" s="168" t="s">
        <v>19</v>
      </c>
      <c r="F592" s="169" t="s">
        <v>516</v>
      </c>
      <c r="H592" s="170">
        <v>377.7</v>
      </c>
      <c r="I592" s="171"/>
      <c r="L592" s="167"/>
      <c r="M592" s="172"/>
      <c r="T592" s="173"/>
      <c r="AT592" s="168" t="s">
        <v>514</v>
      </c>
      <c r="AU592" s="168" t="s">
        <v>82</v>
      </c>
      <c r="AV592" s="13" t="s">
        <v>163</v>
      </c>
      <c r="AW592" s="13" t="s">
        <v>33</v>
      </c>
      <c r="AX592" s="13" t="s">
        <v>79</v>
      </c>
      <c r="AY592" s="168" t="s">
        <v>155</v>
      </c>
    </row>
    <row r="593" spans="2:65" s="11" customFormat="1" ht="22.8" customHeight="1">
      <c r="B593" s="120"/>
      <c r="D593" s="121" t="s">
        <v>71</v>
      </c>
      <c r="E593" s="130" t="s">
        <v>163</v>
      </c>
      <c r="F593" s="130" t="s">
        <v>296</v>
      </c>
      <c r="I593" s="123"/>
      <c r="J593" s="131">
        <f>BK593</f>
        <v>0</v>
      </c>
      <c r="L593" s="120"/>
      <c r="M593" s="125"/>
      <c r="P593" s="126">
        <f>SUM(P594:P643)</f>
        <v>0</v>
      </c>
      <c r="R593" s="126">
        <f>SUM(R594:R643)</f>
        <v>3.1132680000000006</v>
      </c>
      <c r="T593" s="127">
        <f>SUM(T594:T643)</f>
        <v>0</v>
      </c>
      <c r="AR593" s="121" t="s">
        <v>79</v>
      </c>
      <c r="AT593" s="128" t="s">
        <v>71</v>
      </c>
      <c r="AU593" s="128" t="s">
        <v>79</v>
      </c>
      <c r="AY593" s="121" t="s">
        <v>155</v>
      </c>
      <c r="BK593" s="129">
        <f>SUM(BK594:BK643)</f>
        <v>0</v>
      </c>
    </row>
    <row r="594" spans="2:65" s="1" customFormat="1" ht="21.75" customHeight="1">
      <c r="B594" s="33"/>
      <c r="C594" s="132" t="s">
        <v>227</v>
      </c>
      <c r="D594" s="132" t="s">
        <v>158</v>
      </c>
      <c r="E594" s="133" t="s">
        <v>298</v>
      </c>
      <c r="F594" s="134" t="s">
        <v>299</v>
      </c>
      <c r="G594" s="135" t="s">
        <v>186</v>
      </c>
      <c r="H594" s="136">
        <v>39.237000000000002</v>
      </c>
      <c r="I594" s="137"/>
      <c r="J594" s="138">
        <f>ROUND(I594*H594,2)</f>
        <v>0</v>
      </c>
      <c r="K594" s="134" t="s">
        <v>162</v>
      </c>
      <c r="L594" s="33"/>
      <c r="M594" s="139" t="s">
        <v>19</v>
      </c>
      <c r="N594" s="140" t="s">
        <v>43</v>
      </c>
      <c r="P594" s="141">
        <f>O594*H594</f>
        <v>0</v>
      </c>
      <c r="Q594" s="141">
        <v>0</v>
      </c>
      <c r="R594" s="141">
        <f>Q594*H594</f>
        <v>0</v>
      </c>
      <c r="S594" s="141">
        <v>0</v>
      </c>
      <c r="T594" s="142">
        <f>S594*H594</f>
        <v>0</v>
      </c>
      <c r="AR594" s="143" t="s">
        <v>163</v>
      </c>
      <c r="AT594" s="143" t="s">
        <v>158</v>
      </c>
      <c r="AU594" s="143" t="s">
        <v>82</v>
      </c>
      <c r="AY594" s="18" t="s">
        <v>155</v>
      </c>
      <c r="BE594" s="144">
        <f>IF(N594="základní",J594,0)</f>
        <v>0</v>
      </c>
      <c r="BF594" s="144">
        <f>IF(N594="snížená",J594,0)</f>
        <v>0</v>
      </c>
      <c r="BG594" s="144">
        <f>IF(N594="zákl. přenesená",J594,0)</f>
        <v>0</v>
      </c>
      <c r="BH594" s="144">
        <f>IF(N594="sníž. přenesená",J594,0)</f>
        <v>0</v>
      </c>
      <c r="BI594" s="144">
        <f>IF(N594="nulová",J594,0)</f>
        <v>0</v>
      </c>
      <c r="BJ594" s="18" t="s">
        <v>79</v>
      </c>
      <c r="BK594" s="144">
        <f>ROUND(I594*H594,2)</f>
        <v>0</v>
      </c>
      <c r="BL594" s="18" t="s">
        <v>163</v>
      </c>
      <c r="BM594" s="143" t="s">
        <v>872</v>
      </c>
    </row>
    <row r="595" spans="2:65" s="1" customFormat="1" ht="10.199999999999999">
      <c r="B595" s="33"/>
      <c r="D595" s="145" t="s">
        <v>164</v>
      </c>
      <c r="F595" s="146" t="s">
        <v>301</v>
      </c>
      <c r="I595" s="147"/>
      <c r="L595" s="33"/>
      <c r="M595" s="148"/>
      <c r="T595" s="54"/>
      <c r="AT595" s="18" t="s">
        <v>164</v>
      </c>
      <c r="AU595" s="18" t="s">
        <v>82</v>
      </c>
    </row>
    <row r="596" spans="2:65" s="14" customFormat="1" ht="10.199999999999999">
      <c r="B596" s="178"/>
      <c r="D596" s="160" t="s">
        <v>514</v>
      </c>
      <c r="E596" s="179" t="s">
        <v>19</v>
      </c>
      <c r="F596" s="180" t="s">
        <v>761</v>
      </c>
      <c r="H596" s="179" t="s">
        <v>19</v>
      </c>
      <c r="I596" s="181"/>
      <c r="L596" s="178"/>
      <c r="M596" s="182"/>
      <c r="T596" s="183"/>
      <c r="AT596" s="179" t="s">
        <v>514</v>
      </c>
      <c r="AU596" s="179" t="s">
        <v>82</v>
      </c>
      <c r="AV596" s="14" t="s">
        <v>79</v>
      </c>
      <c r="AW596" s="14" t="s">
        <v>33</v>
      </c>
      <c r="AX596" s="14" t="s">
        <v>72</v>
      </c>
      <c r="AY596" s="179" t="s">
        <v>155</v>
      </c>
    </row>
    <row r="597" spans="2:65" s="14" customFormat="1" ht="10.199999999999999">
      <c r="B597" s="178"/>
      <c r="D597" s="160" t="s">
        <v>514</v>
      </c>
      <c r="E597" s="179" t="s">
        <v>19</v>
      </c>
      <c r="F597" s="180" t="s">
        <v>762</v>
      </c>
      <c r="H597" s="179" t="s">
        <v>19</v>
      </c>
      <c r="I597" s="181"/>
      <c r="L597" s="178"/>
      <c r="M597" s="182"/>
      <c r="T597" s="183"/>
      <c r="AT597" s="179" t="s">
        <v>514</v>
      </c>
      <c r="AU597" s="179" t="s">
        <v>82</v>
      </c>
      <c r="AV597" s="14" t="s">
        <v>79</v>
      </c>
      <c r="AW597" s="14" t="s">
        <v>33</v>
      </c>
      <c r="AX597" s="14" t="s">
        <v>72</v>
      </c>
      <c r="AY597" s="179" t="s">
        <v>155</v>
      </c>
    </row>
    <row r="598" spans="2:65" s="12" customFormat="1" ht="10.199999999999999">
      <c r="B598" s="159"/>
      <c r="D598" s="160" t="s">
        <v>514</v>
      </c>
      <c r="E598" s="161" t="s">
        <v>19</v>
      </c>
      <c r="F598" s="162" t="s">
        <v>873</v>
      </c>
      <c r="H598" s="163">
        <v>11.77</v>
      </c>
      <c r="I598" s="164"/>
      <c r="L598" s="159"/>
      <c r="M598" s="165"/>
      <c r="T598" s="166"/>
      <c r="AT598" s="161" t="s">
        <v>514</v>
      </c>
      <c r="AU598" s="161" t="s">
        <v>82</v>
      </c>
      <c r="AV598" s="12" t="s">
        <v>82</v>
      </c>
      <c r="AW598" s="12" t="s">
        <v>33</v>
      </c>
      <c r="AX598" s="12" t="s">
        <v>72</v>
      </c>
      <c r="AY598" s="161" t="s">
        <v>155</v>
      </c>
    </row>
    <row r="599" spans="2:65" s="14" customFormat="1" ht="10.199999999999999">
      <c r="B599" s="178"/>
      <c r="D599" s="160" t="s">
        <v>514</v>
      </c>
      <c r="E599" s="179" t="s">
        <v>19</v>
      </c>
      <c r="F599" s="180" t="s">
        <v>766</v>
      </c>
      <c r="H599" s="179" t="s">
        <v>19</v>
      </c>
      <c r="I599" s="181"/>
      <c r="L599" s="178"/>
      <c r="M599" s="182"/>
      <c r="T599" s="183"/>
      <c r="AT599" s="179" t="s">
        <v>514</v>
      </c>
      <c r="AU599" s="179" t="s">
        <v>82</v>
      </c>
      <c r="AV599" s="14" t="s">
        <v>79</v>
      </c>
      <c r="AW599" s="14" t="s">
        <v>33</v>
      </c>
      <c r="AX599" s="14" t="s">
        <v>72</v>
      </c>
      <c r="AY599" s="179" t="s">
        <v>155</v>
      </c>
    </row>
    <row r="600" spans="2:65" s="12" customFormat="1" ht="10.199999999999999">
      <c r="B600" s="159"/>
      <c r="D600" s="160" t="s">
        <v>514</v>
      </c>
      <c r="E600" s="161" t="s">
        <v>19</v>
      </c>
      <c r="F600" s="162" t="s">
        <v>874</v>
      </c>
      <c r="H600" s="163">
        <v>23.925000000000001</v>
      </c>
      <c r="I600" s="164"/>
      <c r="L600" s="159"/>
      <c r="M600" s="165"/>
      <c r="T600" s="166"/>
      <c r="AT600" s="161" t="s">
        <v>514</v>
      </c>
      <c r="AU600" s="161" t="s">
        <v>82</v>
      </c>
      <c r="AV600" s="12" t="s">
        <v>82</v>
      </c>
      <c r="AW600" s="12" t="s">
        <v>33</v>
      </c>
      <c r="AX600" s="12" t="s">
        <v>72</v>
      </c>
      <c r="AY600" s="161" t="s">
        <v>155</v>
      </c>
    </row>
    <row r="601" spans="2:65" s="14" customFormat="1" ht="10.199999999999999">
      <c r="B601" s="178"/>
      <c r="D601" s="160" t="s">
        <v>514</v>
      </c>
      <c r="E601" s="179" t="s">
        <v>19</v>
      </c>
      <c r="F601" s="180" t="s">
        <v>769</v>
      </c>
      <c r="H601" s="179" t="s">
        <v>19</v>
      </c>
      <c r="I601" s="181"/>
      <c r="L601" s="178"/>
      <c r="M601" s="182"/>
      <c r="T601" s="183"/>
      <c r="AT601" s="179" t="s">
        <v>514</v>
      </c>
      <c r="AU601" s="179" t="s">
        <v>82</v>
      </c>
      <c r="AV601" s="14" t="s">
        <v>79</v>
      </c>
      <c r="AW601" s="14" t="s">
        <v>33</v>
      </c>
      <c r="AX601" s="14" t="s">
        <v>72</v>
      </c>
      <c r="AY601" s="179" t="s">
        <v>155</v>
      </c>
    </row>
    <row r="602" spans="2:65" s="12" customFormat="1" ht="10.199999999999999">
      <c r="B602" s="159"/>
      <c r="D602" s="160" t="s">
        <v>514</v>
      </c>
      <c r="E602" s="161" t="s">
        <v>19</v>
      </c>
      <c r="F602" s="162" t="s">
        <v>875</v>
      </c>
      <c r="H602" s="163">
        <v>3.5419999999999998</v>
      </c>
      <c r="I602" s="164"/>
      <c r="L602" s="159"/>
      <c r="M602" s="165"/>
      <c r="T602" s="166"/>
      <c r="AT602" s="161" t="s">
        <v>514</v>
      </c>
      <c r="AU602" s="161" t="s">
        <v>82</v>
      </c>
      <c r="AV602" s="12" t="s">
        <v>82</v>
      </c>
      <c r="AW602" s="12" t="s">
        <v>33</v>
      </c>
      <c r="AX602" s="12" t="s">
        <v>72</v>
      </c>
      <c r="AY602" s="161" t="s">
        <v>155</v>
      </c>
    </row>
    <row r="603" spans="2:65" s="13" customFormat="1" ht="10.199999999999999">
      <c r="B603" s="167"/>
      <c r="D603" s="160" t="s">
        <v>514</v>
      </c>
      <c r="E603" s="168" t="s">
        <v>19</v>
      </c>
      <c r="F603" s="169" t="s">
        <v>516</v>
      </c>
      <c r="H603" s="170">
        <v>39.237000000000002</v>
      </c>
      <c r="I603" s="171"/>
      <c r="L603" s="167"/>
      <c r="M603" s="172"/>
      <c r="T603" s="173"/>
      <c r="AT603" s="168" t="s">
        <v>514</v>
      </c>
      <c r="AU603" s="168" t="s">
        <v>82</v>
      </c>
      <c r="AV603" s="13" t="s">
        <v>163</v>
      </c>
      <c r="AW603" s="13" t="s">
        <v>33</v>
      </c>
      <c r="AX603" s="13" t="s">
        <v>79</v>
      </c>
      <c r="AY603" s="168" t="s">
        <v>155</v>
      </c>
    </row>
    <row r="604" spans="2:65" s="1" customFormat="1" ht="16.5" customHeight="1">
      <c r="B604" s="33"/>
      <c r="C604" s="132" t="s">
        <v>297</v>
      </c>
      <c r="D604" s="132" t="s">
        <v>158</v>
      </c>
      <c r="E604" s="133" t="s">
        <v>370</v>
      </c>
      <c r="F604" s="134" t="s">
        <v>371</v>
      </c>
      <c r="G604" s="135" t="s">
        <v>161</v>
      </c>
      <c r="H604" s="136">
        <v>17</v>
      </c>
      <c r="I604" s="137"/>
      <c r="J604" s="138">
        <f>ROUND(I604*H604,2)</f>
        <v>0</v>
      </c>
      <c r="K604" s="134" t="s">
        <v>162</v>
      </c>
      <c r="L604" s="33"/>
      <c r="M604" s="139" t="s">
        <v>19</v>
      </c>
      <c r="N604" s="140" t="s">
        <v>43</v>
      </c>
      <c r="P604" s="141">
        <f>O604*H604</f>
        <v>0</v>
      </c>
      <c r="Q604" s="141">
        <v>8.7419999999999998E-2</v>
      </c>
      <c r="R604" s="141">
        <f>Q604*H604</f>
        <v>1.48614</v>
      </c>
      <c r="S604" s="141">
        <v>0</v>
      </c>
      <c r="T604" s="142">
        <f>S604*H604</f>
        <v>0</v>
      </c>
      <c r="AR604" s="143" t="s">
        <v>163</v>
      </c>
      <c r="AT604" s="143" t="s">
        <v>158</v>
      </c>
      <c r="AU604" s="143" t="s">
        <v>82</v>
      </c>
      <c r="AY604" s="18" t="s">
        <v>155</v>
      </c>
      <c r="BE604" s="144">
        <f>IF(N604="základní",J604,0)</f>
        <v>0</v>
      </c>
      <c r="BF604" s="144">
        <f>IF(N604="snížená",J604,0)</f>
        <v>0</v>
      </c>
      <c r="BG604" s="144">
        <f>IF(N604="zákl. přenesená",J604,0)</f>
        <v>0</v>
      </c>
      <c r="BH604" s="144">
        <f>IF(N604="sníž. přenesená",J604,0)</f>
        <v>0</v>
      </c>
      <c r="BI604" s="144">
        <f>IF(N604="nulová",J604,0)</f>
        <v>0</v>
      </c>
      <c r="BJ604" s="18" t="s">
        <v>79</v>
      </c>
      <c r="BK604" s="144">
        <f>ROUND(I604*H604,2)</f>
        <v>0</v>
      </c>
      <c r="BL604" s="18" t="s">
        <v>163</v>
      </c>
      <c r="BM604" s="143" t="s">
        <v>876</v>
      </c>
    </row>
    <row r="605" spans="2:65" s="1" customFormat="1" ht="10.199999999999999">
      <c r="B605" s="33"/>
      <c r="D605" s="145" t="s">
        <v>164</v>
      </c>
      <c r="F605" s="146" t="s">
        <v>373</v>
      </c>
      <c r="I605" s="147"/>
      <c r="L605" s="33"/>
      <c r="M605" s="148"/>
      <c r="T605" s="54"/>
      <c r="AT605" s="18" t="s">
        <v>164</v>
      </c>
      <c r="AU605" s="18" t="s">
        <v>82</v>
      </c>
    </row>
    <row r="606" spans="2:65" s="14" customFormat="1" ht="10.199999999999999">
      <c r="B606" s="178"/>
      <c r="D606" s="160" t="s">
        <v>514</v>
      </c>
      <c r="E606" s="179" t="s">
        <v>19</v>
      </c>
      <c r="F606" s="180" t="s">
        <v>877</v>
      </c>
      <c r="H606" s="179" t="s">
        <v>19</v>
      </c>
      <c r="I606" s="181"/>
      <c r="L606" s="178"/>
      <c r="M606" s="182"/>
      <c r="T606" s="183"/>
      <c r="AT606" s="179" t="s">
        <v>514</v>
      </c>
      <c r="AU606" s="179" t="s">
        <v>82</v>
      </c>
      <c r="AV606" s="14" t="s">
        <v>79</v>
      </c>
      <c r="AW606" s="14" t="s">
        <v>33</v>
      </c>
      <c r="AX606" s="14" t="s">
        <v>72</v>
      </c>
      <c r="AY606" s="179" t="s">
        <v>155</v>
      </c>
    </row>
    <row r="607" spans="2:65" s="14" customFormat="1" ht="10.199999999999999">
      <c r="B607" s="178"/>
      <c r="D607" s="160" t="s">
        <v>514</v>
      </c>
      <c r="E607" s="179" t="s">
        <v>19</v>
      </c>
      <c r="F607" s="180" t="s">
        <v>878</v>
      </c>
      <c r="H607" s="179" t="s">
        <v>19</v>
      </c>
      <c r="I607" s="181"/>
      <c r="L607" s="178"/>
      <c r="M607" s="182"/>
      <c r="T607" s="183"/>
      <c r="AT607" s="179" t="s">
        <v>514</v>
      </c>
      <c r="AU607" s="179" t="s">
        <v>82</v>
      </c>
      <c r="AV607" s="14" t="s">
        <v>79</v>
      </c>
      <c r="AW607" s="14" t="s">
        <v>33</v>
      </c>
      <c r="AX607" s="14" t="s">
        <v>72</v>
      </c>
      <c r="AY607" s="179" t="s">
        <v>155</v>
      </c>
    </row>
    <row r="608" spans="2:65" s="12" customFormat="1" ht="10.199999999999999">
      <c r="B608" s="159"/>
      <c r="D608" s="160" t="s">
        <v>514</v>
      </c>
      <c r="E608" s="161" t="s">
        <v>19</v>
      </c>
      <c r="F608" s="162" t="s">
        <v>82</v>
      </c>
      <c r="H608" s="163">
        <v>2</v>
      </c>
      <c r="I608" s="164"/>
      <c r="L608" s="159"/>
      <c r="M608" s="165"/>
      <c r="T608" s="166"/>
      <c r="AT608" s="161" t="s">
        <v>514</v>
      </c>
      <c r="AU608" s="161" t="s">
        <v>82</v>
      </c>
      <c r="AV608" s="12" t="s">
        <v>82</v>
      </c>
      <c r="AW608" s="12" t="s">
        <v>33</v>
      </c>
      <c r="AX608" s="12" t="s">
        <v>72</v>
      </c>
      <c r="AY608" s="161" t="s">
        <v>155</v>
      </c>
    </row>
    <row r="609" spans="2:65" s="14" customFormat="1" ht="10.199999999999999">
      <c r="B609" s="178"/>
      <c r="D609" s="160" t="s">
        <v>514</v>
      </c>
      <c r="E609" s="179" t="s">
        <v>19</v>
      </c>
      <c r="F609" s="180" t="s">
        <v>879</v>
      </c>
      <c r="H609" s="179" t="s">
        <v>19</v>
      </c>
      <c r="I609" s="181"/>
      <c r="L609" s="178"/>
      <c r="M609" s="182"/>
      <c r="T609" s="183"/>
      <c r="AT609" s="179" t="s">
        <v>514</v>
      </c>
      <c r="AU609" s="179" t="s">
        <v>82</v>
      </c>
      <c r="AV609" s="14" t="s">
        <v>79</v>
      </c>
      <c r="AW609" s="14" t="s">
        <v>33</v>
      </c>
      <c r="AX609" s="14" t="s">
        <v>72</v>
      </c>
      <c r="AY609" s="179" t="s">
        <v>155</v>
      </c>
    </row>
    <row r="610" spans="2:65" s="12" customFormat="1" ht="10.199999999999999">
      <c r="B610" s="159"/>
      <c r="D610" s="160" t="s">
        <v>514</v>
      </c>
      <c r="E610" s="161" t="s">
        <v>19</v>
      </c>
      <c r="F610" s="162" t="s">
        <v>179</v>
      </c>
      <c r="H610" s="163">
        <v>5</v>
      </c>
      <c r="I610" s="164"/>
      <c r="L610" s="159"/>
      <c r="M610" s="165"/>
      <c r="T610" s="166"/>
      <c r="AT610" s="161" t="s">
        <v>514</v>
      </c>
      <c r="AU610" s="161" t="s">
        <v>82</v>
      </c>
      <c r="AV610" s="12" t="s">
        <v>82</v>
      </c>
      <c r="AW610" s="12" t="s">
        <v>33</v>
      </c>
      <c r="AX610" s="12" t="s">
        <v>72</v>
      </c>
      <c r="AY610" s="161" t="s">
        <v>155</v>
      </c>
    </row>
    <row r="611" spans="2:65" s="14" customFormat="1" ht="10.199999999999999">
      <c r="B611" s="178"/>
      <c r="D611" s="160" t="s">
        <v>514</v>
      </c>
      <c r="E611" s="179" t="s">
        <v>19</v>
      </c>
      <c r="F611" s="180" t="s">
        <v>880</v>
      </c>
      <c r="H611" s="179" t="s">
        <v>19</v>
      </c>
      <c r="I611" s="181"/>
      <c r="L611" s="178"/>
      <c r="M611" s="182"/>
      <c r="T611" s="183"/>
      <c r="AT611" s="179" t="s">
        <v>514</v>
      </c>
      <c r="AU611" s="179" t="s">
        <v>82</v>
      </c>
      <c r="AV611" s="14" t="s">
        <v>79</v>
      </c>
      <c r="AW611" s="14" t="s">
        <v>33</v>
      </c>
      <c r="AX611" s="14" t="s">
        <v>72</v>
      </c>
      <c r="AY611" s="179" t="s">
        <v>155</v>
      </c>
    </row>
    <row r="612" spans="2:65" s="12" customFormat="1" ht="10.199999999999999">
      <c r="B612" s="159"/>
      <c r="D612" s="160" t="s">
        <v>514</v>
      </c>
      <c r="E612" s="161" t="s">
        <v>19</v>
      </c>
      <c r="F612" s="162" t="s">
        <v>172</v>
      </c>
      <c r="H612" s="163">
        <v>6</v>
      </c>
      <c r="I612" s="164"/>
      <c r="L612" s="159"/>
      <c r="M612" s="165"/>
      <c r="T612" s="166"/>
      <c r="AT612" s="161" t="s">
        <v>514</v>
      </c>
      <c r="AU612" s="161" t="s">
        <v>82</v>
      </c>
      <c r="AV612" s="12" t="s">
        <v>82</v>
      </c>
      <c r="AW612" s="12" t="s">
        <v>33</v>
      </c>
      <c r="AX612" s="12" t="s">
        <v>72</v>
      </c>
      <c r="AY612" s="161" t="s">
        <v>155</v>
      </c>
    </row>
    <row r="613" spans="2:65" s="14" customFormat="1" ht="10.199999999999999">
      <c r="B613" s="178"/>
      <c r="D613" s="160" t="s">
        <v>514</v>
      </c>
      <c r="E613" s="179" t="s">
        <v>19</v>
      </c>
      <c r="F613" s="180" t="s">
        <v>881</v>
      </c>
      <c r="H613" s="179" t="s">
        <v>19</v>
      </c>
      <c r="I613" s="181"/>
      <c r="L613" s="178"/>
      <c r="M613" s="182"/>
      <c r="T613" s="183"/>
      <c r="AT613" s="179" t="s">
        <v>514</v>
      </c>
      <c r="AU613" s="179" t="s">
        <v>82</v>
      </c>
      <c r="AV613" s="14" t="s">
        <v>79</v>
      </c>
      <c r="AW613" s="14" t="s">
        <v>33</v>
      </c>
      <c r="AX613" s="14" t="s">
        <v>72</v>
      </c>
      <c r="AY613" s="179" t="s">
        <v>155</v>
      </c>
    </row>
    <row r="614" spans="2:65" s="12" customFormat="1" ht="10.199999999999999">
      <c r="B614" s="159"/>
      <c r="D614" s="160" t="s">
        <v>514</v>
      </c>
      <c r="E614" s="161" t="s">
        <v>19</v>
      </c>
      <c r="F614" s="162" t="s">
        <v>163</v>
      </c>
      <c r="H614" s="163">
        <v>4</v>
      </c>
      <c r="I614" s="164"/>
      <c r="L614" s="159"/>
      <c r="M614" s="165"/>
      <c r="T614" s="166"/>
      <c r="AT614" s="161" t="s">
        <v>514</v>
      </c>
      <c r="AU614" s="161" t="s">
        <v>82</v>
      </c>
      <c r="AV614" s="12" t="s">
        <v>82</v>
      </c>
      <c r="AW614" s="12" t="s">
        <v>33</v>
      </c>
      <c r="AX614" s="12" t="s">
        <v>72</v>
      </c>
      <c r="AY614" s="161" t="s">
        <v>155</v>
      </c>
    </row>
    <row r="615" spans="2:65" s="13" customFormat="1" ht="10.199999999999999">
      <c r="B615" s="167"/>
      <c r="D615" s="160" t="s">
        <v>514</v>
      </c>
      <c r="E615" s="168" t="s">
        <v>19</v>
      </c>
      <c r="F615" s="169" t="s">
        <v>516</v>
      </c>
      <c r="H615" s="170">
        <v>17</v>
      </c>
      <c r="I615" s="171"/>
      <c r="L615" s="167"/>
      <c r="M615" s="172"/>
      <c r="T615" s="173"/>
      <c r="AT615" s="168" t="s">
        <v>514</v>
      </c>
      <c r="AU615" s="168" t="s">
        <v>82</v>
      </c>
      <c r="AV615" s="13" t="s">
        <v>163</v>
      </c>
      <c r="AW615" s="13" t="s">
        <v>33</v>
      </c>
      <c r="AX615" s="13" t="s">
        <v>79</v>
      </c>
      <c r="AY615" s="168" t="s">
        <v>155</v>
      </c>
    </row>
    <row r="616" spans="2:65" s="1" customFormat="1" ht="16.5" customHeight="1">
      <c r="B616" s="33"/>
      <c r="C616" s="149" t="s">
        <v>233</v>
      </c>
      <c r="D616" s="149" t="s">
        <v>229</v>
      </c>
      <c r="E616" s="150" t="s">
        <v>882</v>
      </c>
      <c r="F616" s="151" t="s">
        <v>883</v>
      </c>
      <c r="G616" s="152" t="s">
        <v>161</v>
      </c>
      <c r="H616" s="153">
        <v>2</v>
      </c>
      <c r="I616" s="154"/>
      <c r="J616" s="155">
        <f>ROUND(I616*H616,2)</f>
        <v>0</v>
      </c>
      <c r="K616" s="151" t="s">
        <v>162</v>
      </c>
      <c r="L616" s="156"/>
      <c r="M616" s="157" t="s">
        <v>19</v>
      </c>
      <c r="N616" s="158" t="s">
        <v>43</v>
      </c>
      <c r="P616" s="141">
        <f>O616*H616</f>
        <v>0</v>
      </c>
      <c r="Q616" s="141">
        <v>2.8000000000000001E-2</v>
      </c>
      <c r="R616" s="141">
        <f>Q616*H616</f>
        <v>5.6000000000000001E-2</v>
      </c>
      <c r="S616" s="141">
        <v>0</v>
      </c>
      <c r="T616" s="142">
        <f>S616*H616</f>
        <v>0</v>
      </c>
      <c r="AR616" s="143" t="s">
        <v>177</v>
      </c>
      <c r="AT616" s="143" t="s">
        <v>229</v>
      </c>
      <c r="AU616" s="143" t="s">
        <v>82</v>
      </c>
      <c r="AY616" s="18" t="s">
        <v>155</v>
      </c>
      <c r="BE616" s="144">
        <f>IF(N616="základní",J616,0)</f>
        <v>0</v>
      </c>
      <c r="BF616" s="144">
        <f>IF(N616="snížená",J616,0)</f>
        <v>0</v>
      </c>
      <c r="BG616" s="144">
        <f>IF(N616="zákl. přenesená",J616,0)</f>
        <v>0</v>
      </c>
      <c r="BH616" s="144">
        <f>IF(N616="sníž. přenesená",J616,0)</f>
        <v>0</v>
      </c>
      <c r="BI616" s="144">
        <f>IF(N616="nulová",J616,0)</f>
        <v>0</v>
      </c>
      <c r="BJ616" s="18" t="s">
        <v>79</v>
      </c>
      <c r="BK616" s="144">
        <f>ROUND(I616*H616,2)</f>
        <v>0</v>
      </c>
      <c r="BL616" s="18" t="s">
        <v>163</v>
      </c>
      <c r="BM616" s="143" t="s">
        <v>884</v>
      </c>
    </row>
    <row r="617" spans="2:65" s="14" customFormat="1" ht="10.199999999999999">
      <c r="B617" s="178"/>
      <c r="D617" s="160" t="s">
        <v>514</v>
      </c>
      <c r="E617" s="179" t="s">
        <v>19</v>
      </c>
      <c r="F617" s="180" t="s">
        <v>885</v>
      </c>
      <c r="H617" s="179" t="s">
        <v>19</v>
      </c>
      <c r="I617" s="181"/>
      <c r="L617" s="178"/>
      <c r="M617" s="182"/>
      <c r="T617" s="183"/>
      <c r="AT617" s="179" t="s">
        <v>514</v>
      </c>
      <c r="AU617" s="179" t="s">
        <v>82</v>
      </c>
      <c r="AV617" s="14" t="s">
        <v>79</v>
      </c>
      <c r="AW617" s="14" t="s">
        <v>33</v>
      </c>
      <c r="AX617" s="14" t="s">
        <v>72</v>
      </c>
      <c r="AY617" s="179" t="s">
        <v>155</v>
      </c>
    </row>
    <row r="618" spans="2:65" s="12" customFormat="1" ht="10.199999999999999">
      <c r="B618" s="159"/>
      <c r="D618" s="160" t="s">
        <v>514</v>
      </c>
      <c r="E618" s="161" t="s">
        <v>19</v>
      </c>
      <c r="F618" s="162" t="s">
        <v>82</v>
      </c>
      <c r="H618" s="163">
        <v>2</v>
      </c>
      <c r="I618" s="164"/>
      <c r="L618" s="159"/>
      <c r="M618" s="165"/>
      <c r="T618" s="166"/>
      <c r="AT618" s="161" t="s">
        <v>514</v>
      </c>
      <c r="AU618" s="161" t="s">
        <v>82</v>
      </c>
      <c r="AV618" s="12" t="s">
        <v>82</v>
      </c>
      <c r="AW618" s="12" t="s">
        <v>33</v>
      </c>
      <c r="AX618" s="12" t="s">
        <v>79</v>
      </c>
      <c r="AY618" s="161" t="s">
        <v>155</v>
      </c>
    </row>
    <row r="619" spans="2:65" s="1" customFormat="1" ht="16.5" customHeight="1">
      <c r="B619" s="33"/>
      <c r="C619" s="149" t="s">
        <v>307</v>
      </c>
      <c r="D619" s="149" t="s">
        <v>229</v>
      </c>
      <c r="E619" s="150" t="s">
        <v>886</v>
      </c>
      <c r="F619" s="151" t="s">
        <v>887</v>
      </c>
      <c r="G619" s="152" t="s">
        <v>161</v>
      </c>
      <c r="H619" s="153">
        <v>5</v>
      </c>
      <c r="I619" s="154"/>
      <c r="J619" s="155">
        <f>ROUND(I619*H619,2)</f>
        <v>0</v>
      </c>
      <c r="K619" s="151" t="s">
        <v>162</v>
      </c>
      <c r="L619" s="156"/>
      <c r="M619" s="157" t="s">
        <v>19</v>
      </c>
      <c r="N619" s="158" t="s">
        <v>43</v>
      </c>
      <c r="P619" s="141">
        <f>O619*H619</f>
        <v>0</v>
      </c>
      <c r="Q619" s="141">
        <v>0.04</v>
      </c>
      <c r="R619" s="141">
        <f>Q619*H619</f>
        <v>0.2</v>
      </c>
      <c r="S619" s="141">
        <v>0</v>
      </c>
      <c r="T619" s="142">
        <f>S619*H619</f>
        <v>0</v>
      </c>
      <c r="AR619" s="143" t="s">
        <v>177</v>
      </c>
      <c r="AT619" s="143" t="s">
        <v>229</v>
      </c>
      <c r="AU619" s="143" t="s">
        <v>82</v>
      </c>
      <c r="AY619" s="18" t="s">
        <v>155</v>
      </c>
      <c r="BE619" s="144">
        <f>IF(N619="základní",J619,0)</f>
        <v>0</v>
      </c>
      <c r="BF619" s="144">
        <f>IF(N619="snížená",J619,0)</f>
        <v>0</v>
      </c>
      <c r="BG619" s="144">
        <f>IF(N619="zákl. přenesená",J619,0)</f>
        <v>0</v>
      </c>
      <c r="BH619" s="144">
        <f>IF(N619="sníž. přenesená",J619,0)</f>
        <v>0</v>
      </c>
      <c r="BI619" s="144">
        <f>IF(N619="nulová",J619,0)</f>
        <v>0</v>
      </c>
      <c r="BJ619" s="18" t="s">
        <v>79</v>
      </c>
      <c r="BK619" s="144">
        <f>ROUND(I619*H619,2)</f>
        <v>0</v>
      </c>
      <c r="BL619" s="18" t="s">
        <v>163</v>
      </c>
      <c r="BM619" s="143" t="s">
        <v>888</v>
      </c>
    </row>
    <row r="620" spans="2:65" s="14" customFormat="1" ht="10.199999999999999">
      <c r="B620" s="178"/>
      <c r="D620" s="160" t="s">
        <v>514</v>
      </c>
      <c r="E620" s="179" t="s">
        <v>19</v>
      </c>
      <c r="F620" s="180" t="s">
        <v>885</v>
      </c>
      <c r="H620" s="179" t="s">
        <v>19</v>
      </c>
      <c r="I620" s="181"/>
      <c r="L620" s="178"/>
      <c r="M620" s="182"/>
      <c r="T620" s="183"/>
      <c r="AT620" s="179" t="s">
        <v>514</v>
      </c>
      <c r="AU620" s="179" t="s">
        <v>82</v>
      </c>
      <c r="AV620" s="14" t="s">
        <v>79</v>
      </c>
      <c r="AW620" s="14" t="s">
        <v>33</v>
      </c>
      <c r="AX620" s="14" t="s">
        <v>72</v>
      </c>
      <c r="AY620" s="179" t="s">
        <v>155</v>
      </c>
    </row>
    <row r="621" spans="2:65" s="12" customFormat="1" ht="10.199999999999999">
      <c r="B621" s="159"/>
      <c r="D621" s="160" t="s">
        <v>514</v>
      </c>
      <c r="E621" s="161" t="s">
        <v>19</v>
      </c>
      <c r="F621" s="162" t="s">
        <v>179</v>
      </c>
      <c r="H621" s="163">
        <v>5</v>
      </c>
      <c r="I621" s="164"/>
      <c r="L621" s="159"/>
      <c r="M621" s="165"/>
      <c r="T621" s="166"/>
      <c r="AT621" s="161" t="s">
        <v>514</v>
      </c>
      <c r="AU621" s="161" t="s">
        <v>82</v>
      </c>
      <c r="AV621" s="12" t="s">
        <v>82</v>
      </c>
      <c r="AW621" s="12" t="s">
        <v>33</v>
      </c>
      <c r="AX621" s="12" t="s">
        <v>79</v>
      </c>
      <c r="AY621" s="161" t="s">
        <v>155</v>
      </c>
    </row>
    <row r="622" spans="2:65" s="1" customFormat="1" ht="16.5" customHeight="1">
      <c r="B622" s="33"/>
      <c r="C622" s="149" t="s">
        <v>237</v>
      </c>
      <c r="D622" s="149" t="s">
        <v>229</v>
      </c>
      <c r="E622" s="150" t="s">
        <v>889</v>
      </c>
      <c r="F622" s="151" t="s">
        <v>890</v>
      </c>
      <c r="G622" s="152" t="s">
        <v>161</v>
      </c>
      <c r="H622" s="153">
        <v>6</v>
      </c>
      <c r="I622" s="154"/>
      <c r="J622" s="155">
        <f>ROUND(I622*H622,2)</f>
        <v>0</v>
      </c>
      <c r="K622" s="151" t="s">
        <v>162</v>
      </c>
      <c r="L622" s="156"/>
      <c r="M622" s="157" t="s">
        <v>19</v>
      </c>
      <c r="N622" s="158" t="s">
        <v>43</v>
      </c>
      <c r="P622" s="141">
        <f>O622*H622</f>
        <v>0</v>
      </c>
      <c r="Q622" s="141">
        <v>5.0999999999999997E-2</v>
      </c>
      <c r="R622" s="141">
        <f>Q622*H622</f>
        <v>0.30599999999999999</v>
      </c>
      <c r="S622" s="141">
        <v>0</v>
      </c>
      <c r="T622" s="142">
        <f>S622*H622</f>
        <v>0</v>
      </c>
      <c r="AR622" s="143" t="s">
        <v>177</v>
      </c>
      <c r="AT622" s="143" t="s">
        <v>229</v>
      </c>
      <c r="AU622" s="143" t="s">
        <v>82</v>
      </c>
      <c r="AY622" s="18" t="s">
        <v>155</v>
      </c>
      <c r="BE622" s="144">
        <f>IF(N622="základní",J622,0)</f>
        <v>0</v>
      </c>
      <c r="BF622" s="144">
        <f>IF(N622="snížená",J622,0)</f>
        <v>0</v>
      </c>
      <c r="BG622" s="144">
        <f>IF(N622="zákl. přenesená",J622,0)</f>
        <v>0</v>
      </c>
      <c r="BH622" s="144">
        <f>IF(N622="sníž. přenesená",J622,0)</f>
        <v>0</v>
      </c>
      <c r="BI622" s="144">
        <f>IF(N622="nulová",J622,0)</f>
        <v>0</v>
      </c>
      <c r="BJ622" s="18" t="s">
        <v>79</v>
      </c>
      <c r="BK622" s="144">
        <f>ROUND(I622*H622,2)</f>
        <v>0</v>
      </c>
      <c r="BL622" s="18" t="s">
        <v>163</v>
      </c>
      <c r="BM622" s="143" t="s">
        <v>891</v>
      </c>
    </row>
    <row r="623" spans="2:65" s="14" customFormat="1" ht="10.199999999999999">
      <c r="B623" s="178"/>
      <c r="D623" s="160" t="s">
        <v>514</v>
      </c>
      <c r="E623" s="179" t="s">
        <v>19</v>
      </c>
      <c r="F623" s="180" t="s">
        <v>885</v>
      </c>
      <c r="H623" s="179" t="s">
        <v>19</v>
      </c>
      <c r="I623" s="181"/>
      <c r="L623" s="178"/>
      <c r="M623" s="182"/>
      <c r="T623" s="183"/>
      <c r="AT623" s="179" t="s">
        <v>514</v>
      </c>
      <c r="AU623" s="179" t="s">
        <v>82</v>
      </c>
      <c r="AV623" s="14" t="s">
        <v>79</v>
      </c>
      <c r="AW623" s="14" t="s">
        <v>33</v>
      </c>
      <c r="AX623" s="14" t="s">
        <v>72</v>
      </c>
      <c r="AY623" s="179" t="s">
        <v>155</v>
      </c>
    </row>
    <row r="624" spans="2:65" s="12" customFormat="1" ht="10.199999999999999">
      <c r="B624" s="159"/>
      <c r="D624" s="160" t="s">
        <v>514</v>
      </c>
      <c r="E624" s="161" t="s">
        <v>19</v>
      </c>
      <c r="F624" s="162" t="s">
        <v>172</v>
      </c>
      <c r="H624" s="163">
        <v>6</v>
      </c>
      <c r="I624" s="164"/>
      <c r="L624" s="159"/>
      <c r="M624" s="165"/>
      <c r="T624" s="166"/>
      <c r="AT624" s="161" t="s">
        <v>514</v>
      </c>
      <c r="AU624" s="161" t="s">
        <v>82</v>
      </c>
      <c r="AV624" s="12" t="s">
        <v>82</v>
      </c>
      <c r="AW624" s="12" t="s">
        <v>33</v>
      </c>
      <c r="AX624" s="12" t="s">
        <v>79</v>
      </c>
      <c r="AY624" s="161" t="s">
        <v>155</v>
      </c>
    </row>
    <row r="625" spans="2:65" s="1" customFormat="1" ht="16.5" customHeight="1">
      <c r="B625" s="33"/>
      <c r="C625" s="149" t="s">
        <v>313</v>
      </c>
      <c r="D625" s="149" t="s">
        <v>229</v>
      </c>
      <c r="E625" s="150" t="s">
        <v>892</v>
      </c>
      <c r="F625" s="151" t="s">
        <v>893</v>
      </c>
      <c r="G625" s="152" t="s">
        <v>161</v>
      </c>
      <c r="H625" s="153">
        <v>4</v>
      </c>
      <c r="I625" s="154"/>
      <c r="J625" s="155">
        <f>ROUND(I625*H625,2)</f>
        <v>0</v>
      </c>
      <c r="K625" s="151" t="s">
        <v>162</v>
      </c>
      <c r="L625" s="156"/>
      <c r="M625" s="157" t="s">
        <v>19</v>
      </c>
      <c r="N625" s="158" t="s">
        <v>43</v>
      </c>
      <c r="P625" s="141">
        <f>O625*H625</f>
        <v>0</v>
      </c>
      <c r="Q625" s="141">
        <v>6.8000000000000005E-2</v>
      </c>
      <c r="R625" s="141">
        <f>Q625*H625</f>
        <v>0.27200000000000002</v>
      </c>
      <c r="S625" s="141">
        <v>0</v>
      </c>
      <c r="T625" s="142">
        <f>S625*H625</f>
        <v>0</v>
      </c>
      <c r="AR625" s="143" t="s">
        <v>177</v>
      </c>
      <c r="AT625" s="143" t="s">
        <v>229</v>
      </c>
      <c r="AU625" s="143" t="s">
        <v>82</v>
      </c>
      <c r="AY625" s="18" t="s">
        <v>155</v>
      </c>
      <c r="BE625" s="144">
        <f>IF(N625="základní",J625,0)</f>
        <v>0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8" t="s">
        <v>79</v>
      </c>
      <c r="BK625" s="144">
        <f>ROUND(I625*H625,2)</f>
        <v>0</v>
      </c>
      <c r="BL625" s="18" t="s">
        <v>163</v>
      </c>
      <c r="BM625" s="143" t="s">
        <v>894</v>
      </c>
    </row>
    <row r="626" spans="2:65" s="14" customFormat="1" ht="10.199999999999999">
      <c r="B626" s="178"/>
      <c r="D626" s="160" t="s">
        <v>514</v>
      </c>
      <c r="E626" s="179" t="s">
        <v>19</v>
      </c>
      <c r="F626" s="180" t="s">
        <v>885</v>
      </c>
      <c r="H626" s="179" t="s">
        <v>19</v>
      </c>
      <c r="I626" s="181"/>
      <c r="L626" s="178"/>
      <c r="M626" s="182"/>
      <c r="T626" s="183"/>
      <c r="AT626" s="179" t="s">
        <v>514</v>
      </c>
      <c r="AU626" s="179" t="s">
        <v>82</v>
      </c>
      <c r="AV626" s="14" t="s">
        <v>79</v>
      </c>
      <c r="AW626" s="14" t="s">
        <v>33</v>
      </c>
      <c r="AX626" s="14" t="s">
        <v>72</v>
      </c>
      <c r="AY626" s="179" t="s">
        <v>155</v>
      </c>
    </row>
    <row r="627" spans="2:65" s="12" customFormat="1" ht="10.199999999999999">
      <c r="B627" s="159"/>
      <c r="D627" s="160" t="s">
        <v>514</v>
      </c>
      <c r="E627" s="161" t="s">
        <v>19</v>
      </c>
      <c r="F627" s="162" t="s">
        <v>163</v>
      </c>
      <c r="H627" s="163">
        <v>4</v>
      </c>
      <c r="I627" s="164"/>
      <c r="L627" s="159"/>
      <c r="M627" s="165"/>
      <c r="T627" s="166"/>
      <c r="AT627" s="161" t="s">
        <v>514</v>
      </c>
      <c r="AU627" s="161" t="s">
        <v>82</v>
      </c>
      <c r="AV627" s="12" t="s">
        <v>82</v>
      </c>
      <c r="AW627" s="12" t="s">
        <v>33</v>
      </c>
      <c r="AX627" s="12" t="s">
        <v>79</v>
      </c>
      <c r="AY627" s="161" t="s">
        <v>155</v>
      </c>
    </row>
    <row r="628" spans="2:65" s="1" customFormat="1" ht="21.75" customHeight="1">
      <c r="B628" s="33"/>
      <c r="C628" s="132" t="s">
        <v>241</v>
      </c>
      <c r="D628" s="132" t="s">
        <v>158</v>
      </c>
      <c r="E628" s="133" t="s">
        <v>895</v>
      </c>
      <c r="F628" s="134" t="s">
        <v>896</v>
      </c>
      <c r="G628" s="135" t="s">
        <v>161</v>
      </c>
      <c r="H628" s="136">
        <v>4</v>
      </c>
      <c r="I628" s="137"/>
      <c r="J628" s="138">
        <f>ROUND(I628*H628,2)</f>
        <v>0</v>
      </c>
      <c r="K628" s="134" t="s">
        <v>162</v>
      </c>
      <c r="L628" s="33"/>
      <c r="M628" s="139" t="s">
        <v>19</v>
      </c>
      <c r="N628" s="140" t="s">
        <v>43</v>
      </c>
      <c r="P628" s="141">
        <f>O628*H628</f>
        <v>0</v>
      </c>
      <c r="Q628" s="141">
        <v>8.7419999999999998E-2</v>
      </c>
      <c r="R628" s="141">
        <f>Q628*H628</f>
        <v>0.34967999999999999</v>
      </c>
      <c r="S628" s="141">
        <v>0</v>
      </c>
      <c r="T628" s="142">
        <f>S628*H628</f>
        <v>0</v>
      </c>
      <c r="AR628" s="143" t="s">
        <v>163</v>
      </c>
      <c r="AT628" s="143" t="s">
        <v>158</v>
      </c>
      <c r="AU628" s="143" t="s">
        <v>82</v>
      </c>
      <c r="AY628" s="18" t="s">
        <v>155</v>
      </c>
      <c r="BE628" s="144">
        <f>IF(N628="základní",J628,0)</f>
        <v>0</v>
      </c>
      <c r="BF628" s="144">
        <f>IF(N628="snížená",J628,0)</f>
        <v>0</v>
      </c>
      <c r="BG628" s="144">
        <f>IF(N628="zákl. přenesená",J628,0)</f>
        <v>0</v>
      </c>
      <c r="BH628" s="144">
        <f>IF(N628="sníž. přenesená",J628,0)</f>
        <v>0</v>
      </c>
      <c r="BI628" s="144">
        <f>IF(N628="nulová",J628,0)</f>
        <v>0</v>
      </c>
      <c r="BJ628" s="18" t="s">
        <v>79</v>
      </c>
      <c r="BK628" s="144">
        <f>ROUND(I628*H628,2)</f>
        <v>0</v>
      </c>
      <c r="BL628" s="18" t="s">
        <v>163</v>
      </c>
      <c r="BM628" s="143" t="s">
        <v>897</v>
      </c>
    </row>
    <row r="629" spans="2:65" s="1" customFormat="1" ht="10.199999999999999">
      <c r="B629" s="33"/>
      <c r="D629" s="145" t="s">
        <v>164</v>
      </c>
      <c r="F629" s="146" t="s">
        <v>898</v>
      </c>
      <c r="I629" s="147"/>
      <c r="L629" s="33"/>
      <c r="M629" s="148"/>
      <c r="T629" s="54"/>
      <c r="AT629" s="18" t="s">
        <v>164</v>
      </c>
      <c r="AU629" s="18" t="s">
        <v>82</v>
      </c>
    </row>
    <row r="630" spans="2:65" s="14" customFormat="1" ht="10.199999999999999">
      <c r="B630" s="178"/>
      <c r="D630" s="160" t="s">
        <v>514</v>
      </c>
      <c r="E630" s="179" t="s">
        <v>19</v>
      </c>
      <c r="F630" s="180" t="s">
        <v>877</v>
      </c>
      <c r="H630" s="179" t="s">
        <v>19</v>
      </c>
      <c r="I630" s="181"/>
      <c r="L630" s="178"/>
      <c r="M630" s="182"/>
      <c r="T630" s="183"/>
      <c r="AT630" s="179" t="s">
        <v>514</v>
      </c>
      <c r="AU630" s="179" t="s">
        <v>82</v>
      </c>
      <c r="AV630" s="14" t="s">
        <v>79</v>
      </c>
      <c r="AW630" s="14" t="s">
        <v>33</v>
      </c>
      <c r="AX630" s="14" t="s">
        <v>72</v>
      </c>
      <c r="AY630" s="179" t="s">
        <v>155</v>
      </c>
    </row>
    <row r="631" spans="2:65" s="14" customFormat="1" ht="10.199999999999999">
      <c r="B631" s="178"/>
      <c r="D631" s="160" t="s">
        <v>514</v>
      </c>
      <c r="E631" s="179" t="s">
        <v>19</v>
      </c>
      <c r="F631" s="180" t="s">
        <v>899</v>
      </c>
      <c r="H631" s="179" t="s">
        <v>19</v>
      </c>
      <c r="I631" s="181"/>
      <c r="L631" s="178"/>
      <c r="M631" s="182"/>
      <c r="T631" s="183"/>
      <c r="AT631" s="179" t="s">
        <v>514</v>
      </c>
      <c r="AU631" s="179" t="s">
        <v>82</v>
      </c>
      <c r="AV631" s="14" t="s">
        <v>79</v>
      </c>
      <c r="AW631" s="14" t="s">
        <v>33</v>
      </c>
      <c r="AX631" s="14" t="s">
        <v>72</v>
      </c>
      <c r="AY631" s="179" t="s">
        <v>155</v>
      </c>
    </row>
    <row r="632" spans="2:65" s="12" customFormat="1" ht="10.199999999999999">
      <c r="B632" s="159"/>
      <c r="D632" s="160" t="s">
        <v>514</v>
      </c>
      <c r="E632" s="161" t="s">
        <v>19</v>
      </c>
      <c r="F632" s="162" t="s">
        <v>163</v>
      </c>
      <c r="H632" s="163">
        <v>4</v>
      </c>
      <c r="I632" s="164"/>
      <c r="L632" s="159"/>
      <c r="M632" s="165"/>
      <c r="T632" s="166"/>
      <c r="AT632" s="161" t="s">
        <v>514</v>
      </c>
      <c r="AU632" s="161" t="s">
        <v>82</v>
      </c>
      <c r="AV632" s="12" t="s">
        <v>82</v>
      </c>
      <c r="AW632" s="12" t="s">
        <v>33</v>
      </c>
      <c r="AX632" s="12" t="s">
        <v>79</v>
      </c>
      <c r="AY632" s="161" t="s">
        <v>155</v>
      </c>
    </row>
    <row r="633" spans="2:65" s="1" customFormat="1" ht="16.5" customHeight="1">
      <c r="B633" s="33"/>
      <c r="C633" s="149" t="s">
        <v>322</v>
      </c>
      <c r="D633" s="149" t="s">
        <v>229</v>
      </c>
      <c r="E633" s="150" t="s">
        <v>900</v>
      </c>
      <c r="F633" s="151" t="s">
        <v>901</v>
      </c>
      <c r="G633" s="152" t="s">
        <v>161</v>
      </c>
      <c r="H633" s="153">
        <v>4</v>
      </c>
      <c r="I633" s="154"/>
      <c r="J633" s="155">
        <f>ROUND(I633*H633,2)</f>
        <v>0</v>
      </c>
      <c r="K633" s="151" t="s">
        <v>162</v>
      </c>
      <c r="L633" s="156"/>
      <c r="M633" s="157" t="s">
        <v>19</v>
      </c>
      <c r="N633" s="158" t="s">
        <v>43</v>
      </c>
      <c r="P633" s="141">
        <f>O633*H633</f>
        <v>0</v>
      </c>
      <c r="Q633" s="141">
        <v>8.1000000000000003E-2</v>
      </c>
      <c r="R633" s="141">
        <f>Q633*H633</f>
        <v>0.32400000000000001</v>
      </c>
      <c r="S633" s="141">
        <v>0</v>
      </c>
      <c r="T633" s="142">
        <f>S633*H633</f>
        <v>0</v>
      </c>
      <c r="AR633" s="143" t="s">
        <v>177</v>
      </c>
      <c r="AT633" s="143" t="s">
        <v>229</v>
      </c>
      <c r="AU633" s="143" t="s">
        <v>82</v>
      </c>
      <c r="AY633" s="18" t="s">
        <v>155</v>
      </c>
      <c r="BE633" s="144">
        <f>IF(N633="základní",J633,0)</f>
        <v>0</v>
      </c>
      <c r="BF633" s="144">
        <f>IF(N633="snížená",J633,0)</f>
        <v>0</v>
      </c>
      <c r="BG633" s="144">
        <f>IF(N633="zákl. přenesená",J633,0)</f>
        <v>0</v>
      </c>
      <c r="BH633" s="144">
        <f>IF(N633="sníž. přenesená",J633,0)</f>
        <v>0</v>
      </c>
      <c r="BI633" s="144">
        <f>IF(N633="nulová",J633,0)</f>
        <v>0</v>
      </c>
      <c r="BJ633" s="18" t="s">
        <v>79</v>
      </c>
      <c r="BK633" s="144">
        <f>ROUND(I633*H633,2)</f>
        <v>0</v>
      </c>
      <c r="BL633" s="18" t="s">
        <v>163</v>
      </c>
      <c r="BM633" s="143" t="s">
        <v>902</v>
      </c>
    </row>
    <row r="634" spans="2:65" s="14" customFormat="1" ht="10.199999999999999">
      <c r="B634" s="178"/>
      <c r="D634" s="160" t="s">
        <v>514</v>
      </c>
      <c r="E634" s="179" t="s">
        <v>19</v>
      </c>
      <c r="F634" s="180" t="s">
        <v>885</v>
      </c>
      <c r="H634" s="179" t="s">
        <v>19</v>
      </c>
      <c r="I634" s="181"/>
      <c r="L634" s="178"/>
      <c r="M634" s="182"/>
      <c r="T634" s="183"/>
      <c r="AT634" s="179" t="s">
        <v>514</v>
      </c>
      <c r="AU634" s="179" t="s">
        <v>82</v>
      </c>
      <c r="AV634" s="14" t="s">
        <v>79</v>
      </c>
      <c r="AW634" s="14" t="s">
        <v>33</v>
      </c>
      <c r="AX634" s="14" t="s">
        <v>72</v>
      </c>
      <c r="AY634" s="179" t="s">
        <v>155</v>
      </c>
    </row>
    <row r="635" spans="2:65" s="12" customFormat="1" ht="10.199999999999999">
      <c r="B635" s="159"/>
      <c r="D635" s="160" t="s">
        <v>514</v>
      </c>
      <c r="E635" s="161" t="s">
        <v>19</v>
      </c>
      <c r="F635" s="162" t="s">
        <v>163</v>
      </c>
      <c r="H635" s="163">
        <v>4</v>
      </c>
      <c r="I635" s="164"/>
      <c r="L635" s="159"/>
      <c r="M635" s="165"/>
      <c r="T635" s="166"/>
      <c r="AT635" s="161" t="s">
        <v>514</v>
      </c>
      <c r="AU635" s="161" t="s">
        <v>82</v>
      </c>
      <c r="AV635" s="12" t="s">
        <v>82</v>
      </c>
      <c r="AW635" s="12" t="s">
        <v>33</v>
      </c>
      <c r="AX635" s="12" t="s">
        <v>79</v>
      </c>
      <c r="AY635" s="161" t="s">
        <v>155</v>
      </c>
    </row>
    <row r="636" spans="2:65" s="1" customFormat="1" ht="24.15" customHeight="1">
      <c r="B636" s="33"/>
      <c r="C636" s="132" t="s">
        <v>246</v>
      </c>
      <c r="D636" s="132" t="s">
        <v>158</v>
      </c>
      <c r="E636" s="133" t="s">
        <v>903</v>
      </c>
      <c r="F636" s="134" t="s">
        <v>904</v>
      </c>
      <c r="G636" s="135" t="s">
        <v>186</v>
      </c>
      <c r="H636" s="136">
        <v>7.0880000000000001</v>
      </c>
      <c r="I636" s="137"/>
      <c r="J636" s="138">
        <f>ROUND(I636*H636,2)</f>
        <v>0</v>
      </c>
      <c r="K636" s="134" t="s">
        <v>162</v>
      </c>
      <c r="L636" s="33"/>
      <c r="M636" s="139" t="s">
        <v>19</v>
      </c>
      <c r="N636" s="140" t="s">
        <v>43</v>
      </c>
      <c r="P636" s="141">
        <f>O636*H636</f>
        <v>0</v>
      </c>
      <c r="Q636" s="141">
        <v>0</v>
      </c>
      <c r="R636" s="141">
        <f>Q636*H636</f>
        <v>0</v>
      </c>
      <c r="S636" s="141">
        <v>0</v>
      </c>
      <c r="T636" s="142">
        <f>S636*H636</f>
        <v>0</v>
      </c>
      <c r="AR636" s="143" t="s">
        <v>163</v>
      </c>
      <c r="AT636" s="143" t="s">
        <v>158</v>
      </c>
      <c r="AU636" s="143" t="s">
        <v>82</v>
      </c>
      <c r="AY636" s="18" t="s">
        <v>155</v>
      </c>
      <c r="BE636" s="144">
        <f>IF(N636="základní",J636,0)</f>
        <v>0</v>
      </c>
      <c r="BF636" s="144">
        <f>IF(N636="snížená",J636,0)</f>
        <v>0</v>
      </c>
      <c r="BG636" s="144">
        <f>IF(N636="zákl. přenesená",J636,0)</f>
        <v>0</v>
      </c>
      <c r="BH636" s="144">
        <f>IF(N636="sníž. přenesená",J636,0)</f>
        <v>0</v>
      </c>
      <c r="BI636" s="144">
        <f>IF(N636="nulová",J636,0)</f>
        <v>0</v>
      </c>
      <c r="BJ636" s="18" t="s">
        <v>79</v>
      </c>
      <c r="BK636" s="144">
        <f>ROUND(I636*H636,2)</f>
        <v>0</v>
      </c>
      <c r="BL636" s="18" t="s">
        <v>163</v>
      </c>
      <c r="BM636" s="143" t="s">
        <v>905</v>
      </c>
    </row>
    <row r="637" spans="2:65" s="1" customFormat="1" ht="10.199999999999999">
      <c r="B637" s="33"/>
      <c r="D637" s="145" t="s">
        <v>164</v>
      </c>
      <c r="F637" s="146" t="s">
        <v>906</v>
      </c>
      <c r="I637" s="147"/>
      <c r="L637" s="33"/>
      <c r="M637" s="148"/>
      <c r="T637" s="54"/>
      <c r="AT637" s="18" t="s">
        <v>164</v>
      </c>
      <c r="AU637" s="18" t="s">
        <v>82</v>
      </c>
    </row>
    <row r="638" spans="2:65" s="14" customFormat="1" ht="10.199999999999999">
      <c r="B638" s="178"/>
      <c r="D638" s="160" t="s">
        <v>514</v>
      </c>
      <c r="E638" s="179" t="s">
        <v>19</v>
      </c>
      <c r="F638" s="180" t="s">
        <v>907</v>
      </c>
      <c r="H638" s="179" t="s">
        <v>19</v>
      </c>
      <c r="I638" s="181"/>
      <c r="L638" s="178"/>
      <c r="M638" s="182"/>
      <c r="T638" s="183"/>
      <c r="AT638" s="179" t="s">
        <v>514</v>
      </c>
      <c r="AU638" s="179" t="s">
        <v>82</v>
      </c>
      <c r="AV638" s="14" t="s">
        <v>79</v>
      </c>
      <c r="AW638" s="14" t="s">
        <v>33</v>
      </c>
      <c r="AX638" s="14" t="s">
        <v>72</v>
      </c>
      <c r="AY638" s="179" t="s">
        <v>155</v>
      </c>
    </row>
    <row r="639" spans="2:65" s="12" customFormat="1" ht="10.199999999999999">
      <c r="B639" s="159"/>
      <c r="D639" s="160" t="s">
        <v>514</v>
      </c>
      <c r="E639" s="161" t="s">
        <v>19</v>
      </c>
      <c r="F639" s="162" t="s">
        <v>908</v>
      </c>
      <c r="H639" s="163">
        <v>7.0880000000000001</v>
      </c>
      <c r="I639" s="164"/>
      <c r="L639" s="159"/>
      <c r="M639" s="165"/>
      <c r="T639" s="166"/>
      <c r="AT639" s="161" t="s">
        <v>514</v>
      </c>
      <c r="AU639" s="161" t="s">
        <v>82</v>
      </c>
      <c r="AV639" s="12" t="s">
        <v>82</v>
      </c>
      <c r="AW639" s="12" t="s">
        <v>33</v>
      </c>
      <c r="AX639" s="12" t="s">
        <v>79</v>
      </c>
      <c r="AY639" s="161" t="s">
        <v>155</v>
      </c>
    </row>
    <row r="640" spans="2:65" s="1" customFormat="1" ht="24.15" customHeight="1">
      <c r="B640" s="33"/>
      <c r="C640" s="132" t="s">
        <v>331</v>
      </c>
      <c r="D640" s="132" t="s">
        <v>158</v>
      </c>
      <c r="E640" s="133" t="s">
        <v>909</v>
      </c>
      <c r="F640" s="134" t="s">
        <v>910</v>
      </c>
      <c r="G640" s="135" t="s">
        <v>176</v>
      </c>
      <c r="H640" s="136">
        <v>18.899999999999999</v>
      </c>
      <c r="I640" s="137"/>
      <c r="J640" s="138">
        <f>ROUND(I640*H640,2)</f>
        <v>0</v>
      </c>
      <c r="K640" s="134" t="s">
        <v>911</v>
      </c>
      <c r="L640" s="33"/>
      <c r="M640" s="139" t="s">
        <v>19</v>
      </c>
      <c r="N640" s="140" t="s">
        <v>43</v>
      </c>
      <c r="P640" s="141">
        <f>O640*H640</f>
        <v>0</v>
      </c>
      <c r="Q640" s="141">
        <v>6.3200000000000001E-3</v>
      </c>
      <c r="R640" s="141">
        <f>Q640*H640</f>
        <v>0.119448</v>
      </c>
      <c r="S640" s="141">
        <v>0</v>
      </c>
      <c r="T640" s="142">
        <f>S640*H640</f>
        <v>0</v>
      </c>
      <c r="AR640" s="143" t="s">
        <v>163</v>
      </c>
      <c r="AT640" s="143" t="s">
        <v>158</v>
      </c>
      <c r="AU640" s="143" t="s">
        <v>82</v>
      </c>
      <c r="AY640" s="18" t="s">
        <v>155</v>
      </c>
      <c r="BE640" s="144">
        <f>IF(N640="základní",J640,0)</f>
        <v>0</v>
      </c>
      <c r="BF640" s="144">
        <f>IF(N640="snížená",J640,0)</f>
        <v>0</v>
      </c>
      <c r="BG640" s="144">
        <f>IF(N640="zákl. přenesená",J640,0)</f>
        <v>0</v>
      </c>
      <c r="BH640" s="144">
        <f>IF(N640="sníž. přenesená",J640,0)</f>
        <v>0</v>
      </c>
      <c r="BI640" s="144">
        <f>IF(N640="nulová",J640,0)</f>
        <v>0</v>
      </c>
      <c r="BJ640" s="18" t="s">
        <v>79</v>
      </c>
      <c r="BK640" s="144">
        <f>ROUND(I640*H640,2)</f>
        <v>0</v>
      </c>
      <c r="BL640" s="18" t="s">
        <v>163</v>
      </c>
      <c r="BM640" s="143" t="s">
        <v>912</v>
      </c>
    </row>
    <row r="641" spans="2:65" s="1" customFormat="1" ht="10.199999999999999">
      <c r="B641" s="33"/>
      <c r="D641" s="145" t="s">
        <v>164</v>
      </c>
      <c r="F641" s="146" t="s">
        <v>913</v>
      </c>
      <c r="I641" s="147"/>
      <c r="L641" s="33"/>
      <c r="M641" s="148"/>
      <c r="T641" s="54"/>
      <c r="AT641" s="18" t="s">
        <v>164</v>
      </c>
      <c r="AU641" s="18" t="s">
        <v>82</v>
      </c>
    </row>
    <row r="642" spans="2:65" s="14" customFormat="1" ht="10.199999999999999">
      <c r="B642" s="178"/>
      <c r="D642" s="160" t="s">
        <v>514</v>
      </c>
      <c r="E642" s="179" t="s">
        <v>19</v>
      </c>
      <c r="F642" s="180" t="s">
        <v>914</v>
      </c>
      <c r="H642" s="179" t="s">
        <v>19</v>
      </c>
      <c r="I642" s="181"/>
      <c r="L642" s="178"/>
      <c r="M642" s="182"/>
      <c r="T642" s="183"/>
      <c r="AT642" s="179" t="s">
        <v>514</v>
      </c>
      <c r="AU642" s="179" t="s">
        <v>82</v>
      </c>
      <c r="AV642" s="14" t="s">
        <v>79</v>
      </c>
      <c r="AW642" s="14" t="s">
        <v>33</v>
      </c>
      <c r="AX642" s="14" t="s">
        <v>72</v>
      </c>
      <c r="AY642" s="179" t="s">
        <v>155</v>
      </c>
    </row>
    <row r="643" spans="2:65" s="12" customFormat="1" ht="10.199999999999999">
      <c r="B643" s="159"/>
      <c r="D643" s="160" t="s">
        <v>514</v>
      </c>
      <c r="E643" s="161" t="s">
        <v>19</v>
      </c>
      <c r="F643" s="162" t="s">
        <v>915</v>
      </c>
      <c r="H643" s="163">
        <v>18.899999999999999</v>
      </c>
      <c r="I643" s="164"/>
      <c r="L643" s="159"/>
      <c r="M643" s="165"/>
      <c r="T643" s="166"/>
      <c r="AT643" s="161" t="s">
        <v>514</v>
      </c>
      <c r="AU643" s="161" t="s">
        <v>82</v>
      </c>
      <c r="AV643" s="12" t="s">
        <v>82</v>
      </c>
      <c r="AW643" s="12" t="s">
        <v>33</v>
      </c>
      <c r="AX643" s="12" t="s">
        <v>79</v>
      </c>
      <c r="AY643" s="161" t="s">
        <v>155</v>
      </c>
    </row>
    <row r="644" spans="2:65" s="11" customFormat="1" ht="22.8" customHeight="1">
      <c r="B644" s="120"/>
      <c r="D644" s="121" t="s">
        <v>71</v>
      </c>
      <c r="E644" s="130" t="s">
        <v>177</v>
      </c>
      <c r="F644" s="130" t="s">
        <v>369</v>
      </c>
      <c r="I644" s="123"/>
      <c r="J644" s="131">
        <f>BK644</f>
        <v>0</v>
      </c>
      <c r="L644" s="120"/>
      <c r="M644" s="125"/>
      <c r="P644" s="126">
        <f>SUM(P645:P775)</f>
        <v>0</v>
      </c>
      <c r="R644" s="126">
        <f>SUM(R645:R775)</f>
        <v>67.014546630000012</v>
      </c>
      <c r="T644" s="127">
        <f>SUM(T645:T775)</f>
        <v>0.26700000000000002</v>
      </c>
      <c r="AR644" s="121" t="s">
        <v>79</v>
      </c>
      <c r="AT644" s="128" t="s">
        <v>71</v>
      </c>
      <c r="AU644" s="128" t="s">
        <v>79</v>
      </c>
      <c r="AY644" s="121" t="s">
        <v>155</v>
      </c>
      <c r="BK644" s="129">
        <f>SUM(BK645:BK775)</f>
        <v>0</v>
      </c>
    </row>
    <row r="645" spans="2:65" s="1" customFormat="1" ht="16.5" customHeight="1">
      <c r="B645" s="33"/>
      <c r="C645" s="132" t="s">
        <v>250</v>
      </c>
      <c r="D645" s="132" t="s">
        <v>158</v>
      </c>
      <c r="E645" s="133" t="s">
        <v>916</v>
      </c>
      <c r="F645" s="134" t="s">
        <v>917</v>
      </c>
      <c r="G645" s="135" t="s">
        <v>171</v>
      </c>
      <c r="H645" s="136">
        <v>356.7</v>
      </c>
      <c r="I645" s="137"/>
      <c r="J645" s="138">
        <f>ROUND(I645*H645,2)</f>
        <v>0</v>
      </c>
      <c r="K645" s="134" t="s">
        <v>162</v>
      </c>
      <c r="L645" s="33"/>
      <c r="M645" s="139" t="s">
        <v>19</v>
      </c>
      <c r="N645" s="140" t="s">
        <v>43</v>
      </c>
      <c r="P645" s="141">
        <f>O645*H645</f>
        <v>0</v>
      </c>
      <c r="Q645" s="141">
        <v>2.0000000000000002E-5</v>
      </c>
      <c r="R645" s="141">
        <f>Q645*H645</f>
        <v>7.1340000000000006E-3</v>
      </c>
      <c r="S645" s="141">
        <v>0</v>
      </c>
      <c r="T645" s="142">
        <f>S645*H645</f>
        <v>0</v>
      </c>
      <c r="AR645" s="143" t="s">
        <v>163</v>
      </c>
      <c r="AT645" s="143" t="s">
        <v>158</v>
      </c>
      <c r="AU645" s="143" t="s">
        <v>82</v>
      </c>
      <c r="AY645" s="18" t="s">
        <v>155</v>
      </c>
      <c r="BE645" s="144">
        <f>IF(N645="základní",J645,0)</f>
        <v>0</v>
      </c>
      <c r="BF645" s="144">
        <f>IF(N645="snížená",J645,0)</f>
        <v>0</v>
      </c>
      <c r="BG645" s="144">
        <f>IF(N645="zákl. přenesená",J645,0)</f>
        <v>0</v>
      </c>
      <c r="BH645" s="144">
        <f>IF(N645="sníž. přenesená",J645,0)</f>
        <v>0</v>
      </c>
      <c r="BI645" s="144">
        <f>IF(N645="nulová",J645,0)</f>
        <v>0</v>
      </c>
      <c r="BJ645" s="18" t="s">
        <v>79</v>
      </c>
      <c r="BK645" s="144">
        <f>ROUND(I645*H645,2)</f>
        <v>0</v>
      </c>
      <c r="BL645" s="18" t="s">
        <v>163</v>
      </c>
      <c r="BM645" s="143" t="s">
        <v>918</v>
      </c>
    </row>
    <row r="646" spans="2:65" s="1" customFormat="1" ht="10.199999999999999">
      <c r="B646" s="33"/>
      <c r="D646" s="145" t="s">
        <v>164</v>
      </c>
      <c r="F646" s="146" t="s">
        <v>919</v>
      </c>
      <c r="I646" s="147"/>
      <c r="L646" s="33"/>
      <c r="M646" s="148"/>
      <c r="T646" s="54"/>
      <c r="AT646" s="18" t="s">
        <v>164</v>
      </c>
      <c r="AU646" s="18" t="s">
        <v>82</v>
      </c>
    </row>
    <row r="647" spans="2:65" s="14" customFormat="1" ht="10.199999999999999">
      <c r="B647" s="178"/>
      <c r="D647" s="160" t="s">
        <v>514</v>
      </c>
      <c r="E647" s="179" t="s">
        <v>19</v>
      </c>
      <c r="F647" s="180" t="s">
        <v>865</v>
      </c>
      <c r="H647" s="179" t="s">
        <v>19</v>
      </c>
      <c r="I647" s="181"/>
      <c r="L647" s="178"/>
      <c r="M647" s="182"/>
      <c r="T647" s="183"/>
      <c r="AT647" s="179" t="s">
        <v>514</v>
      </c>
      <c r="AU647" s="179" t="s">
        <v>82</v>
      </c>
      <c r="AV647" s="14" t="s">
        <v>79</v>
      </c>
      <c r="AW647" s="14" t="s">
        <v>33</v>
      </c>
      <c r="AX647" s="14" t="s">
        <v>72</v>
      </c>
      <c r="AY647" s="179" t="s">
        <v>155</v>
      </c>
    </row>
    <row r="648" spans="2:65" s="14" customFormat="1" ht="10.199999999999999">
      <c r="B648" s="178"/>
      <c r="D648" s="160" t="s">
        <v>514</v>
      </c>
      <c r="E648" s="179" t="s">
        <v>19</v>
      </c>
      <c r="F648" s="180" t="s">
        <v>762</v>
      </c>
      <c r="H648" s="179" t="s">
        <v>19</v>
      </c>
      <c r="I648" s="181"/>
      <c r="L648" s="178"/>
      <c r="M648" s="182"/>
      <c r="T648" s="183"/>
      <c r="AT648" s="179" t="s">
        <v>514</v>
      </c>
      <c r="AU648" s="179" t="s">
        <v>82</v>
      </c>
      <c r="AV648" s="14" t="s">
        <v>79</v>
      </c>
      <c r="AW648" s="14" t="s">
        <v>33</v>
      </c>
      <c r="AX648" s="14" t="s">
        <v>72</v>
      </c>
      <c r="AY648" s="179" t="s">
        <v>155</v>
      </c>
    </row>
    <row r="649" spans="2:65" s="12" customFormat="1" ht="10.199999999999999">
      <c r="B649" s="159"/>
      <c r="D649" s="160" t="s">
        <v>514</v>
      </c>
      <c r="E649" s="161" t="s">
        <v>19</v>
      </c>
      <c r="F649" s="162" t="s">
        <v>920</v>
      </c>
      <c r="H649" s="163">
        <v>107</v>
      </c>
      <c r="I649" s="164"/>
      <c r="L649" s="159"/>
      <c r="M649" s="165"/>
      <c r="T649" s="166"/>
      <c r="AT649" s="161" t="s">
        <v>514</v>
      </c>
      <c r="AU649" s="161" t="s">
        <v>82</v>
      </c>
      <c r="AV649" s="12" t="s">
        <v>82</v>
      </c>
      <c r="AW649" s="12" t="s">
        <v>33</v>
      </c>
      <c r="AX649" s="12" t="s">
        <v>72</v>
      </c>
      <c r="AY649" s="161" t="s">
        <v>155</v>
      </c>
    </row>
    <row r="650" spans="2:65" s="14" customFormat="1" ht="10.199999999999999">
      <c r="B650" s="178"/>
      <c r="D650" s="160" t="s">
        <v>514</v>
      </c>
      <c r="E650" s="179" t="s">
        <v>19</v>
      </c>
      <c r="F650" s="180" t="s">
        <v>766</v>
      </c>
      <c r="H650" s="179" t="s">
        <v>19</v>
      </c>
      <c r="I650" s="181"/>
      <c r="L650" s="178"/>
      <c r="M650" s="182"/>
      <c r="T650" s="183"/>
      <c r="AT650" s="179" t="s">
        <v>514</v>
      </c>
      <c r="AU650" s="179" t="s">
        <v>82</v>
      </c>
      <c r="AV650" s="14" t="s">
        <v>79</v>
      </c>
      <c r="AW650" s="14" t="s">
        <v>33</v>
      </c>
      <c r="AX650" s="14" t="s">
        <v>72</v>
      </c>
      <c r="AY650" s="179" t="s">
        <v>155</v>
      </c>
    </row>
    <row r="651" spans="2:65" s="12" customFormat="1" ht="10.199999999999999">
      <c r="B651" s="159"/>
      <c r="D651" s="160" t="s">
        <v>514</v>
      </c>
      <c r="E651" s="161" t="s">
        <v>19</v>
      </c>
      <c r="F651" s="162" t="s">
        <v>921</v>
      </c>
      <c r="H651" s="163">
        <v>217.5</v>
      </c>
      <c r="I651" s="164"/>
      <c r="L651" s="159"/>
      <c r="M651" s="165"/>
      <c r="T651" s="166"/>
      <c r="AT651" s="161" t="s">
        <v>514</v>
      </c>
      <c r="AU651" s="161" t="s">
        <v>82</v>
      </c>
      <c r="AV651" s="12" t="s">
        <v>82</v>
      </c>
      <c r="AW651" s="12" t="s">
        <v>33</v>
      </c>
      <c r="AX651" s="12" t="s">
        <v>72</v>
      </c>
      <c r="AY651" s="161" t="s">
        <v>155</v>
      </c>
    </row>
    <row r="652" spans="2:65" s="14" customFormat="1" ht="10.199999999999999">
      <c r="B652" s="178"/>
      <c r="D652" s="160" t="s">
        <v>514</v>
      </c>
      <c r="E652" s="179" t="s">
        <v>19</v>
      </c>
      <c r="F652" s="180" t="s">
        <v>769</v>
      </c>
      <c r="H652" s="179" t="s">
        <v>19</v>
      </c>
      <c r="I652" s="181"/>
      <c r="L652" s="178"/>
      <c r="M652" s="182"/>
      <c r="T652" s="183"/>
      <c r="AT652" s="179" t="s">
        <v>514</v>
      </c>
      <c r="AU652" s="179" t="s">
        <v>82</v>
      </c>
      <c r="AV652" s="14" t="s">
        <v>79</v>
      </c>
      <c r="AW652" s="14" t="s">
        <v>33</v>
      </c>
      <c r="AX652" s="14" t="s">
        <v>72</v>
      </c>
      <c r="AY652" s="179" t="s">
        <v>155</v>
      </c>
    </row>
    <row r="653" spans="2:65" s="12" customFormat="1" ht="10.199999999999999">
      <c r="B653" s="159"/>
      <c r="D653" s="160" t="s">
        <v>514</v>
      </c>
      <c r="E653" s="161" t="s">
        <v>19</v>
      </c>
      <c r="F653" s="162" t="s">
        <v>922</v>
      </c>
      <c r="H653" s="163">
        <v>32.200000000000003</v>
      </c>
      <c r="I653" s="164"/>
      <c r="L653" s="159"/>
      <c r="M653" s="165"/>
      <c r="T653" s="166"/>
      <c r="AT653" s="161" t="s">
        <v>514</v>
      </c>
      <c r="AU653" s="161" t="s">
        <v>82</v>
      </c>
      <c r="AV653" s="12" t="s">
        <v>82</v>
      </c>
      <c r="AW653" s="12" t="s">
        <v>33</v>
      </c>
      <c r="AX653" s="12" t="s">
        <v>72</v>
      </c>
      <c r="AY653" s="161" t="s">
        <v>155</v>
      </c>
    </row>
    <row r="654" spans="2:65" s="13" customFormat="1" ht="10.199999999999999">
      <c r="B654" s="167"/>
      <c r="D654" s="160" t="s">
        <v>514</v>
      </c>
      <c r="E654" s="168" t="s">
        <v>19</v>
      </c>
      <c r="F654" s="169" t="s">
        <v>516</v>
      </c>
      <c r="H654" s="170">
        <v>356.7</v>
      </c>
      <c r="I654" s="171"/>
      <c r="L654" s="167"/>
      <c r="M654" s="172"/>
      <c r="T654" s="173"/>
      <c r="AT654" s="168" t="s">
        <v>514</v>
      </c>
      <c r="AU654" s="168" t="s">
        <v>82</v>
      </c>
      <c r="AV654" s="13" t="s">
        <v>163</v>
      </c>
      <c r="AW654" s="13" t="s">
        <v>33</v>
      </c>
      <c r="AX654" s="13" t="s">
        <v>79</v>
      </c>
      <c r="AY654" s="168" t="s">
        <v>155</v>
      </c>
    </row>
    <row r="655" spans="2:65" s="1" customFormat="1" ht="16.5" customHeight="1">
      <c r="B655" s="33"/>
      <c r="C655" s="149" t="s">
        <v>340</v>
      </c>
      <c r="D655" s="149" t="s">
        <v>229</v>
      </c>
      <c r="E655" s="150" t="s">
        <v>923</v>
      </c>
      <c r="F655" s="151" t="s">
        <v>924</v>
      </c>
      <c r="G655" s="152" t="s">
        <v>171</v>
      </c>
      <c r="H655" s="153">
        <v>362.05099999999999</v>
      </c>
      <c r="I655" s="154"/>
      <c r="J655" s="155">
        <f>ROUND(I655*H655,2)</f>
        <v>0</v>
      </c>
      <c r="K655" s="151" t="s">
        <v>162</v>
      </c>
      <c r="L655" s="156"/>
      <c r="M655" s="157" t="s">
        <v>19</v>
      </c>
      <c r="N655" s="158" t="s">
        <v>43</v>
      </c>
      <c r="P655" s="141">
        <f>O655*H655</f>
        <v>0</v>
      </c>
      <c r="Q655" s="141">
        <v>7.3299999999999997E-3</v>
      </c>
      <c r="R655" s="141">
        <f>Q655*H655</f>
        <v>2.6538338299999999</v>
      </c>
      <c r="S655" s="141">
        <v>0</v>
      </c>
      <c r="T655" s="142">
        <f>S655*H655</f>
        <v>0</v>
      </c>
      <c r="AR655" s="143" t="s">
        <v>177</v>
      </c>
      <c r="AT655" s="143" t="s">
        <v>229</v>
      </c>
      <c r="AU655" s="143" t="s">
        <v>82</v>
      </c>
      <c r="AY655" s="18" t="s">
        <v>155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8" t="s">
        <v>79</v>
      </c>
      <c r="BK655" s="144">
        <f>ROUND(I655*H655,2)</f>
        <v>0</v>
      </c>
      <c r="BL655" s="18" t="s">
        <v>163</v>
      </c>
      <c r="BM655" s="143" t="s">
        <v>925</v>
      </c>
    </row>
    <row r="656" spans="2:65" s="14" customFormat="1" ht="10.199999999999999">
      <c r="B656" s="178"/>
      <c r="D656" s="160" t="s">
        <v>514</v>
      </c>
      <c r="E656" s="179" t="s">
        <v>19</v>
      </c>
      <c r="F656" s="180" t="s">
        <v>926</v>
      </c>
      <c r="H656" s="179" t="s">
        <v>19</v>
      </c>
      <c r="I656" s="181"/>
      <c r="L656" s="178"/>
      <c r="M656" s="182"/>
      <c r="T656" s="183"/>
      <c r="AT656" s="179" t="s">
        <v>514</v>
      </c>
      <c r="AU656" s="179" t="s">
        <v>82</v>
      </c>
      <c r="AV656" s="14" t="s">
        <v>79</v>
      </c>
      <c r="AW656" s="14" t="s">
        <v>33</v>
      </c>
      <c r="AX656" s="14" t="s">
        <v>72</v>
      </c>
      <c r="AY656" s="179" t="s">
        <v>155</v>
      </c>
    </row>
    <row r="657" spans="2:65" s="12" customFormat="1" ht="10.199999999999999">
      <c r="B657" s="159"/>
      <c r="D657" s="160" t="s">
        <v>514</v>
      </c>
      <c r="E657" s="161" t="s">
        <v>19</v>
      </c>
      <c r="F657" s="162" t="s">
        <v>927</v>
      </c>
      <c r="H657" s="163">
        <v>356.7</v>
      </c>
      <c r="I657" s="164"/>
      <c r="L657" s="159"/>
      <c r="M657" s="165"/>
      <c r="T657" s="166"/>
      <c r="AT657" s="161" t="s">
        <v>514</v>
      </c>
      <c r="AU657" s="161" t="s">
        <v>82</v>
      </c>
      <c r="AV657" s="12" t="s">
        <v>82</v>
      </c>
      <c r="AW657" s="12" t="s">
        <v>33</v>
      </c>
      <c r="AX657" s="12" t="s">
        <v>79</v>
      </c>
      <c r="AY657" s="161" t="s">
        <v>155</v>
      </c>
    </row>
    <row r="658" spans="2:65" s="12" customFormat="1" ht="10.199999999999999">
      <c r="B658" s="159"/>
      <c r="D658" s="160" t="s">
        <v>514</v>
      </c>
      <c r="F658" s="162" t="s">
        <v>928</v>
      </c>
      <c r="H658" s="163">
        <v>362.05099999999999</v>
      </c>
      <c r="I658" s="164"/>
      <c r="L658" s="159"/>
      <c r="M658" s="165"/>
      <c r="T658" s="166"/>
      <c r="AT658" s="161" t="s">
        <v>514</v>
      </c>
      <c r="AU658" s="161" t="s">
        <v>82</v>
      </c>
      <c r="AV658" s="12" t="s">
        <v>82</v>
      </c>
      <c r="AW658" s="12" t="s">
        <v>4</v>
      </c>
      <c r="AX658" s="12" t="s">
        <v>79</v>
      </c>
      <c r="AY658" s="161" t="s">
        <v>155</v>
      </c>
    </row>
    <row r="659" spans="2:65" s="1" customFormat="1" ht="24.15" customHeight="1">
      <c r="B659" s="33"/>
      <c r="C659" s="132" t="s">
        <v>254</v>
      </c>
      <c r="D659" s="132" t="s">
        <v>158</v>
      </c>
      <c r="E659" s="133" t="s">
        <v>929</v>
      </c>
      <c r="F659" s="134" t="s">
        <v>930</v>
      </c>
      <c r="G659" s="135" t="s">
        <v>161</v>
      </c>
      <c r="H659" s="136">
        <v>14</v>
      </c>
      <c r="I659" s="137"/>
      <c r="J659" s="138">
        <f>ROUND(I659*H659,2)</f>
        <v>0</v>
      </c>
      <c r="K659" s="134" t="s">
        <v>162</v>
      </c>
      <c r="L659" s="33"/>
      <c r="M659" s="139" t="s">
        <v>19</v>
      </c>
      <c r="N659" s="140" t="s">
        <v>43</v>
      </c>
      <c r="P659" s="141">
        <f>O659*H659</f>
        <v>0</v>
      </c>
      <c r="Q659" s="141">
        <v>0</v>
      </c>
      <c r="R659" s="141">
        <f>Q659*H659</f>
        <v>0</v>
      </c>
      <c r="S659" s="141">
        <v>0</v>
      </c>
      <c r="T659" s="142">
        <f>S659*H659</f>
        <v>0</v>
      </c>
      <c r="AR659" s="143" t="s">
        <v>163</v>
      </c>
      <c r="AT659" s="143" t="s">
        <v>158</v>
      </c>
      <c r="AU659" s="143" t="s">
        <v>82</v>
      </c>
      <c r="AY659" s="18" t="s">
        <v>155</v>
      </c>
      <c r="BE659" s="144">
        <f>IF(N659="základní",J659,0)</f>
        <v>0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8" t="s">
        <v>79</v>
      </c>
      <c r="BK659" s="144">
        <f>ROUND(I659*H659,2)</f>
        <v>0</v>
      </c>
      <c r="BL659" s="18" t="s">
        <v>163</v>
      </c>
      <c r="BM659" s="143" t="s">
        <v>931</v>
      </c>
    </row>
    <row r="660" spans="2:65" s="1" customFormat="1" ht="10.199999999999999">
      <c r="B660" s="33"/>
      <c r="D660" s="145" t="s">
        <v>164</v>
      </c>
      <c r="F660" s="146" t="s">
        <v>932</v>
      </c>
      <c r="I660" s="147"/>
      <c r="L660" s="33"/>
      <c r="M660" s="148"/>
      <c r="T660" s="54"/>
      <c r="AT660" s="18" t="s">
        <v>164</v>
      </c>
      <c r="AU660" s="18" t="s">
        <v>82</v>
      </c>
    </row>
    <row r="661" spans="2:65" s="14" customFormat="1" ht="10.199999999999999">
      <c r="B661" s="178"/>
      <c r="D661" s="160" t="s">
        <v>514</v>
      </c>
      <c r="E661" s="179" t="s">
        <v>19</v>
      </c>
      <c r="F661" s="180" t="s">
        <v>933</v>
      </c>
      <c r="H661" s="179" t="s">
        <v>19</v>
      </c>
      <c r="I661" s="181"/>
      <c r="L661" s="178"/>
      <c r="M661" s="182"/>
      <c r="T661" s="183"/>
      <c r="AT661" s="179" t="s">
        <v>514</v>
      </c>
      <c r="AU661" s="179" t="s">
        <v>82</v>
      </c>
      <c r="AV661" s="14" t="s">
        <v>79</v>
      </c>
      <c r="AW661" s="14" t="s">
        <v>33</v>
      </c>
      <c r="AX661" s="14" t="s">
        <v>72</v>
      </c>
      <c r="AY661" s="179" t="s">
        <v>155</v>
      </c>
    </row>
    <row r="662" spans="2:65" s="14" customFormat="1" ht="10.199999999999999">
      <c r="B662" s="178"/>
      <c r="D662" s="160" t="s">
        <v>514</v>
      </c>
      <c r="E662" s="179" t="s">
        <v>19</v>
      </c>
      <c r="F662" s="180" t="s">
        <v>934</v>
      </c>
      <c r="H662" s="179" t="s">
        <v>19</v>
      </c>
      <c r="I662" s="181"/>
      <c r="L662" s="178"/>
      <c r="M662" s="182"/>
      <c r="T662" s="183"/>
      <c r="AT662" s="179" t="s">
        <v>514</v>
      </c>
      <c r="AU662" s="179" t="s">
        <v>82</v>
      </c>
      <c r="AV662" s="14" t="s">
        <v>79</v>
      </c>
      <c r="AW662" s="14" t="s">
        <v>33</v>
      </c>
      <c r="AX662" s="14" t="s">
        <v>72</v>
      </c>
      <c r="AY662" s="179" t="s">
        <v>155</v>
      </c>
    </row>
    <row r="663" spans="2:65" s="12" customFormat="1" ht="10.199999999999999">
      <c r="B663" s="159"/>
      <c r="D663" s="160" t="s">
        <v>514</v>
      </c>
      <c r="E663" s="161" t="s">
        <v>19</v>
      </c>
      <c r="F663" s="162" t="s">
        <v>216</v>
      </c>
      <c r="H663" s="163">
        <v>13</v>
      </c>
      <c r="I663" s="164"/>
      <c r="L663" s="159"/>
      <c r="M663" s="165"/>
      <c r="T663" s="166"/>
      <c r="AT663" s="161" t="s">
        <v>514</v>
      </c>
      <c r="AU663" s="161" t="s">
        <v>82</v>
      </c>
      <c r="AV663" s="12" t="s">
        <v>82</v>
      </c>
      <c r="AW663" s="12" t="s">
        <v>33</v>
      </c>
      <c r="AX663" s="12" t="s">
        <v>72</v>
      </c>
      <c r="AY663" s="161" t="s">
        <v>155</v>
      </c>
    </row>
    <row r="664" spans="2:65" s="14" customFormat="1" ht="10.199999999999999">
      <c r="B664" s="178"/>
      <c r="D664" s="160" t="s">
        <v>514</v>
      </c>
      <c r="E664" s="179" t="s">
        <v>19</v>
      </c>
      <c r="F664" s="180" t="s">
        <v>935</v>
      </c>
      <c r="H664" s="179" t="s">
        <v>19</v>
      </c>
      <c r="I664" s="181"/>
      <c r="L664" s="178"/>
      <c r="M664" s="182"/>
      <c r="T664" s="183"/>
      <c r="AT664" s="179" t="s">
        <v>514</v>
      </c>
      <c r="AU664" s="179" t="s">
        <v>82</v>
      </c>
      <c r="AV664" s="14" t="s">
        <v>79</v>
      </c>
      <c r="AW664" s="14" t="s">
        <v>33</v>
      </c>
      <c r="AX664" s="14" t="s">
        <v>72</v>
      </c>
      <c r="AY664" s="179" t="s">
        <v>155</v>
      </c>
    </row>
    <row r="665" spans="2:65" s="12" customFormat="1" ht="10.199999999999999">
      <c r="B665" s="159"/>
      <c r="D665" s="160" t="s">
        <v>514</v>
      </c>
      <c r="E665" s="161" t="s">
        <v>19</v>
      </c>
      <c r="F665" s="162" t="s">
        <v>79</v>
      </c>
      <c r="H665" s="163">
        <v>1</v>
      </c>
      <c r="I665" s="164"/>
      <c r="L665" s="159"/>
      <c r="M665" s="165"/>
      <c r="T665" s="166"/>
      <c r="AT665" s="161" t="s">
        <v>514</v>
      </c>
      <c r="AU665" s="161" t="s">
        <v>82</v>
      </c>
      <c r="AV665" s="12" t="s">
        <v>82</v>
      </c>
      <c r="AW665" s="12" t="s">
        <v>33</v>
      </c>
      <c r="AX665" s="12" t="s">
        <v>72</v>
      </c>
      <c r="AY665" s="161" t="s">
        <v>155</v>
      </c>
    </row>
    <row r="666" spans="2:65" s="13" customFormat="1" ht="10.199999999999999">
      <c r="B666" s="167"/>
      <c r="D666" s="160" t="s">
        <v>514</v>
      </c>
      <c r="E666" s="168" t="s">
        <v>19</v>
      </c>
      <c r="F666" s="169" t="s">
        <v>516</v>
      </c>
      <c r="H666" s="170">
        <v>14</v>
      </c>
      <c r="I666" s="171"/>
      <c r="L666" s="167"/>
      <c r="M666" s="172"/>
      <c r="T666" s="173"/>
      <c r="AT666" s="168" t="s">
        <v>514</v>
      </c>
      <c r="AU666" s="168" t="s">
        <v>82</v>
      </c>
      <c r="AV666" s="13" t="s">
        <v>163</v>
      </c>
      <c r="AW666" s="13" t="s">
        <v>33</v>
      </c>
      <c r="AX666" s="13" t="s">
        <v>79</v>
      </c>
      <c r="AY666" s="168" t="s">
        <v>155</v>
      </c>
    </row>
    <row r="667" spans="2:65" s="1" customFormat="1" ht="16.5" customHeight="1">
      <c r="B667" s="33"/>
      <c r="C667" s="149" t="s">
        <v>349</v>
      </c>
      <c r="D667" s="149" t="s">
        <v>229</v>
      </c>
      <c r="E667" s="150" t="s">
        <v>936</v>
      </c>
      <c r="F667" s="151" t="s">
        <v>937</v>
      </c>
      <c r="G667" s="152" t="s">
        <v>161</v>
      </c>
      <c r="H667" s="153">
        <v>13.195</v>
      </c>
      <c r="I667" s="154"/>
      <c r="J667" s="155">
        <f>ROUND(I667*H667,2)</f>
        <v>0</v>
      </c>
      <c r="K667" s="151" t="s">
        <v>162</v>
      </c>
      <c r="L667" s="156"/>
      <c r="M667" s="157" t="s">
        <v>19</v>
      </c>
      <c r="N667" s="158" t="s">
        <v>43</v>
      </c>
      <c r="P667" s="141">
        <f>O667*H667</f>
        <v>0</v>
      </c>
      <c r="Q667" s="141">
        <v>5.0000000000000001E-3</v>
      </c>
      <c r="R667" s="141">
        <f>Q667*H667</f>
        <v>6.5975000000000006E-2</v>
      </c>
      <c r="S667" s="141">
        <v>0</v>
      </c>
      <c r="T667" s="142">
        <f>S667*H667</f>
        <v>0</v>
      </c>
      <c r="AR667" s="143" t="s">
        <v>177</v>
      </c>
      <c r="AT667" s="143" t="s">
        <v>229</v>
      </c>
      <c r="AU667" s="143" t="s">
        <v>82</v>
      </c>
      <c r="AY667" s="18" t="s">
        <v>155</v>
      </c>
      <c r="BE667" s="144">
        <f>IF(N667="základní",J667,0)</f>
        <v>0</v>
      </c>
      <c r="BF667" s="144">
        <f>IF(N667="snížená",J667,0)</f>
        <v>0</v>
      </c>
      <c r="BG667" s="144">
        <f>IF(N667="zákl. přenesená",J667,0)</f>
        <v>0</v>
      </c>
      <c r="BH667" s="144">
        <f>IF(N667="sníž. přenesená",J667,0)</f>
        <v>0</v>
      </c>
      <c r="BI667" s="144">
        <f>IF(N667="nulová",J667,0)</f>
        <v>0</v>
      </c>
      <c r="BJ667" s="18" t="s">
        <v>79</v>
      </c>
      <c r="BK667" s="144">
        <f>ROUND(I667*H667,2)</f>
        <v>0</v>
      </c>
      <c r="BL667" s="18" t="s">
        <v>163</v>
      </c>
      <c r="BM667" s="143" t="s">
        <v>938</v>
      </c>
    </row>
    <row r="668" spans="2:65" s="14" customFormat="1" ht="10.199999999999999">
      <c r="B668" s="178"/>
      <c r="D668" s="160" t="s">
        <v>514</v>
      </c>
      <c r="E668" s="179" t="s">
        <v>19</v>
      </c>
      <c r="F668" s="180" t="s">
        <v>939</v>
      </c>
      <c r="H668" s="179" t="s">
        <v>19</v>
      </c>
      <c r="I668" s="181"/>
      <c r="L668" s="178"/>
      <c r="M668" s="182"/>
      <c r="T668" s="183"/>
      <c r="AT668" s="179" t="s">
        <v>514</v>
      </c>
      <c r="AU668" s="179" t="s">
        <v>82</v>
      </c>
      <c r="AV668" s="14" t="s">
        <v>79</v>
      </c>
      <c r="AW668" s="14" t="s">
        <v>33</v>
      </c>
      <c r="AX668" s="14" t="s">
        <v>72</v>
      </c>
      <c r="AY668" s="179" t="s">
        <v>155</v>
      </c>
    </row>
    <row r="669" spans="2:65" s="12" customFormat="1" ht="10.199999999999999">
      <c r="B669" s="159"/>
      <c r="D669" s="160" t="s">
        <v>514</v>
      </c>
      <c r="E669" s="161" t="s">
        <v>19</v>
      </c>
      <c r="F669" s="162" t="s">
        <v>216</v>
      </c>
      <c r="H669" s="163">
        <v>13</v>
      </c>
      <c r="I669" s="164"/>
      <c r="L669" s="159"/>
      <c r="M669" s="165"/>
      <c r="T669" s="166"/>
      <c r="AT669" s="161" t="s">
        <v>514</v>
      </c>
      <c r="AU669" s="161" t="s">
        <v>82</v>
      </c>
      <c r="AV669" s="12" t="s">
        <v>82</v>
      </c>
      <c r="AW669" s="12" t="s">
        <v>33</v>
      </c>
      <c r="AX669" s="12" t="s">
        <v>79</v>
      </c>
      <c r="AY669" s="161" t="s">
        <v>155</v>
      </c>
    </row>
    <row r="670" spans="2:65" s="12" customFormat="1" ht="10.199999999999999">
      <c r="B670" s="159"/>
      <c r="D670" s="160" t="s">
        <v>514</v>
      </c>
      <c r="F670" s="162" t="s">
        <v>940</v>
      </c>
      <c r="H670" s="163">
        <v>13.195</v>
      </c>
      <c r="I670" s="164"/>
      <c r="L670" s="159"/>
      <c r="M670" s="165"/>
      <c r="T670" s="166"/>
      <c r="AT670" s="161" t="s">
        <v>514</v>
      </c>
      <c r="AU670" s="161" t="s">
        <v>82</v>
      </c>
      <c r="AV670" s="12" t="s">
        <v>82</v>
      </c>
      <c r="AW670" s="12" t="s">
        <v>4</v>
      </c>
      <c r="AX670" s="12" t="s">
        <v>79</v>
      </c>
      <c r="AY670" s="161" t="s">
        <v>155</v>
      </c>
    </row>
    <row r="671" spans="2:65" s="1" customFormat="1" ht="16.5" customHeight="1">
      <c r="B671" s="33"/>
      <c r="C671" s="149" t="s">
        <v>257</v>
      </c>
      <c r="D671" s="149" t="s">
        <v>229</v>
      </c>
      <c r="E671" s="150" t="s">
        <v>941</v>
      </c>
      <c r="F671" s="151" t="s">
        <v>942</v>
      </c>
      <c r="G671" s="152" t="s">
        <v>161</v>
      </c>
      <c r="H671" s="153">
        <v>1.0149999999999999</v>
      </c>
      <c r="I671" s="154"/>
      <c r="J671" s="155">
        <f>ROUND(I671*H671,2)</f>
        <v>0</v>
      </c>
      <c r="K671" s="151" t="s">
        <v>162</v>
      </c>
      <c r="L671" s="156"/>
      <c r="M671" s="157" t="s">
        <v>19</v>
      </c>
      <c r="N671" s="158" t="s">
        <v>43</v>
      </c>
      <c r="P671" s="141">
        <f>O671*H671</f>
        <v>0</v>
      </c>
      <c r="Q671" s="141">
        <v>4.7000000000000002E-3</v>
      </c>
      <c r="R671" s="141">
        <f>Q671*H671</f>
        <v>4.7704999999999996E-3</v>
      </c>
      <c r="S671" s="141">
        <v>0</v>
      </c>
      <c r="T671" s="142">
        <f>S671*H671</f>
        <v>0</v>
      </c>
      <c r="AR671" s="143" t="s">
        <v>177</v>
      </c>
      <c r="AT671" s="143" t="s">
        <v>229</v>
      </c>
      <c r="AU671" s="143" t="s">
        <v>82</v>
      </c>
      <c r="AY671" s="18" t="s">
        <v>155</v>
      </c>
      <c r="BE671" s="144">
        <f>IF(N671="základní",J671,0)</f>
        <v>0</v>
      </c>
      <c r="BF671" s="144">
        <f>IF(N671="snížená",J671,0)</f>
        <v>0</v>
      </c>
      <c r="BG671" s="144">
        <f>IF(N671="zákl. přenesená",J671,0)</f>
        <v>0</v>
      </c>
      <c r="BH671" s="144">
        <f>IF(N671="sníž. přenesená",J671,0)</f>
        <v>0</v>
      </c>
      <c r="BI671" s="144">
        <f>IF(N671="nulová",J671,0)</f>
        <v>0</v>
      </c>
      <c r="BJ671" s="18" t="s">
        <v>79</v>
      </c>
      <c r="BK671" s="144">
        <f>ROUND(I671*H671,2)</f>
        <v>0</v>
      </c>
      <c r="BL671" s="18" t="s">
        <v>163</v>
      </c>
      <c r="BM671" s="143" t="s">
        <v>943</v>
      </c>
    </row>
    <row r="672" spans="2:65" s="14" customFormat="1" ht="10.199999999999999">
      <c r="B672" s="178"/>
      <c r="D672" s="160" t="s">
        <v>514</v>
      </c>
      <c r="E672" s="179" t="s">
        <v>19</v>
      </c>
      <c r="F672" s="180" t="s">
        <v>939</v>
      </c>
      <c r="H672" s="179" t="s">
        <v>19</v>
      </c>
      <c r="I672" s="181"/>
      <c r="L672" s="178"/>
      <c r="M672" s="182"/>
      <c r="T672" s="183"/>
      <c r="AT672" s="179" t="s">
        <v>514</v>
      </c>
      <c r="AU672" s="179" t="s">
        <v>82</v>
      </c>
      <c r="AV672" s="14" t="s">
        <v>79</v>
      </c>
      <c r="AW672" s="14" t="s">
        <v>33</v>
      </c>
      <c r="AX672" s="14" t="s">
        <v>72</v>
      </c>
      <c r="AY672" s="179" t="s">
        <v>155</v>
      </c>
    </row>
    <row r="673" spans="2:65" s="12" customFormat="1" ht="10.199999999999999">
      <c r="B673" s="159"/>
      <c r="D673" s="160" t="s">
        <v>514</v>
      </c>
      <c r="E673" s="161" t="s">
        <v>19</v>
      </c>
      <c r="F673" s="162" t="s">
        <v>79</v>
      </c>
      <c r="H673" s="163">
        <v>1</v>
      </c>
      <c r="I673" s="164"/>
      <c r="L673" s="159"/>
      <c r="M673" s="165"/>
      <c r="T673" s="166"/>
      <c r="AT673" s="161" t="s">
        <v>514</v>
      </c>
      <c r="AU673" s="161" t="s">
        <v>82</v>
      </c>
      <c r="AV673" s="12" t="s">
        <v>82</v>
      </c>
      <c r="AW673" s="12" t="s">
        <v>33</v>
      </c>
      <c r="AX673" s="12" t="s">
        <v>79</v>
      </c>
      <c r="AY673" s="161" t="s">
        <v>155</v>
      </c>
    </row>
    <row r="674" spans="2:65" s="12" customFormat="1" ht="10.199999999999999">
      <c r="B674" s="159"/>
      <c r="D674" s="160" t="s">
        <v>514</v>
      </c>
      <c r="F674" s="162" t="s">
        <v>944</v>
      </c>
      <c r="H674" s="163">
        <v>1.0149999999999999</v>
      </c>
      <c r="I674" s="164"/>
      <c r="L674" s="159"/>
      <c r="M674" s="165"/>
      <c r="T674" s="166"/>
      <c r="AT674" s="161" t="s">
        <v>514</v>
      </c>
      <c r="AU674" s="161" t="s">
        <v>82</v>
      </c>
      <c r="AV674" s="12" t="s">
        <v>82</v>
      </c>
      <c r="AW674" s="12" t="s">
        <v>4</v>
      </c>
      <c r="AX674" s="12" t="s">
        <v>79</v>
      </c>
      <c r="AY674" s="161" t="s">
        <v>155</v>
      </c>
    </row>
    <row r="675" spans="2:65" s="1" customFormat="1" ht="24.15" customHeight="1">
      <c r="B675" s="33"/>
      <c r="C675" s="132" t="s">
        <v>357</v>
      </c>
      <c r="D675" s="132" t="s">
        <v>158</v>
      </c>
      <c r="E675" s="133" t="s">
        <v>945</v>
      </c>
      <c r="F675" s="134" t="s">
        <v>946</v>
      </c>
      <c r="G675" s="135" t="s">
        <v>161</v>
      </c>
      <c r="H675" s="136">
        <v>1</v>
      </c>
      <c r="I675" s="137"/>
      <c r="J675" s="138">
        <f>ROUND(I675*H675,2)</f>
        <v>0</v>
      </c>
      <c r="K675" s="134" t="s">
        <v>162</v>
      </c>
      <c r="L675" s="33"/>
      <c r="M675" s="139" t="s">
        <v>19</v>
      </c>
      <c r="N675" s="140" t="s">
        <v>43</v>
      </c>
      <c r="P675" s="141">
        <f>O675*H675</f>
        <v>0</v>
      </c>
      <c r="Q675" s="141">
        <v>0</v>
      </c>
      <c r="R675" s="141">
        <f>Q675*H675</f>
        <v>0</v>
      </c>
      <c r="S675" s="141">
        <v>0</v>
      </c>
      <c r="T675" s="142">
        <f>S675*H675</f>
        <v>0</v>
      </c>
      <c r="AR675" s="143" t="s">
        <v>163</v>
      </c>
      <c r="AT675" s="143" t="s">
        <v>158</v>
      </c>
      <c r="AU675" s="143" t="s">
        <v>82</v>
      </c>
      <c r="AY675" s="18" t="s">
        <v>155</v>
      </c>
      <c r="BE675" s="144">
        <f>IF(N675="základní",J675,0)</f>
        <v>0</v>
      </c>
      <c r="BF675" s="144">
        <f>IF(N675="snížená",J675,0)</f>
        <v>0</v>
      </c>
      <c r="BG675" s="144">
        <f>IF(N675="zákl. přenesená",J675,0)</f>
        <v>0</v>
      </c>
      <c r="BH675" s="144">
        <f>IF(N675="sníž. přenesená",J675,0)</f>
        <v>0</v>
      </c>
      <c r="BI675" s="144">
        <f>IF(N675="nulová",J675,0)</f>
        <v>0</v>
      </c>
      <c r="BJ675" s="18" t="s">
        <v>79</v>
      </c>
      <c r="BK675" s="144">
        <f>ROUND(I675*H675,2)</f>
        <v>0</v>
      </c>
      <c r="BL675" s="18" t="s">
        <v>163</v>
      </c>
      <c r="BM675" s="143" t="s">
        <v>947</v>
      </c>
    </row>
    <row r="676" spans="2:65" s="1" customFormat="1" ht="10.199999999999999">
      <c r="B676" s="33"/>
      <c r="D676" s="145" t="s">
        <v>164</v>
      </c>
      <c r="F676" s="146" t="s">
        <v>948</v>
      </c>
      <c r="I676" s="147"/>
      <c r="L676" s="33"/>
      <c r="M676" s="148"/>
      <c r="T676" s="54"/>
      <c r="AT676" s="18" t="s">
        <v>164</v>
      </c>
      <c r="AU676" s="18" t="s">
        <v>82</v>
      </c>
    </row>
    <row r="677" spans="2:65" s="14" customFormat="1" ht="10.199999999999999">
      <c r="B677" s="178"/>
      <c r="D677" s="160" t="s">
        <v>514</v>
      </c>
      <c r="E677" s="179" t="s">
        <v>19</v>
      </c>
      <c r="F677" s="180" t="s">
        <v>949</v>
      </c>
      <c r="H677" s="179" t="s">
        <v>19</v>
      </c>
      <c r="I677" s="181"/>
      <c r="L677" s="178"/>
      <c r="M677" s="182"/>
      <c r="T677" s="183"/>
      <c r="AT677" s="179" t="s">
        <v>514</v>
      </c>
      <c r="AU677" s="179" t="s">
        <v>82</v>
      </c>
      <c r="AV677" s="14" t="s">
        <v>79</v>
      </c>
      <c r="AW677" s="14" t="s">
        <v>33</v>
      </c>
      <c r="AX677" s="14" t="s">
        <v>72</v>
      </c>
      <c r="AY677" s="179" t="s">
        <v>155</v>
      </c>
    </row>
    <row r="678" spans="2:65" s="12" customFormat="1" ht="10.199999999999999">
      <c r="B678" s="159"/>
      <c r="D678" s="160" t="s">
        <v>514</v>
      </c>
      <c r="E678" s="161" t="s">
        <v>19</v>
      </c>
      <c r="F678" s="162" t="s">
        <v>79</v>
      </c>
      <c r="H678" s="163">
        <v>1</v>
      </c>
      <c r="I678" s="164"/>
      <c r="L678" s="159"/>
      <c r="M678" s="165"/>
      <c r="T678" s="166"/>
      <c r="AT678" s="161" t="s">
        <v>514</v>
      </c>
      <c r="AU678" s="161" t="s">
        <v>82</v>
      </c>
      <c r="AV678" s="12" t="s">
        <v>82</v>
      </c>
      <c r="AW678" s="12" t="s">
        <v>33</v>
      </c>
      <c r="AX678" s="12" t="s">
        <v>79</v>
      </c>
      <c r="AY678" s="161" t="s">
        <v>155</v>
      </c>
    </row>
    <row r="679" spans="2:65" s="1" customFormat="1" ht="16.5" customHeight="1">
      <c r="B679" s="33"/>
      <c r="C679" s="149" t="s">
        <v>262</v>
      </c>
      <c r="D679" s="149" t="s">
        <v>229</v>
      </c>
      <c r="E679" s="150" t="s">
        <v>950</v>
      </c>
      <c r="F679" s="151" t="s">
        <v>951</v>
      </c>
      <c r="G679" s="152" t="s">
        <v>161</v>
      </c>
      <c r="H679" s="153">
        <v>1.0149999999999999</v>
      </c>
      <c r="I679" s="154"/>
      <c r="J679" s="155">
        <f>ROUND(I679*H679,2)</f>
        <v>0</v>
      </c>
      <c r="K679" s="151" t="s">
        <v>162</v>
      </c>
      <c r="L679" s="156"/>
      <c r="M679" s="157" t="s">
        <v>19</v>
      </c>
      <c r="N679" s="158" t="s">
        <v>43</v>
      </c>
      <c r="P679" s="141">
        <f>O679*H679</f>
        <v>0</v>
      </c>
      <c r="Q679" s="141">
        <v>1E-4</v>
      </c>
      <c r="R679" s="141">
        <f>Q679*H679</f>
        <v>1.015E-4</v>
      </c>
      <c r="S679" s="141">
        <v>0</v>
      </c>
      <c r="T679" s="142">
        <f>S679*H679</f>
        <v>0</v>
      </c>
      <c r="AR679" s="143" t="s">
        <v>177</v>
      </c>
      <c r="AT679" s="143" t="s">
        <v>229</v>
      </c>
      <c r="AU679" s="143" t="s">
        <v>82</v>
      </c>
      <c r="AY679" s="18" t="s">
        <v>155</v>
      </c>
      <c r="BE679" s="144">
        <f>IF(N679="základní",J679,0)</f>
        <v>0</v>
      </c>
      <c r="BF679" s="144">
        <f>IF(N679="snížená",J679,0)</f>
        <v>0</v>
      </c>
      <c r="BG679" s="144">
        <f>IF(N679="zákl. přenesená",J679,0)</f>
        <v>0</v>
      </c>
      <c r="BH679" s="144">
        <f>IF(N679="sníž. přenesená",J679,0)</f>
        <v>0</v>
      </c>
      <c r="BI679" s="144">
        <f>IF(N679="nulová",J679,0)</f>
        <v>0</v>
      </c>
      <c r="BJ679" s="18" t="s">
        <v>79</v>
      </c>
      <c r="BK679" s="144">
        <f>ROUND(I679*H679,2)</f>
        <v>0</v>
      </c>
      <c r="BL679" s="18" t="s">
        <v>163</v>
      </c>
      <c r="BM679" s="143" t="s">
        <v>952</v>
      </c>
    </row>
    <row r="680" spans="2:65" s="14" customFormat="1" ht="10.199999999999999">
      <c r="B680" s="178"/>
      <c r="D680" s="160" t="s">
        <v>514</v>
      </c>
      <c r="E680" s="179" t="s">
        <v>19</v>
      </c>
      <c r="F680" s="180" t="s">
        <v>939</v>
      </c>
      <c r="H680" s="179" t="s">
        <v>19</v>
      </c>
      <c r="I680" s="181"/>
      <c r="L680" s="178"/>
      <c r="M680" s="182"/>
      <c r="T680" s="183"/>
      <c r="AT680" s="179" t="s">
        <v>514</v>
      </c>
      <c r="AU680" s="179" t="s">
        <v>82</v>
      </c>
      <c r="AV680" s="14" t="s">
        <v>79</v>
      </c>
      <c r="AW680" s="14" t="s">
        <v>33</v>
      </c>
      <c r="AX680" s="14" t="s">
        <v>72</v>
      </c>
      <c r="AY680" s="179" t="s">
        <v>155</v>
      </c>
    </row>
    <row r="681" spans="2:65" s="12" customFormat="1" ht="10.199999999999999">
      <c r="B681" s="159"/>
      <c r="D681" s="160" t="s">
        <v>514</v>
      </c>
      <c r="E681" s="161" t="s">
        <v>19</v>
      </c>
      <c r="F681" s="162" t="s">
        <v>79</v>
      </c>
      <c r="H681" s="163">
        <v>1</v>
      </c>
      <c r="I681" s="164"/>
      <c r="L681" s="159"/>
      <c r="M681" s="165"/>
      <c r="T681" s="166"/>
      <c r="AT681" s="161" t="s">
        <v>514</v>
      </c>
      <c r="AU681" s="161" t="s">
        <v>82</v>
      </c>
      <c r="AV681" s="12" t="s">
        <v>82</v>
      </c>
      <c r="AW681" s="12" t="s">
        <v>33</v>
      </c>
      <c r="AX681" s="12" t="s">
        <v>79</v>
      </c>
      <c r="AY681" s="161" t="s">
        <v>155</v>
      </c>
    </row>
    <row r="682" spans="2:65" s="12" customFormat="1" ht="10.199999999999999">
      <c r="B682" s="159"/>
      <c r="D682" s="160" t="s">
        <v>514</v>
      </c>
      <c r="F682" s="162" t="s">
        <v>944</v>
      </c>
      <c r="H682" s="163">
        <v>1.0149999999999999</v>
      </c>
      <c r="I682" s="164"/>
      <c r="L682" s="159"/>
      <c r="M682" s="165"/>
      <c r="T682" s="166"/>
      <c r="AT682" s="161" t="s">
        <v>514</v>
      </c>
      <c r="AU682" s="161" t="s">
        <v>82</v>
      </c>
      <c r="AV682" s="12" t="s">
        <v>82</v>
      </c>
      <c r="AW682" s="12" t="s">
        <v>4</v>
      </c>
      <c r="AX682" s="12" t="s">
        <v>79</v>
      </c>
      <c r="AY682" s="161" t="s">
        <v>155</v>
      </c>
    </row>
    <row r="683" spans="2:65" s="1" customFormat="1" ht="24.15" customHeight="1">
      <c r="B683" s="33"/>
      <c r="C683" s="132" t="s">
        <v>365</v>
      </c>
      <c r="D683" s="132" t="s">
        <v>158</v>
      </c>
      <c r="E683" s="133" t="s">
        <v>953</v>
      </c>
      <c r="F683" s="134" t="s">
        <v>954</v>
      </c>
      <c r="G683" s="135" t="s">
        <v>161</v>
      </c>
      <c r="H683" s="136">
        <v>13</v>
      </c>
      <c r="I683" s="137"/>
      <c r="J683" s="138">
        <f>ROUND(I683*H683,2)</f>
        <v>0</v>
      </c>
      <c r="K683" s="134" t="s">
        <v>162</v>
      </c>
      <c r="L683" s="33"/>
      <c r="M683" s="139" t="s">
        <v>19</v>
      </c>
      <c r="N683" s="140" t="s">
        <v>43</v>
      </c>
      <c r="P683" s="141">
        <f>O683*H683</f>
        <v>0</v>
      </c>
      <c r="Q683" s="141">
        <v>0</v>
      </c>
      <c r="R683" s="141">
        <f>Q683*H683</f>
        <v>0</v>
      </c>
      <c r="S683" s="141">
        <v>0</v>
      </c>
      <c r="T683" s="142">
        <f>S683*H683</f>
        <v>0</v>
      </c>
      <c r="AR683" s="143" t="s">
        <v>163</v>
      </c>
      <c r="AT683" s="143" t="s">
        <v>158</v>
      </c>
      <c r="AU683" s="143" t="s">
        <v>82</v>
      </c>
      <c r="AY683" s="18" t="s">
        <v>155</v>
      </c>
      <c r="BE683" s="144">
        <f>IF(N683="základní",J683,0)</f>
        <v>0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8" t="s">
        <v>79</v>
      </c>
      <c r="BK683" s="144">
        <f>ROUND(I683*H683,2)</f>
        <v>0</v>
      </c>
      <c r="BL683" s="18" t="s">
        <v>163</v>
      </c>
      <c r="BM683" s="143" t="s">
        <v>955</v>
      </c>
    </row>
    <row r="684" spans="2:65" s="1" customFormat="1" ht="10.199999999999999">
      <c r="B684" s="33"/>
      <c r="D684" s="145" t="s">
        <v>164</v>
      </c>
      <c r="F684" s="146" t="s">
        <v>956</v>
      </c>
      <c r="I684" s="147"/>
      <c r="L684" s="33"/>
      <c r="M684" s="148"/>
      <c r="T684" s="54"/>
      <c r="AT684" s="18" t="s">
        <v>164</v>
      </c>
      <c r="AU684" s="18" t="s">
        <v>82</v>
      </c>
    </row>
    <row r="685" spans="2:65" s="14" customFormat="1" ht="10.199999999999999">
      <c r="B685" s="178"/>
      <c r="D685" s="160" t="s">
        <v>514</v>
      </c>
      <c r="E685" s="179" t="s">
        <v>19</v>
      </c>
      <c r="F685" s="180" t="s">
        <v>949</v>
      </c>
      <c r="H685" s="179" t="s">
        <v>19</v>
      </c>
      <c r="I685" s="181"/>
      <c r="L685" s="178"/>
      <c r="M685" s="182"/>
      <c r="T685" s="183"/>
      <c r="AT685" s="179" t="s">
        <v>514</v>
      </c>
      <c r="AU685" s="179" t="s">
        <v>82</v>
      </c>
      <c r="AV685" s="14" t="s">
        <v>79</v>
      </c>
      <c r="AW685" s="14" t="s">
        <v>33</v>
      </c>
      <c r="AX685" s="14" t="s">
        <v>72</v>
      </c>
      <c r="AY685" s="179" t="s">
        <v>155</v>
      </c>
    </row>
    <row r="686" spans="2:65" s="12" customFormat="1" ht="10.199999999999999">
      <c r="B686" s="159"/>
      <c r="D686" s="160" t="s">
        <v>514</v>
      </c>
      <c r="E686" s="161" t="s">
        <v>19</v>
      </c>
      <c r="F686" s="162" t="s">
        <v>216</v>
      </c>
      <c r="H686" s="163">
        <v>13</v>
      </c>
      <c r="I686" s="164"/>
      <c r="L686" s="159"/>
      <c r="M686" s="165"/>
      <c r="T686" s="166"/>
      <c r="AT686" s="161" t="s">
        <v>514</v>
      </c>
      <c r="AU686" s="161" t="s">
        <v>82</v>
      </c>
      <c r="AV686" s="12" t="s">
        <v>82</v>
      </c>
      <c r="AW686" s="12" t="s">
        <v>33</v>
      </c>
      <c r="AX686" s="12" t="s">
        <v>79</v>
      </c>
      <c r="AY686" s="161" t="s">
        <v>155</v>
      </c>
    </row>
    <row r="687" spans="2:65" s="1" customFormat="1" ht="16.5" customHeight="1">
      <c r="B687" s="33"/>
      <c r="C687" s="149" t="s">
        <v>266</v>
      </c>
      <c r="D687" s="149" t="s">
        <v>229</v>
      </c>
      <c r="E687" s="150" t="s">
        <v>957</v>
      </c>
      <c r="F687" s="151" t="s">
        <v>958</v>
      </c>
      <c r="G687" s="152" t="s">
        <v>161</v>
      </c>
      <c r="H687" s="153">
        <v>13.195</v>
      </c>
      <c r="I687" s="154"/>
      <c r="J687" s="155">
        <f>ROUND(I687*H687,2)</f>
        <v>0</v>
      </c>
      <c r="K687" s="151" t="s">
        <v>162</v>
      </c>
      <c r="L687" s="156"/>
      <c r="M687" s="157" t="s">
        <v>19</v>
      </c>
      <c r="N687" s="158" t="s">
        <v>43</v>
      </c>
      <c r="P687" s="141">
        <f>O687*H687</f>
        <v>0</v>
      </c>
      <c r="Q687" s="141">
        <v>2.9E-4</v>
      </c>
      <c r="R687" s="141">
        <f>Q687*H687</f>
        <v>3.8265500000000002E-3</v>
      </c>
      <c r="S687" s="141">
        <v>0</v>
      </c>
      <c r="T687" s="142">
        <f>S687*H687</f>
        <v>0</v>
      </c>
      <c r="AR687" s="143" t="s">
        <v>177</v>
      </c>
      <c r="AT687" s="143" t="s">
        <v>229</v>
      </c>
      <c r="AU687" s="143" t="s">
        <v>82</v>
      </c>
      <c r="AY687" s="18" t="s">
        <v>155</v>
      </c>
      <c r="BE687" s="144">
        <f>IF(N687="základní",J687,0)</f>
        <v>0</v>
      </c>
      <c r="BF687" s="144">
        <f>IF(N687="snížená",J687,0)</f>
        <v>0</v>
      </c>
      <c r="BG687" s="144">
        <f>IF(N687="zákl. přenesená",J687,0)</f>
        <v>0</v>
      </c>
      <c r="BH687" s="144">
        <f>IF(N687="sníž. přenesená",J687,0)</f>
        <v>0</v>
      </c>
      <c r="BI687" s="144">
        <f>IF(N687="nulová",J687,0)</f>
        <v>0</v>
      </c>
      <c r="BJ687" s="18" t="s">
        <v>79</v>
      </c>
      <c r="BK687" s="144">
        <f>ROUND(I687*H687,2)</f>
        <v>0</v>
      </c>
      <c r="BL687" s="18" t="s">
        <v>163</v>
      </c>
      <c r="BM687" s="143" t="s">
        <v>959</v>
      </c>
    </row>
    <row r="688" spans="2:65" s="14" customFormat="1" ht="10.199999999999999">
      <c r="B688" s="178"/>
      <c r="D688" s="160" t="s">
        <v>514</v>
      </c>
      <c r="E688" s="179" t="s">
        <v>19</v>
      </c>
      <c r="F688" s="180" t="s">
        <v>939</v>
      </c>
      <c r="H688" s="179" t="s">
        <v>19</v>
      </c>
      <c r="I688" s="181"/>
      <c r="L688" s="178"/>
      <c r="M688" s="182"/>
      <c r="T688" s="183"/>
      <c r="AT688" s="179" t="s">
        <v>514</v>
      </c>
      <c r="AU688" s="179" t="s">
        <v>82</v>
      </c>
      <c r="AV688" s="14" t="s">
        <v>79</v>
      </c>
      <c r="AW688" s="14" t="s">
        <v>33</v>
      </c>
      <c r="AX688" s="14" t="s">
        <v>72</v>
      </c>
      <c r="AY688" s="179" t="s">
        <v>155</v>
      </c>
    </row>
    <row r="689" spans="2:65" s="12" customFormat="1" ht="10.199999999999999">
      <c r="B689" s="159"/>
      <c r="D689" s="160" t="s">
        <v>514</v>
      </c>
      <c r="E689" s="161" t="s">
        <v>19</v>
      </c>
      <c r="F689" s="162" t="s">
        <v>216</v>
      </c>
      <c r="H689" s="163">
        <v>13</v>
      </c>
      <c r="I689" s="164"/>
      <c r="L689" s="159"/>
      <c r="M689" s="165"/>
      <c r="T689" s="166"/>
      <c r="AT689" s="161" t="s">
        <v>514</v>
      </c>
      <c r="AU689" s="161" t="s">
        <v>82</v>
      </c>
      <c r="AV689" s="12" t="s">
        <v>82</v>
      </c>
      <c r="AW689" s="12" t="s">
        <v>33</v>
      </c>
      <c r="AX689" s="12" t="s">
        <v>79</v>
      </c>
      <c r="AY689" s="161" t="s">
        <v>155</v>
      </c>
    </row>
    <row r="690" spans="2:65" s="12" customFormat="1" ht="10.199999999999999">
      <c r="B690" s="159"/>
      <c r="D690" s="160" t="s">
        <v>514</v>
      </c>
      <c r="F690" s="162" t="s">
        <v>940</v>
      </c>
      <c r="H690" s="163">
        <v>13.195</v>
      </c>
      <c r="I690" s="164"/>
      <c r="L690" s="159"/>
      <c r="M690" s="165"/>
      <c r="T690" s="166"/>
      <c r="AT690" s="161" t="s">
        <v>514</v>
      </c>
      <c r="AU690" s="161" t="s">
        <v>82</v>
      </c>
      <c r="AV690" s="12" t="s">
        <v>82</v>
      </c>
      <c r="AW690" s="12" t="s">
        <v>4</v>
      </c>
      <c r="AX690" s="12" t="s">
        <v>79</v>
      </c>
      <c r="AY690" s="161" t="s">
        <v>155</v>
      </c>
    </row>
    <row r="691" spans="2:65" s="1" customFormat="1" ht="16.5" customHeight="1">
      <c r="B691" s="33"/>
      <c r="C691" s="132" t="s">
        <v>374</v>
      </c>
      <c r="D691" s="132" t="s">
        <v>158</v>
      </c>
      <c r="E691" s="133" t="s">
        <v>960</v>
      </c>
      <c r="F691" s="134" t="s">
        <v>961</v>
      </c>
      <c r="G691" s="135" t="s">
        <v>161</v>
      </c>
      <c r="H691" s="136">
        <v>1</v>
      </c>
      <c r="I691" s="137"/>
      <c r="J691" s="138">
        <f>ROUND(I691*H691,2)</f>
        <v>0</v>
      </c>
      <c r="K691" s="134" t="s">
        <v>19</v>
      </c>
      <c r="L691" s="33"/>
      <c r="M691" s="139" t="s">
        <v>19</v>
      </c>
      <c r="N691" s="140" t="s">
        <v>43</v>
      </c>
      <c r="P691" s="141">
        <f>O691*H691</f>
        <v>0</v>
      </c>
      <c r="Q691" s="141">
        <v>0</v>
      </c>
      <c r="R691" s="141">
        <f>Q691*H691</f>
        <v>0</v>
      </c>
      <c r="S691" s="141">
        <v>0</v>
      </c>
      <c r="T691" s="142">
        <f>S691*H691</f>
        <v>0</v>
      </c>
      <c r="AR691" s="143" t="s">
        <v>163</v>
      </c>
      <c r="AT691" s="143" t="s">
        <v>158</v>
      </c>
      <c r="AU691" s="143" t="s">
        <v>82</v>
      </c>
      <c r="AY691" s="18" t="s">
        <v>155</v>
      </c>
      <c r="BE691" s="144">
        <f>IF(N691="základní",J691,0)</f>
        <v>0</v>
      </c>
      <c r="BF691" s="144">
        <f>IF(N691="snížená",J691,0)</f>
        <v>0</v>
      </c>
      <c r="BG691" s="144">
        <f>IF(N691="zákl. přenesená",J691,0)</f>
        <v>0</v>
      </c>
      <c r="BH691" s="144">
        <f>IF(N691="sníž. přenesená",J691,0)</f>
        <v>0</v>
      </c>
      <c r="BI691" s="144">
        <f>IF(N691="nulová",J691,0)</f>
        <v>0</v>
      </c>
      <c r="BJ691" s="18" t="s">
        <v>79</v>
      </c>
      <c r="BK691" s="144">
        <f>ROUND(I691*H691,2)</f>
        <v>0</v>
      </c>
      <c r="BL691" s="18" t="s">
        <v>163</v>
      </c>
      <c r="BM691" s="143" t="s">
        <v>962</v>
      </c>
    </row>
    <row r="692" spans="2:65" s="14" customFormat="1" ht="10.199999999999999">
      <c r="B692" s="178"/>
      <c r="D692" s="160" t="s">
        <v>514</v>
      </c>
      <c r="E692" s="179" t="s">
        <v>19</v>
      </c>
      <c r="F692" s="180" t="s">
        <v>963</v>
      </c>
      <c r="H692" s="179" t="s">
        <v>19</v>
      </c>
      <c r="I692" s="181"/>
      <c r="L692" s="178"/>
      <c r="M692" s="182"/>
      <c r="T692" s="183"/>
      <c r="AT692" s="179" t="s">
        <v>514</v>
      </c>
      <c r="AU692" s="179" t="s">
        <v>82</v>
      </c>
      <c r="AV692" s="14" t="s">
        <v>79</v>
      </c>
      <c r="AW692" s="14" t="s">
        <v>33</v>
      </c>
      <c r="AX692" s="14" t="s">
        <v>72</v>
      </c>
      <c r="AY692" s="179" t="s">
        <v>155</v>
      </c>
    </row>
    <row r="693" spans="2:65" s="12" customFormat="1" ht="10.199999999999999">
      <c r="B693" s="159"/>
      <c r="D693" s="160" t="s">
        <v>514</v>
      </c>
      <c r="E693" s="161" t="s">
        <v>19</v>
      </c>
      <c r="F693" s="162" t="s">
        <v>79</v>
      </c>
      <c r="H693" s="163">
        <v>1</v>
      </c>
      <c r="I693" s="164"/>
      <c r="L693" s="159"/>
      <c r="M693" s="165"/>
      <c r="T693" s="166"/>
      <c r="AT693" s="161" t="s">
        <v>514</v>
      </c>
      <c r="AU693" s="161" t="s">
        <v>82</v>
      </c>
      <c r="AV693" s="12" t="s">
        <v>82</v>
      </c>
      <c r="AW693" s="12" t="s">
        <v>33</v>
      </c>
      <c r="AX693" s="12" t="s">
        <v>79</v>
      </c>
      <c r="AY693" s="161" t="s">
        <v>155</v>
      </c>
    </row>
    <row r="694" spans="2:65" s="1" customFormat="1" ht="16.5" customHeight="1">
      <c r="B694" s="33"/>
      <c r="C694" s="149" t="s">
        <v>271</v>
      </c>
      <c r="D694" s="149" t="s">
        <v>229</v>
      </c>
      <c r="E694" s="150" t="s">
        <v>964</v>
      </c>
      <c r="F694" s="151" t="s">
        <v>965</v>
      </c>
      <c r="G694" s="152" t="s">
        <v>161</v>
      </c>
      <c r="H694" s="153">
        <v>1.0149999999999999</v>
      </c>
      <c r="I694" s="154"/>
      <c r="J694" s="155">
        <f>ROUND(I694*H694,2)</f>
        <v>0</v>
      </c>
      <c r="K694" s="151" t="s">
        <v>19</v>
      </c>
      <c r="L694" s="156"/>
      <c r="M694" s="157" t="s">
        <v>19</v>
      </c>
      <c r="N694" s="158" t="s">
        <v>43</v>
      </c>
      <c r="P694" s="141">
        <f>O694*H694</f>
        <v>0</v>
      </c>
      <c r="Q694" s="141">
        <v>1.4999999999999999E-4</v>
      </c>
      <c r="R694" s="141">
        <f>Q694*H694</f>
        <v>1.5224999999999996E-4</v>
      </c>
      <c r="S694" s="141">
        <v>0</v>
      </c>
      <c r="T694" s="142">
        <f>S694*H694</f>
        <v>0</v>
      </c>
      <c r="AR694" s="143" t="s">
        <v>177</v>
      </c>
      <c r="AT694" s="143" t="s">
        <v>229</v>
      </c>
      <c r="AU694" s="143" t="s">
        <v>82</v>
      </c>
      <c r="AY694" s="18" t="s">
        <v>155</v>
      </c>
      <c r="BE694" s="144">
        <f>IF(N694="základní",J694,0)</f>
        <v>0</v>
      </c>
      <c r="BF694" s="144">
        <f>IF(N694="snížená",J694,0)</f>
        <v>0</v>
      </c>
      <c r="BG694" s="144">
        <f>IF(N694="zákl. přenesená",J694,0)</f>
        <v>0</v>
      </c>
      <c r="BH694" s="144">
        <f>IF(N694="sníž. přenesená",J694,0)</f>
        <v>0</v>
      </c>
      <c r="BI694" s="144">
        <f>IF(N694="nulová",J694,0)</f>
        <v>0</v>
      </c>
      <c r="BJ694" s="18" t="s">
        <v>79</v>
      </c>
      <c r="BK694" s="144">
        <f>ROUND(I694*H694,2)</f>
        <v>0</v>
      </c>
      <c r="BL694" s="18" t="s">
        <v>163</v>
      </c>
      <c r="BM694" s="143" t="s">
        <v>966</v>
      </c>
    </row>
    <row r="695" spans="2:65" s="14" customFormat="1" ht="10.199999999999999">
      <c r="B695" s="178"/>
      <c r="D695" s="160" t="s">
        <v>514</v>
      </c>
      <c r="E695" s="179" t="s">
        <v>19</v>
      </c>
      <c r="F695" s="180" t="s">
        <v>939</v>
      </c>
      <c r="H695" s="179" t="s">
        <v>19</v>
      </c>
      <c r="I695" s="181"/>
      <c r="L695" s="178"/>
      <c r="M695" s="182"/>
      <c r="T695" s="183"/>
      <c r="AT695" s="179" t="s">
        <v>514</v>
      </c>
      <c r="AU695" s="179" t="s">
        <v>82</v>
      </c>
      <c r="AV695" s="14" t="s">
        <v>79</v>
      </c>
      <c r="AW695" s="14" t="s">
        <v>33</v>
      </c>
      <c r="AX695" s="14" t="s">
        <v>72</v>
      </c>
      <c r="AY695" s="179" t="s">
        <v>155</v>
      </c>
    </row>
    <row r="696" spans="2:65" s="12" customFormat="1" ht="10.199999999999999">
      <c r="B696" s="159"/>
      <c r="D696" s="160" t="s">
        <v>514</v>
      </c>
      <c r="E696" s="161" t="s">
        <v>19</v>
      </c>
      <c r="F696" s="162" t="s">
        <v>79</v>
      </c>
      <c r="H696" s="163">
        <v>1</v>
      </c>
      <c r="I696" s="164"/>
      <c r="L696" s="159"/>
      <c r="M696" s="165"/>
      <c r="T696" s="166"/>
      <c r="AT696" s="161" t="s">
        <v>514</v>
      </c>
      <c r="AU696" s="161" t="s">
        <v>82</v>
      </c>
      <c r="AV696" s="12" t="s">
        <v>82</v>
      </c>
      <c r="AW696" s="12" t="s">
        <v>33</v>
      </c>
      <c r="AX696" s="12" t="s">
        <v>79</v>
      </c>
      <c r="AY696" s="161" t="s">
        <v>155</v>
      </c>
    </row>
    <row r="697" spans="2:65" s="12" customFormat="1" ht="10.199999999999999">
      <c r="B697" s="159"/>
      <c r="D697" s="160" t="s">
        <v>514</v>
      </c>
      <c r="F697" s="162" t="s">
        <v>944</v>
      </c>
      <c r="H697" s="163">
        <v>1.0149999999999999</v>
      </c>
      <c r="I697" s="164"/>
      <c r="L697" s="159"/>
      <c r="M697" s="165"/>
      <c r="T697" s="166"/>
      <c r="AT697" s="161" t="s">
        <v>514</v>
      </c>
      <c r="AU697" s="161" t="s">
        <v>82</v>
      </c>
      <c r="AV697" s="12" t="s">
        <v>82</v>
      </c>
      <c r="AW697" s="12" t="s">
        <v>4</v>
      </c>
      <c r="AX697" s="12" t="s">
        <v>79</v>
      </c>
      <c r="AY697" s="161" t="s">
        <v>155</v>
      </c>
    </row>
    <row r="698" spans="2:65" s="1" customFormat="1" ht="16.5" customHeight="1">
      <c r="B698" s="33"/>
      <c r="C698" s="132" t="s">
        <v>382</v>
      </c>
      <c r="D698" s="132" t="s">
        <v>158</v>
      </c>
      <c r="E698" s="133" t="s">
        <v>967</v>
      </c>
      <c r="F698" s="134" t="s">
        <v>968</v>
      </c>
      <c r="G698" s="135" t="s">
        <v>171</v>
      </c>
      <c r="H698" s="136">
        <v>377.7</v>
      </c>
      <c r="I698" s="137"/>
      <c r="J698" s="138">
        <f>ROUND(I698*H698,2)</f>
        <v>0</v>
      </c>
      <c r="K698" s="134" t="s">
        <v>162</v>
      </c>
      <c r="L698" s="33"/>
      <c r="M698" s="139" t="s">
        <v>19</v>
      </c>
      <c r="N698" s="140" t="s">
        <v>43</v>
      </c>
      <c r="P698" s="141">
        <f>O698*H698</f>
        <v>0</v>
      </c>
      <c r="Q698" s="141">
        <v>0</v>
      </c>
      <c r="R698" s="141">
        <f>Q698*H698</f>
        <v>0</v>
      </c>
      <c r="S698" s="141">
        <v>0</v>
      </c>
      <c r="T698" s="142">
        <f>S698*H698</f>
        <v>0</v>
      </c>
      <c r="AR698" s="143" t="s">
        <v>163</v>
      </c>
      <c r="AT698" s="143" t="s">
        <v>158</v>
      </c>
      <c r="AU698" s="143" t="s">
        <v>82</v>
      </c>
      <c r="AY698" s="18" t="s">
        <v>155</v>
      </c>
      <c r="BE698" s="144">
        <f>IF(N698="základní",J698,0)</f>
        <v>0</v>
      </c>
      <c r="BF698" s="144">
        <f>IF(N698="snížená",J698,0)</f>
        <v>0</v>
      </c>
      <c r="BG698" s="144">
        <f>IF(N698="zákl. přenesená",J698,0)</f>
        <v>0</v>
      </c>
      <c r="BH698" s="144">
        <f>IF(N698="sníž. přenesená",J698,0)</f>
        <v>0</v>
      </c>
      <c r="BI698" s="144">
        <f>IF(N698="nulová",J698,0)</f>
        <v>0</v>
      </c>
      <c r="BJ698" s="18" t="s">
        <v>79</v>
      </c>
      <c r="BK698" s="144">
        <f>ROUND(I698*H698,2)</f>
        <v>0</v>
      </c>
      <c r="BL698" s="18" t="s">
        <v>163</v>
      </c>
      <c r="BM698" s="143" t="s">
        <v>969</v>
      </c>
    </row>
    <row r="699" spans="2:65" s="1" customFormat="1" ht="10.199999999999999">
      <c r="B699" s="33"/>
      <c r="D699" s="145" t="s">
        <v>164</v>
      </c>
      <c r="F699" s="146" t="s">
        <v>970</v>
      </c>
      <c r="I699" s="147"/>
      <c r="L699" s="33"/>
      <c r="M699" s="148"/>
      <c r="T699" s="54"/>
      <c r="AT699" s="18" t="s">
        <v>164</v>
      </c>
      <c r="AU699" s="18" t="s">
        <v>82</v>
      </c>
    </row>
    <row r="700" spans="2:65" s="14" customFormat="1" ht="10.199999999999999">
      <c r="B700" s="178"/>
      <c r="D700" s="160" t="s">
        <v>514</v>
      </c>
      <c r="E700" s="179" t="s">
        <v>19</v>
      </c>
      <c r="F700" s="180" t="s">
        <v>865</v>
      </c>
      <c r="H700" s="179" t="s">
        <v>19</v>
      </c>
      <c r="I700" s="181"/>
      <c r="L700" s="178"/>
      <c r="M700" s="182"/>
      <c r="T700" s="183"/>
      <c r="AT700" s="179" t="s">
        <v>514</v>
      </c>
      <c r="AU700" s="179" t="s">
        <v>82</v>
      </c>
      <c r="AV700" s="14" t="s">
        <v>79</v>
      </c>
      <c r="AW700" s="14" t="s">
        <v>33</v>
      </c>
      <c r="AX700" s="14" t="s">
        <v>72</v>
      </c>
      <c r="AY700" s="179" t="s">
        <v>155</v>
      </c>
    </row>
    <row r="701" spans="2:65" s="14" customFormat="1" ht="10.199999999999999">
      <c r="B701" s="178"/>
      <c r="D701" s="160" t="s">
        <v>514</v>
      </c>
      <c r="E701" s="179" t="s">
        <v>19</v>
      </c>
      <c r="F701" s="180" t="s">
        <v>762</v>
      </c>
      <c r="H701" s="179" t="s">
        <v>19</v>
      </c>
      <c r="I701" s="181"/>
      <c r="L701" s="178"/>
      <c r="M701" s="182"/>
      <c r="T701" s="183"/>
      <c r="AT701" s="179" t="s">
        <v>514</v>
      </c>
      <c r="AU701" s="179" t="s">
        <v>82</v>
      </c>
      <c r="AV701" s="14" t="s">
        <v>79</v>
      </c>
      <c r="AW701" s="14" t="s">
        <v>33</v>
      </c>
      <c r="AX701" s="14" t="s">
        <v>72</v>
      </c>
      <c r="AY701" s="179" t="s">
        <v>155</v>
      </c>
    </row>
    <row r="702" spans="2:65" s="12" customFormat="1" ht="10.199999999999999">
      <c r="B702" s="159"/>
      <c r="D702" s="160" t="s">
        <v>514</v>
      </c>
      <c r="E702" s="161" t="s">
        <v>19</v>
      </c>
      <c r="F702" s="162" t="s">
        <v>412</v>
      </c>
      <c r="H702" s="163">
        <v>116</v>
      </c>
      <c r="I702" s="164"/>
      <c r="L702" s="159"/>
      <c r="M702" s="165"/>
      <c r="T702" s="166"/>
      <c r="AT702" s="161" t="s">
        <v>514</v>
      </c>
      <c r="AU702" s="161" t="s">
        <v>82</v>
      </c>
      <c r="AV702" s="12" t="s">
        <v>82</v>
      </c>
      <c r="AW702" s="12" t="s">
        <v>33</v>
      </c>
      <c r="AX702" s="12" t="s">
        <v>72</v>
      </c>
      <c r="AY702" s="161" t="s">
        <v>155</v>
      </c>
    </row>
    <row r="703" spans="2:65" s="14" customFormat="1" ht="10.199999999999999">
      <c r="B703" s="178"/>
      <c r="D703" s="160" t="s">
        <v>514</v>
      </c>
      <c r="E703" s="179" t="s">
        <v>19</v>
      </c>
      <c r="F703" s="180" t="s">
        <v>766</v>
      </c>
      <c r="H703" s="179" t="s">
        <v>19</v>
      </c>
      <c r="I703" s="181"/>
      <c r="L703" s="178"/>
      <c r="M703" s="182"/>
      <c r="T703" s="183"/>
      <c r="AT703" s="179" t="s">
        <v>514</v>
      </c>
      <c r="AU703" s="179" t="s">
        <v>82</v>
      </c>
      <c r="AV703" s="14" t="s">
        <v>79</v>
      </c>
      <c r="AW703" s="14" t="s">
        <v>33</v>
      </c>
      <c r="AX703" s="14" t="s">
        <v>72</v>
      </c>
      <c r="AY703" s="179" t="s">
        <v>155</v>
      </c>
    </row>
    <row r="704" spans="2:65" s="12" customFormat="1" ht="10.199999999999999">
      <c r="B704" s="159"/>
      <c r="D704" s="160" t="s">
        <v>514</v>
      </c>
      <c r="E704" s="161" t="s">
        <v>19</v>
      </c>
      <c r="F704" s="162" t="s">
        <v>866</v>
      </c>
      <c r="H704" s="163">
        <v>226.5</v>
      </c>
      <c r="I704" s="164"/>
      <c r="L704" s="159"/>
      <c r="M704" s="165"/>
      <c r="T704" s="166"/>
      <c r="AT704" s="161" t="s">
        <v>514</v>
      </c>
      <c r="AU704" s="161" t="s">
        <v>82</v>
      </c>
      <c r="AV704" s="12" t="s">
        <v>82</v>
      </c>
      <c r="AW704" s="12" t="s">
        <v>33</v>
      </c>
      <c r="AX704" s="12" t="s">
        <v>72</v>
      </c>
      <c r="AY704" s="161" t="s">
        <v>155</v>
      </c>
    </row>
    <row r="705" spans="2:65" s="14" customFormat="1" ht="10.199999999999999">
      <c r="B705" s="178"/>
      <c r="D705" s="160" t="s">
        <v>514</v>
      </c>
      <c r="E705" s="179" t="s">
        <v>19</v>
      </c>
      <c r="F705" s="180" t="s">
        <v>769</v>
      </c>
      <c r="H705" s="179" t="s">
        <v>19</v>
      </c>
      <c r="I705" s="181"/>
      <c r="L705" s="178"/>
      <c r="M705" s="182"/>
      <c r="T705" s="183"/>
      <c r="AT705" s="179" t="s">
        <v>514</v>
      </c>
      <c r="AU705" s="179" t="s">
        <v>82</v>
      </c>
      <c r="AV705" s="14" t="s">
        <v>79</v>
      </c>
      <c r="AW705" s="14" t="s">
        <v>33</v>
      </c>
      <c r="AX705" s="14" t="s">
        <v>72</v>
      </c>
      <c r="AY705" s="179" t="s">
        <v>155</v>
      </c>
    </row>
    <row r="706" spans="2:65" s="12" customFormat="1" ht="10.199999999999999">
      <c r="B706" s="159"/>
      <c r="D706" s="160" t="s">
        <v>514</v>
      </c>
      <c r="E706" s="161" t="s">
        <v>19</v>
      </c>
      <c r="F706" s="162" t="s">
        <v>867</v>
      </c>
      <c r="H706" s="163">
        <v>35.200000000000003</v>
      </c>
      <c r="I706" s="164"/>
      <c r="L706" s="159"/>
      <c r="M706" s="165"/>
      <c r="T706" s="166"/>
      <c r="AT706" s="161" t="s">
        <v>514</v>
      </c>
      <c r="AU706" s="161" t="s">
        <v>82</v>
      </c>
      <c r="AV706" s="12" t="s">
        <v>82</v>
      </c>
      <c r="AW706" s="12" t="s">
        <v>33</v>
      </c>
      <c r="AX706" s="12" t="s">
        <v>72</v>
      </c>
      <c r="AY706" s="161" t="s">
        <v>155</v>
      </c>
    </row>
    <row r="707" spans="2:65" s="13" customFormat="1" ht="10.199999999999999">
      <c r="B707" s="167"/>
      <c r="D707" s="160" t="s">
        <v>514</v>
      </c>
      <c r="E707" s="168" t="s">
        <v>19</v>
      </c>
      <c r="F707" s="169" t="s">
        <v>516</v>
      </c>
      <c r="H707" s="170">
        <v>377.7</v>
      </c>
      <c r="I707" s="171"/>
      <c r="L707" s="167"/>
      <c r="M707" s="172"/>
      <c r="T707" s="173"/>
      <c r="AT707" s="168" t="s">
        <v>514</v>
      </c>
      <c r="AU707" s="168" t="s">
        <v>82</v>
      </c>
      <c r="AV707" s="13" t="s">
        <v>163</v>
      </c>
      <c r="AW707" s="13" t="s">
        <v>33</v>
      </c>
      <c r="AX707" s="13" t="s">
        <v>79</v>
      </c>
      <c r="AY707" s="168" t="s">
        <v>155</v>
      </c>
    </row>
    <row r="708" spans="2:65" s="1" customFormat="1" ht="16.5" customHeight="1">
      <c r="B708" s="33"/>
      <c r="C708" s="132" t="s">
        <v>275</v>
      </c>
      <c r="D708" s="132" t="s">
        <v>158</v>
      </c>
      <c r="E708" s="133" t="s">
        <v>971</v>
      </c>
      <c r="F708" s="134" t="s">
        <v>972</v>
      </c>
      <c r="G708" s="135" t="s">
        <v>161</v>
      </c>
      <c r="H708" s="136">
        <v>27</v>
      </c>
      <c r="I708" s="137"/>
      <c r="J708" s="138">
        <f>ROUND(I708*H708,2)</f>
        <v>0</v>
      </c>
      <c r="K708" s="134" t="s">
        <v>162</v>
      </c>
      <c r="L708" s="33"/>
      <c r="M708" s="139" t="s">
        <v>19</v>
      </c>
      <c r="N708" s="140" t="s">
        <v>43</v>
      </c>
      <c r="P708" s="141">
        <f>O708*H708</f>
        <v>0</v>
      </c>
      <c r="Q708" s="141">
        <v>1.0189999999999999E-2</v>
      </c>
      <c r="R708" s="141">
        <f>Q708*H708</f>
        <v>0.27512999999999999</v>
      </c>
      <c r="S708" s="141">
        <v>0</v>
      </c>
      <c r="T708" s="142">
        <f>S708*H708</f>
        <v>0</v>
      </c>
      <c r="AR708" s="143" t="s">
        <v>163</v>
      </c>
      <c r="AT708" s="143" t="s">
        <v>158</v>
      </c>
      <c r="AU708" s="143" t="s">
        <v>82</v>
      </c>
      <c r="AY708" s="18" t="s">
        <v>155</v>
      </c>
      <c r="BE708" s="144">
        <f>IF(N708="základní",J708,0)</f>
        <v>0</v>
      </c>
      <c r="BF708" s="144">
        <f>IF(N708="snížená",J708,0)</f>
        <v>0</v>
      </c>
      <c r="BG708" s="144">
        <f>IF(N708="zákl. přenesená",J708,0)</f>
        <v>0</v>
      </c>
      <c r="BH708" s="144">
        <f>IF(N708="sníž. přenesená",J708,0)</f>
        <v>0</v>
      </c>
      <c r="BI708" s="144">
        <f>IF(N708="nulová",J708,0)</f>
        <v>0</v>
      </c>
      <c r="BJ708" s="18" t="s">
        <v>79</v>
      </c>
      <c r="BK708" s="144">
        <f>ROUND(I708*H708,2)</f>
        <v>0</v>
      </c>
      <c r="BL708" s="18" t="s">
        <v>163</v>
      </c>
      <c r="BM708" s="143" t="s">
        <v>973</v>
      </c>
    </row>
    <row r="709" spans="2:65" s="1" customFormat="1" ht="10.199999999999999">
      <c r="B709" s="33"/>
      <c r="D709" s="145" t="s">
        <v>164</v>
      </c>
      <c r="F709" s="146" t="s">
        <v>974</v>
      </c>
      <c r="I709" s="147"/>
      <c r="L709" s="33"/>
      <c r="M709" s="148"/>
      <c r="T709" s="54"/>
      <c r="AT709" s="18" t="s">
        <v>164</v>
      </c>
      <c r="AU709" s="18" t="s">
        <v>82</v>
      </c>
    </row>
    <row r="710" spans="2:65" s="14" customFormat="1" ht="10.199999999999999">
      <c r="B710" s="178"/>
      <c r="D710" s="160" t="s">
        <v>514</v>
      </c>
      <c r="E710" s="179" t="s">
        <v>19</v>
      </c>
      <c r="F710" s="180" t="s">
        <v>975</v>
      </c>
      <c r="H710" s="179" t="s">
        <v>19</v>
      </c>
      <c r="I710" s="181"/>
      <c r="L710" s="178"/>
      <c r="M710" s="182"/>
      <c r="T710" s="183"/>
      <c r="AT710" s="179" t="s">
        <v>514</v>
      </c>
      <c r="AU710" s="179" t="s">
        <v>82</v>
      </c>
      <c r="AV710" s="14" t="s">
        <v>79</v>
      </c>
      <c r="AW710" s="14" t="s">
        <v>33</v>
      </c>
      <c r="AX710" s="14" t="s">
        <v>72</v>
      </c>
      <c r="AY710" s="179" t="s">
        <v>155</v>
      </c>
    </row>
    <row r="711" spans="2:65" s="14" customFormat="1" ht="10.199999999999999">
      <c r="B711" s="178"/>
      <c r="D711" s="160" t="s">
        <v>514</v>
      </c>
      <c r="E711" s="179" t="s">
        <v>19</v>
      </c>
      <c r="F711" s="180" t="s">
        <v>976</v>
      </c>
      <c r="H711" s="179" t="s">
        <v>19</v>
      </c>
      <c r="I711" s="181"/>
      <c r="L711" s="178"/>
      <c r="M711" s="182"/>
      <c r="T711" s="183"/>
      <c r="AT711" s="179" t="s">
        <v>514</v>
      </c>
      <c r="AU711" s="179" t="s">
        <v>82</v>
      </c>
      <c r="AV711" s="14" t="s">
        <v>79</v>
      </c>
      <c r="AW711" s="14" t="s">
        <v>33</v>
      </c>
      <c r="AX711" s="14" t="s">
        <v>72</v>
      </c>
      <c r="AY711" s="179" t="s">
        <v>155</v>
      </c>
    </row>
    <row r="712" spans="2:65" s="12" customFormat="1" ht="10.199999999999999">
      <c r="B712" s="159"/>
      <c r="D712" s="160" t="s">
        <v>514</v>
      </c>
      <c r="E712" s="161" t="s">
        <v>19</v>
      </c>
      <c r="F712" s="162" t="s">
        <v>977</v>
      </c>
      <c r="H712" s="163">
        <v>9</v>
      </c>
      <c r="I712" s="164"/>
      <c r="L712" s="159"/>
      <c r="M712" s="165"/>
      <c r="T712" s="166"/>
      <c r="AT712" s="161" t="s">
        <v>514</v>
      </c>
      <c r="AU712" s="161" t="s">
        <v>82</v>
      </c>
      <c r="AV712" s="12" t="s">
        <v>82</v>
      </c>
      <c r="AW712" s="12" t="s">
        <v>33</v>
      </c>
      <c r="AX712" s="12" t="s">
        <v>72</v>
      </c>
      <c r="AY712" s="161" t="s">
        <v>155</v>
      </c>
    </row>
    <row r="713" spans="2:65" s="14" customFormat="1" ht="10.199999999999999">
      <c r="B713" s="178"/>
      <c r="D713" s="160" t="s">
        <v>514</v>
      </c>
      <c r="E713" s="179" t="s">
        <v>19</v>
      </c>
      <c r="F713" s="180" t="s">
        <v>978</v>
      </c>
      <c r="H713" s="179" t="s">
        <v>19</v>
      </c>
      <c r="I713" s="181"/>
      <c r="L713" s="178"/>
      <c r="M713" s="182"/>
      <c r="T713" s="183"/>
      <c r="AT713" s="179" t="s">
        <v>514</v>
      </c>
      <c r="AU713" s="179" t="s">
        <v>82</v>
      </c>
      <c r="AV713" s="14" t="s">
        <v>79</v>
      </c>
      <c r="AW713" s="14" t="s">
        <v>33</v>
      </c>
      <c r="AX713" s="14" t="s">
        <v>72</v>
      </c>
      <c r="AY713" s="179" t="s">
        <v>155</v>
      </c>
    </row>
    <row r="714" spans="2:65" s="12" customFormat="1" ht="10.199999999999999">
      <c r="B714" s="159"/>
      <c r="D714" s="160" t="s">
        <v>514</v>
      </c>
      <c r="E714" s="161" t="s">
        <v>19</v>
      </c>
      <c r="F714" s="162" t="s">
        <v>979</v>
      </c>
      <c r="H714" s="163">
        <v>7</v>
      </c>
      <c r="I714" s="164"/>
      <c r="L714" s="159"/>
      <c r="M714" s="165"/>
      <c r="T714" s="166"/>
      <c r="AT714" s="161" t="s">
        <v>514</v>
      </c>
      <c r="AU714" s="161" t="s">
        <v>82</v>
      </c>
      <c r="AV714" s="12" t="s">
        <v>82</v>
      </c>
      <c r="AW714" s="12" t="s">
        <v>33</v>
      </c>
      <c r="AX714" s="12" t="s">
        <v>72</v>
      </c>
      <c r="AY714" s="161" t="s">
        <v>155</v>
      </c>
    </row>
    <row r="715" spans="2:65" s="14" customFormat="1" ht="10.199999999999999">
      <c r="B715" s="178"/>
      <c r="D715" s="160" t="s">
        <v>514</v>
      </c>
      <c r="E715" s="179" t="s">
        <v>19</v>
      </c>
      <c r="F715" s="180" t="s">
        <v>980</v>
      </c>
      <c r="H715" s="179" t="s">
        <v>19</v>
      </c>
      <c r="I715" s="181"/>
      <c r="L715" s="178"/>
      <c r="M715" s="182"/>
      <c r="T715" s="183"/>
      <c r="AT715" s="179" t="s">
        <v>514</v>
      </c>
      <c r="AU715" s="179" t="s">
        <v>82</v>
      </c>
      <c r="AV715" s="14" t="s">
        <v>79</v>
      </c>
      <c r="AW715" s="14" t="s">
        <v>33</v>
      </c>
      <c r="AX715" s="14" t="s">
        <v>72</v>
      </c>
      <c r="AY715" s="179" t="s">
        <v>155</v>
      </c>
    </row>
    <row r="716" spans="2:65" s="12" customFormat="1" ht="10.199999999999999">
      <c r="B716" s="159"/>
      <c r="D716" s="160" t="s">
        <v>514</v>
      </c>
      <c r="E716" s="161" t="s">
        <v>19</v>
      </c>
      <c r="F716" s="162" t="s">
        <v>207</v>
      </c>
      <c r="H716" s="163">
        <v>11</v>
      </c>
      <c r="I716" s="164"/>
      <c r="L716" s="159"/>
      <c r="M716" s="165"/>
      <c r="T716" s="166"/>
      <c r="AT716" s="161" t="s">
        <v>514</v>
      </c>
      <c r="AU716" s="161" t="s">
        <v>82</v>
      </c>
      <c r="AV716" s="12" t="s">
        <v>82</v>
      </c>
      <c r="AW716" s="12" t="s">
        <v>33</v>
      </c>
      <c r="AX716" s="12" t="s">
        <v>72</v>
      </c>
      <c r="AY716" s="161" t="s">
        <v>155</v>
      </c>
    </row>
    <row r="717" spans="2:65" s="13" customFormat="1" ht="10.199999999999999">
      <c r="B717" s="167"/>
      <c r="D717" s="160" t="s">
        <v>514</v>
      </c>
      <c r="E717" s="168" t="s">
        <v>19</v>
      </c>
      <c r="F717" s="169" t="s">
        <v>516</v>
      </c>
      <c r="H717" s="170">
        <v>27</v>
      </c>
      <c r="I717" s="171"/>
      <c r="L717" s="167"/>
      <c r="M717" s="172"/>
      <c r="T717" s="173"/>
      <c r="AT717" s="168" t="s">
        <v>514</v>
      </c>
      <c r="AU717" s="168" t="s">
        <v>82</v>
      </c>
      <c r="AV717" s="13" t="s">
        <v>163</v>
      </c>
      <c r="AW717" s="13" t="s">
        <v>33</v>
      </c>
      <c r="AX717" s="13" t="s">
        <v>79</v>
      </c>
      <c r="AY717" s="168" t="s">
        <v>155</v>
      </c>
    </row>
    <row r="718" spans="2:65" s="1" customFormat="1" ht="16.5" customHeight="1">
      <c r="B718" s="33"/>
      <c r="C718" s="149" t="s">
        <v>390</v>
      </c>
      <c r="D718" s="149" t="s">
        <v>229</v>
      </c>
      <c r="E718" s="150" t="s">
        <v>981</v>
      </c>
      <c r="F718" s="151" t="s">
        <v>982</v>
      </c>
      <c r="G718" s="152" t="s">
        <v>161</v>
      </c>
      <c r="H718" s="153">
        <v>9</v>
      </c>
      <c r="I718" s="154"/>
      <c r="J718" s="155">
        <f>ROUND(I718*H718,2)</f>
        <v>0</v>
      </c>
      <c r="K718" s="151" t="s">
        <v>162</v>
      </c>
      <c r="L718" s="156"/>
      <c r="M718" s="157" t="s">
        <v>19</v>
      </c>
      <c r="N718" s="158" t="s">
        <v>43</v>
      </c>
      <c r="P718" s="141">
        <f>O718*H718</f>
        <v>0</v>
      </c>
      <c r="Q718" s="141">
        <v>0.25</v>
      </c>
      <c r="R718" s="141">
        <f>Q718*H718</f>
        <v>2.25</v>
      </c>
      <c r="S718" s="141">
        <v>0</v>
      </c>
      <c r="T718" s="142">
        <f>S718*H718</f>
        <v>0</v>
      </c>
      <c r="AR718" s="143" t="s">
        <v>177</v>
      </c>
      <c r="AT718" s="143" t="s">
        <v>229</v>
      </c>
      <c r="AU718" s="143" t="s">
        <v>82</v>
      </c>
      <c r="AY718" s="18" t="s">
        <v>155</v>
      </c>
      <c r="BE718" s="144">
        <f>IF(N718="základní",J718,0)</f>
        <v>0</v>
      </c>
      <c r="BF718" s="144">
        <f>IF(N718="snížená",J718,0)</f>
        <v>0</v>
      </c>
      <c r="BG718" s="144">
        <f>IF(N718="zákl. přenesená",J718,0)</f>
        <v>0</v>
      </c>
      <c r="BH718" s="144">
        <f>IF(N718="sníž. přenesená",J718,0)</f>
        <v>0</v>
      </c>
      <c r="BI718" s="144">
        <f>IF(N718="nulová",J718,0)</f>
        <v>0</v>
      </c>
      <c r="BJ718" s="18" t="s">
        <v>79</v>
      </c>
      <c r="BK718" s="144">
        <f>ROUND(I718*H718,2)</f>
        <v>0</v>
      </c>
      <c r="BL718" s="18" t="s">
        <v>163</v>
      </c>
      <c r="BM718" s="143" t="s">
        <v>983</v>
      </c>
    </row>
    <row r="719" spans="2:65" s="14" customFormat="1" ht="10.199999999999999">
      <c r="B719" s="178"/>
      <c r="D719" s="160" t="s">
        <v>514</v>
      </c>
      <c r="E719" s="179" t="s">
        <v>19</v>
      </c>
      <c r="F719" s="180" t="s">
        <v>885</v>
      </c>
      <c r="H719" s="179" t="s">
        <v>19</v>
      </c>
      <c r="I719" s="181"/>
      <c r="L719" s="178"/>
      <c r="M719" s="182"/>
      <c r="T719" s="183"/>
      <c r="AT719" s="179" t="s">
        <v>514</v>
      </c>
      <c r="AU719" s="179" t="s">
        <v>82</v>
      </c>
      <c r="AV719" s="14" t="s">
        <v>79</v>
      </c>
      <c r="AW719" s="14" t="s">
        <v>33</v>
      </c>
      <c r="AX719" s="14" t="s">
        <v>72</v>
      </c>
      <c r="AY719" s="179" t="s">
        <v>155</v>
      </c>
    </row>
    <row r="720" spans="2:65" s="12" customFormat="1" ht="10.199999999999999">
      <c r="B720" s="159"/>
      <c r="D720" s="160" t="s">
        <v>514</v>
      </c>
      <c r="E720" s="161" t="s">
        <v>19</v>
      </c>
      <c r="F720" s="162" t="s">
        <v>198</v>
      </c>
      <c r="H720" s="163">
        <v>9</v>
      </c>
      <c r="I720" s="164"/>
      <c r="L720" s="159"/>
      <c r="M720" s="165"/>
      <c r="T720" s="166"/>
      <c r="AT720" s="161" t="s">
        <v>514</v>
      </c>
      <c r="AU720" s="161" t="s">
        <v>82</v>
      </c>
      <c r="AV720" s="12" t="s">
        <v>82</v>
      </c>
      <c r="AW720" s="12" t="s">
        <v>33</v>
      </c>
      <c r="AX720" s="12" t="s">
        <v>79</v>
      </c>
      <c r="AY720" s="161" t="s">
        <v>155</v>
      </c>
    </row>
    <row r="721" spans="2:65" s="1" customFormat="1" ht="16.5" customHeight="1">
      <c r="B721" s="33"/>
      <c r="C721" s="149" t="s">
        <v>280</v>
      </c>
      <c r="D721" s="149" t="s">
        <v>229</v>
      </c>
      <c r="E721" s="150" t="s">
        <v>984</v>
      </c>
      <c r="F721" s="151" t="s">
        <v>985</v>
      </c>
      <c r="G721" s="152" t="s">
        <v>161</v>
      </c>
      <c r="H721" s="153">
        <v>7</v>
      </c>
      <c r="I721" s="154"/>
      <c r="J721" s="155">
        <f>ROUND(I721*H721,2)</f>
        <v>0</v>
      </c>
      <c r="K721" s="151" t="s">
        <v>162</v>
      </c>
      <c r="L721" s="156"/>
      <c r="M721" s="157" t="s">
        <v>19</v>
      </c>
      <c r="N721" s="158" t="s">
        <v>43</v>
      </c>
      <c r="P721" s="141">
        <f>O721*H721</f>
        <v>0</v>
      </c>
      <c r="Q721" s="141">
        <v>0.51</v>
      </c>
      <c r="R721" s="141">
        <f>Q721*H721</f>
        <v>3.5700000000000003</v>
      </c>
      <c r="S721" s="141">
        <v>0</v>
      </c>
      <c r="T721" s="142">
        <f>S721*H721</f>
        <v>0</v>
      </c>
      <c r="AR721" s="143" t="s">
        <v>177</v>
      </c>
      <c r="AT721" s="143" t="s">
        <v>229</v>
      </c>
      <c r="AU721" s="143" t="s">
        <v>82</v>
      </c>
      <c r="AY721" s="18" t="s">
        <v>155</v>
      </c>
      <c r="BE721" s="144">
        <f>IF(N721="základní",J721,0)</f>
        <v>0</v>
      </c>
      <c r="BF721" s="144">
        <f>IF(N721="snížená",J721,0)</f>
        <v>0</v>
      </c>
      <c r="BG721" s="144">
        <f>IF(N721="zákl. přenesená",J721,0)</f>
        <v>0</v>
      </c>
      <c r="BH721" s="144">
        <f>IF(N721="sníž. přenesená",J721,0)</f>
        <v>0</v>
      </c>
      <c r="BI721" s="144">
        <f>IF(N721="nulová",J721,0)</f>
        <v>0</v>
      </c>
      <c r="BJ721" s="18" t="s">
        <v>79</v>
      </c>
      <c r="BK721" s="144">
        <f>ROUND(I721*H721,2)</f>
        <v>0</v>
      </c>
      <c r="BL721" s="18" t="s">
        <v>163</v>
      </c>
      <c r="BM721" s="143" t="s">
        <v>986</v>
      </c>
    </row>
    <row r="722" spans="2:65" s="14" customFormat="1" ht="10.199999999999999">
      <c r="B722" s="178"/>
      <c r="D722" s="160" t="s">
        <v>514</v>
      </c>
      <c r="E722" s="179" t="s">
        <v>19</v>
      </c>
      <c r="F722" s="180" t="s">
        <v>885</v>
      </c>
      <c r="H722" s="179" t="s">
        <v>19</v>
      </c>
      <c r="I722" s="181"/>
      <c r="L722" s="178"/>
      <c r="M722" s="182"/>
      <c r="T722" s="183"/>
      <c r="AT722" s="179" t="s">
        <v>514</v>
      </c>
      <c r="AU722" s="179" t="s">
        <v>82</v>
      </c>
      <c r="AV722" s="14" t="s">
        <v>79</v>
      </c>
      <c r="AW722" s="14" t="s">
        <v>33</v>
      </c>
      <c r="AX722" s="14" t="s">
        <v>72</v>
      </c>
      <c r="AY722" s="179" t="s">
        <v>155</v>
      </c>
    </row>
    <row r="723" spans="2:65" s="12" customFormat="1" ht="10.199999999999999">
      <c r="B723" s="159"/>
      <c r="D723" s="160" t="s">
        <v>514</v>
      </c>
      <c r="E723" s="161" t="s">
        <v>19</v>
      </c>
      <c r="F723" s="162" t="s">
        <v>189</v>
      </c>
      <c r="H723" s="163">
        <v>7</v>
      </c>
      <c r="I723" s="164"/>
      <c r="L723" s="159"/>
      <c r="M723" s="165"/>
      <c r="T723" s="166"/>
      <c r="AT723" s="161" t="s">
        <v>514</v>
      </c>
      <c r="AU723" s="161" t="s">
        <v>82</v>
      </c>
      <c r="AV723" s="12" t="s">
        <v>82</v>
      </c>
      <c r="AW723" s="12" t="s">
        <v>33</v>
      </c>
      <c r="AX723" s="12" t="s">
        <v>79</v>
      </c>
      <c r="AY723" s="161" t="s">
        <v>155</v>
      </c>
    </row>
    <row r="724" spans="2:65" s="1" customFormat="1" ht="16.5" customHeight="1">
      <c r="B724" s="33"/>
      <c r="C724" s="149" t="s">
        <v>398</v>
      </c>
      <c r="D724" s="149" t="s">
        <v>229</v>
      </c>
      <c r="E724" s="150" t="s">
        <v>987</v>
      </c>
      <c r="F724" s="151" t="s">
        <v>988</v>
      </c>
      <c r="G724" s="152" t="s">
        <v>161</v>
      </c>
      <c r="H724" s="153">
        <v>11</v>
      </c>
      <c r="I724" s="154"/>
      <c r="J724" s="155">
        <f>ROUND(I724*H724,2)</f>
        <v>0</v>
      </c>
      <c r="K724" s="151" t="s">
        <v>162</v>
      </c>
      <c r="L724" s="156"/>
      <c r="M724" s="157" t="s">
        <v>19</v>
      </c>
      <c r="N724" s="158" t="s">
        <v>43</v>
      </c>
      <c r="P724" s="141">
        <f>O724*H724</f>
        <v>0</v>
      </c>
      <c r="Q724" s="141">
        <v>1.02</v>
      </c>
      <c r="R724" s="141">
        <f>Q724*H724</f>
        <v>11.22</v>
      </c>
      <c r="S724" s="141">
        <v>0</v>
      </c>
      <c r="T724" s="142">
        <f>S724*H724</f>
        <v>0</v>
      </c>
      <c r="AR724" s="143" t="s">
        <v>177</v>
      </c>
      <c r="AT724" s="143" t="s">
        <v>229</v>
      </c>
      <c r="AU724" s="143" t="s">
        <v>82</v>
      </c>
      <c r="AY724" s="18" t="s">
        <v>155</v>
      </c>
      <c r="BE724" s="144">
        <f>IF(N724="základní",J724,0)</f>
        <v>0</v>
      </c>
      <c r="BF724" s="144">
        <f>IF(N724="snížená",J724,0)</f>
        <v>0</v>
      </c>
      <c r="BG724" s="144">
        <f>IF(N724="zákl. přenesená",J724,0)</f>
        <v>0</v>
      </c>
      <c r="BH724" s="144">
        <f>IF(N724="sníž. přenesená",J724,0)</f>
        <v>0</v>
      </c>
      <c r="BI724" s="144">
        <f>IF(N724="nulová",J724,0)</f>
        <v>0</v>
      </c>
      <c r="BJ724" s="18" t="s">
        <v>79</v>
      </c>
      <c r="BK724" s="144">
        <f>ROUND(I724*H724,2)</f>
        <v>0</v>
      </c>
      <c r="BL724" s="18" t="s">
        <v>163</v>
      </c>
      <c r="BM724" s="143" t="s">
        <v>989</v>
      </c>
    </row>
    <row r="725" spans="2:65" s="14" customFormat="1" ht="10.199999999999999">
      <c r="B725" s="178"/>
      <c r="D725" s="160" t="s">
        <v>514</v>
      </c>
      <c r="E725" s="179" t="s">
        <v>19</v>
      </c>
      <c r="F725" s="180" t="s">
        <v>885</v>
      </c>
      <c r="H725" s="179" t="s">
        <v>19</v>
      </c>
      <c r="I725" s="181"/>
      <c r="L725" s="178"/>
      <c r="M725" s="182"/>
      <c r="T725" s="183"/>
      <c r="AT725" s="179" t="s">
        <v>514</v>
      </c>
      <c r="AU725" s="179" t="s">
        <v>82</v>
      </c>
      <c r="AV725" s="14" t="s">
        <v>79</v>
      </c>
      <c r="AW725" s="14" t="s">
        <v>33</v>
      </c>
      <c r="AX725" s="14" t="s">
        <v>72</v>
      </c>
      <c r="AY725" s="179" t="s">
        <v>155</v>
      </c>
    </row>
    <row r="726" spans="2:65" s="12" customFormat="1" ht="10.199999999999999">
      <c r="B726" s="159"/>
      <c r="D726" s="160" t="s">
        <v>514</v>
      </c>
      <c r="E726" s="161" t="s">
        <v>19</v>
      </c>
      <c r="F726" s="162" t="s">
        <v>207</v>
      </c>
      <c r="H726" s="163">
        <v>11</v>
      </c>
      <c r="I726" s="164"/>
      <c r="L726" s="159"/>
      <c r="M726" s="165"/>
      <c r="T726" s="166"/>
      <c r="AT726" s="161" t="s">
        <v>514</v>
      </c>
      <c r="AU726" s="161" t="s">
        <v>82</v>
      </c>
      <c r="AV726" s="12" t="s">
        <v>82</v>
      </c>
      <c r="AW726" s="12" t="s">
        <v>33</v>
      </c>
      <c r="AX726" s="12" t="s">
        <v>79</v>
      </c>
      <c r="AY726" s="161" t="s">
        <v>155</v>
      </c>
    </row>
    <row r="727" spans="2:65" s="1" customFormat="1" ht="16.5" customHeight="1">
      <c r="B727" s="33"/>
      <c r="C727" s="132" t="s">
        <v>284</v>
      </c>
      <c r="D727" s="132" t="s">
        <v>158</v>
      </c>
      <c r="E727" s="133" t="s">
        <v>990</v>
      </c>
      <c r="F727" s="134" t="s">
        <v>991</v>
      </c>
      <c r="G727" s="135" t="s">
        <v>161</v>
      </c>
      <c r="H727" s="136">
        <v>14</v>
      </c>
      <c r="I727" s="137"/>
      <c r="J727" s="138">
        <f>ROUND(I727*H727,2)</f>
        <v>0</v>
      </c>
      <c r="K727" s="134" t="s">
        <v>162</v>
      </c>
      <c r="L727" s="33"/>
      <c r="M727" s="139" t="s">
        <v>19</v>
      </c>
      <c r="N727" s="140" t="s">
        <v>43</v>
      </c>
      <c r="P727" s="141">
        <f>O727*H727</f>
        <v>0</v>
      </c>
      <c r="Q727" s="141">
        <v>1.248E-2</v>
      </c>
      <c r="R727" s="141">
        <f>Q727*H727</f>
        <v>0.17471999999999999</v>
      </c>
      <c r="S727" s="141">
        <v>0</v>
      </c>
      <c r="T727" s="142">
        <f>S727*H727</f>
        <v>0</v>
      </c>
      <c r="AR727" s="143" t="s">
        <v>163</v>
      </c>
      <c r="AT727" s="143" t="s">
        <v>158</v>
      </c>
      <c r="AU727" s="143" t="s">
        <v>82</v>
      </c>
      <c r="AY727" s="18" t="s">
        <v>155</v>
      </c>
      <c r="BE727" s="144">
        <f>IF(N727="základní",J727,0)</f>
        <v>0</v>
      </c>
      <c r="BF727" s="144">
        <f>IF(N727="snížená",J727,0)</f>
        <v>0</v>
      </c>
      <c r="BG727" s="144">
        <f>IF(N727="zákl. přenesená",J727,0)</f>
        <v>0</v>
      </c>
      <c r="BH727" s="144">
        <f>IF(N727="sníž. přenesená",J727,0)</f>
        <v>0</v>
      </c>
      <c r="BI727" s="144">
        <f>IF(N727="nulová",J727,0)</f>
        <v>0</v>
      </c>
      <c r="BJ727" s="18" t="s">
        <v>79</v>
      </c>
      <c r="BK727" s="144">
        <f>ROUND(I727*H727,2)</f>
        <v>0</v>
      </c>
      <c r="BL727" s="18" t="s">
        <v>163</v>
      </c>
      <c r="BM727" s="143" t="s">
        <v>992</v>
      </c>
    </row>
    <row r="728" spans="2:65" s="1" customFormat="1" ht="10.199999999999999">
      <c r="B728" s="33"/>
      <c r="D728" s="145" t="s">
        <v>164</v>
      </c>
      <c r="F728" s="146" t="s">
        <v>993</v>
      </c>
      <c r="I728" s="147"/>
      <c r="L728" s="33"/>
      <c r="M728" s="148"/>
      <c r="T728" s="54"/>
      <c r="AT728" s="18" t="s">
        <v>164</v>
      </c>
      <c r="AU728" s="18" t="s">
        <v>82</v>
      </c>
    </row>
    <row r="729" spans="2:65" s="14" customFormat="1" ht="10.199999999999999">
      <c r="B729" s="178"/>
      <c r="D729" s="160" t="s">
        <v>514</v>
      </c>
      <c r="E729" s="179" t="s">
        <v>19</v>
      </c>
      <c r="F729" s="180" t="s">
        <v>994</v>
      </c>
      <c r="H729" s="179" t="s">
        <v>19</v>
      </c>
      <c r="I729" s="181"/>
      <c r="L729" s="178"/>
      <c r="M729" s="182"/>
      <c r="T729" s="183"/>
      <c r="AT729" s="179" t="s">
        <v>514</v>
      </c>
      <c r="AU729" s="179" t="s">
        <v>82</v>
      </c>
      <c r="AV729" s="14" t="s">
        <v>79</v>
      </c>
      <c r="AW729" s="14" t="s">
        <v>33</v>
      </c>
      <c r="AX729" s="14" t="s">
        <v>72</v>
      </c>
      <c r="AY729" s="179" t="s">
        <v>155</v>
      </c>
    </row>
    <row r="730" spans="2:65" s="12" customFormat="1" ht="10.199999999999999">
      <c r="B730" s="159"/>
      <c r="D730" s="160" t="s">
        <v>514</v>
      </c>
      <c r="E730" s="161" t="s">
        <v>19</v>
      </c>
      <c r="F730" s="162" t="s">
        <v>192</v>
      </c>
      <c r="H730" s="163">
        <v>14</v>
      </c>
      <c r="I730" s="164"/>
      <c r="L730" s="159"/>
      <c r="M730" s="165"/>
      <c r="T730" s="166"/>
      <c r="AT730" s="161" t="s">
        <v>514</v>
      </c>
      <c r="AU730" s="161" t="s">
        <v>82</v>
      </c>
      <c r="AV730" s="12" t="s">
        <v>82</v>
      </c>
      <c r="AW730" s="12" t="s">
        <v>33</v>
      </c>
      <c r="AX730" s="12" t="s">
        <v>79</v>
      </c>
      <c r="AY730" s="161" t="s">
        <v>155</v>
      </c>
    </row>
    <row r="731" spans="2:65" s="1" customFormat="1" ht="16.5" customHeight="1">
      <c r="B731" s="33"/>
      <c r="C731" s="149" t="s">
        <v>406</v>
      </c>
      <c r="D731" s="149" t="s">
        <v>229</v>
      </c>
      <c r="E731" s="150" t="s">
        <v>995</v>
      </c>
      <c r="F731" s="151" t="s">
        <v>996</v>
      </c>
      <c r="G731" s="152" t="s">
        <v>161</v>
      </c>
      <c r="H731" s="153">
        <v>14</v>
      </c>
      <c r="I731" s="154"/>
      <c r="J731" s="155">
        <f>ROUND(I731*H731,2)</f>
        <v>0</v>
      </c>
      <c r="K731" s="151" t="s">
        <v>162</v>
      </c>
      <c r="L731" s="156"/>
      <c r="M731" s="157" t="s">
        <v>19</v>
      </c>
      <c r="N731" s="158" t="s">
        <v>43</v>
      </c>
      <c r="P731" s="141">
        <f>O731*H731</f>
        <v>0</v>
      </c>
      <c r="Q731" s="141">
        <v>0.54800000000000004</v>
      </c>
      <c r="R731" s="141">
        <f>Q731*H731</f>
        <v>7.6720000000000006</v>
      </c>
      <c r="S731" s="141">
        <v>0</v>
      </c>
      <c r="T731" s="142">
        <f>S731*H731</f>
        <v>0</v>
      </c>
      <c r="AR731" s="143" t="s">
        <v>177</v>
      </c>
      <c r="AT731" s="143" t="s">
        <v>229</v>
      </c>
      <c r="AU731" s="143" t="s">
        <v>82</v>
      </c>
      <c r="AY731" s="18" t="s">
        <v>155</v>
      </c>
      <c r="BE731" s="144">
        <f>IF(N731="základní",J731,0)</f>
        <v>0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8" t="s">
        <v>79</v>
      </c>
      <c r="BK731" s="144">
        <f>ROUND(I731*H731,2)</f>
        <v>0</v>
      </c>
      <c r="BL731" s="18" t="s">
        <v>163</v>
      </c>
      <c r="BM731" s="143" t="s">
        <v>997</v>
      </c>
    </row>
    <row r="732" spans="2:65" s="14" customFormat="1" ht="10.199999999999999">
      <c r="B732" s="178"/>
      <c r="D732" s="160" t="s">
        <v>514</v>
      </c>
      <c r="E732" s="179" t="s">
        <v>19</v>
      </c>
      <c r="F732" s="180" t="s">
        <v>885</v>
      </c>
      <c r="H732" s="179" t="s">
        <v>19</v>
      </c>
      <c r="I732" s="181"/>
      <c r="L732" s="178"/>
      <c r="M732" s="182"/>
      <c r="T732" s="183"/>
      <c r="AT732" s="179" t="s">
        <v>514</v>
      </c>
      <c r="AU732" s="179" t="s">
        <v>82</v>
      </c>
      <c r="AV732" s="14" t="s">
        <v>79</v>
      </c>
      <c r="AW732" s="14" t="s">
        <v>33</v>
      </c>
      <c r="AX732" s="14" t="s">
        <v>72</v>
      </c>
      <c r="AY732" s="179" t="s">
        <v>155</v>
      </c>
    </row>
    <row r="733" spans="2:65" s="12" customFormat="1" ht="10.199999999999999">
      <c r="B733" s="159"/>
      <c r="D733" s="160" t="s">
        <v>514</v>
      </c>
      <c r="E733" s="161" t="s">
        <v>19</v>
      </c>
      <c r="F733" s="162" t="s">
        <v>192</v>
      </c>
      <c r="H733" s="163">
        <v>14</v>
      </c>
      <c r="I733" s="164"/>
      <c r="L733" s="159"/>
      <c r="M733" s="165"/>
      <c r="T733" s="166"/>
      <c r="AT733" s="161" t="s">
        <v>514</v>
      </c>
      <c r="AU733" s="161" t="s">
        <v>82</v>
      </c>
      <c r="AV733" s="12" t="s">
        <v>82</v>
      </c>
      <c r="AW733" s="12" t="s">
        <v>33</v>
      </c>
      <c r="AX733" s="12" t="s">
        <v>79</v>
      </c>
      <c r="AY733" s="161" t="s">
        <v>155</v>
      </c>
    </row>
    <row r="734" spans="2:65" s="1" customFormat="1" ht="16.5" customHeight="1">
      <c r="B734" s="33"/>
      <c r="C734" s="132" t="s">
        <v>290</v>
      </c>
      <c r="D734" s="132" t="s">
        <v>158</v>
      </c>
      <c r="E734" s="133" t="s">
        <v>998</v>
      </c>
      <c r="F734" s="134" t="s">
        <v>999</v>
      </c>
      <c r="G734" s="135" t="s">
        <v>161</v>
      </c>
      <c r="H734" s="136">
        <v>18</v>
      </c>
      <c r="I734" s="137"/>
      <c r="J734" s="138">
        <f>ROUND(I734*H734,2)</f>
        <v>0</v>
      </c>
      <c r="K734" s="134" t="s">
        <v>162</v>
      </c>
      <c r="L734" s="33"/>
      <c r="M734" s="139" t="s">
        <v>19</v>
      </c>
      <c r="N734" s="140" t="s">
        <v>43</v>
      </c>
      <c r="P734" s="141">
        <f>O734*H734</f>
        <v>0</v>
      </c>
      <c r="Q734" s="141">
        <v>2.8539999999999999E-2</v>
      </c>
      <c r="R734" s="141">
        <f>Q734*H734</f>
        <v>0.51371999999999995</v>
      </c>
      <c r="S734" s="141">
        <v>0</v>
      </c>
      <c r="T734" s="142">
        <f>S734*H734</f>
        <v>0</v>
      </c>
      <c r="AR734" s="143" t="s">
        <v>163</v>
      </c>
      <c r="AT734" s="143" t="s">
        <v>158</v>
      </c>
      <c r="AU734" s="143" t="s">
        <v>82</v>
      </c>
      <c r="AY734" s="18" t="s">
        <v>155</v>
      </c>
      <c r="BE734" s="144">
        <f>IF(N734="základní",J734,0)</f>
        <v>0</v>
      </c>
      <c r="BF734" s="144">
        <f>IF(N734="snížená",J734,0)</f>
        <v>0</v>
      </c>
      <c r="BG734" s="144">
        <f>IF(N734="zákl. přenesená",J734,0)</f>
        <v>0</v>
      </c>
      <c r="BH734" s="144">
        <f>IF(N734="sníž. přenesená",J734,0)</f>
        <v>0</v>
      </c>
      <c r="BI734" s="144">
        <f>IF(N734="nulová",J734,0)</f>
        <v>0</v>
      </c>
      <c r="BJ734" s="18" t="s">
        <v>79</v>
      </c>
      <c r="BK734" s="144">
        <f>ROUND(I734*H734,2)</f>
        <v>0</v>
      </c>
      <c r="BL734" s="18" t="s">
        <v>163</v>
      </c>
      <c r="BM734" s="143" t="s">
        <v>1000</v>
      </c>
    </row>
    <row r="735" spans="2:65" s="1" customFormat="1" ht="10.199999999999999">
      <c r="B735" s="33"/>
      <c r="D735" s="145" t="s">
        <v>164</v>
      </c>
      <c r="F735" s="146" t="s">
        <v>1001</v>
      </c>
      <c r="I735" s="147"/>
      <c r="L735" s="33"/>
      <c r="M735" s="148"/>
      <c r="T735" s="54"/>
      <c r="AT735" s="18" t="s">
        <v>164</v>
      </c>
      <c r="AU735" s="18" t="s">
        <v>82</v>
      </c>
    </row>
    <row r="736" spans="2:65" s="14" customFormat="1" ht="10.199999999999999">
      <c r="B736" s="178"/>
      <c r="D736" s="160" t="s">
        <v>514</v>
      </c>
      <c r="E736" s="179" t="s">
        <v>19</v>
      </c>
      <c r="F736" s="180" t="s">
        <v>1002</v>
      </c>
      <c r="H736" s="179" t="s">
        <v>19</v>
      </c>
      <c r="I736" s="181"/>
      <c r="L736" s="178"/>
      <c r="M736" s="182"/>
      <c r="T736" s="183"/>
      <c r="AT736" s="179" t="s">
        <v>514</v>
      </c>
      <c r="AU736" s="179" t="s">
        <v>82</v>
      </c>
      <c r="AV736" s="14" t="s">
        <v>79</v>
      </c>
      <c r="AW736" s="14" t="s">
        <v>33</v>
      </c>
      <c r="AX736" s="14" t="s">
        <v>72</v>
      </c>
      <c r="AY736" s="179" t="s">
        <v>155</v>
      </c>
    </row>
    <row r="737" spans="2:65" s="14" customFormat="1" ht="10.199999999999999">
      <c r="B737" s="178"/>
      <c r="D737" s="160" t="s">
        <v>514</v>
      </c>
      <c r="E737" s="179" t="s">
        <v>19</v>
      </c>
      <c r="F737" s="180" t="s">
        <v>1003</v>
      </c>
      <c r="H737" s="179" t="s">
        <v>19</v>
      </c>
      <c r="I737" s="181"/>
      <c r="L737" s="178"/>
      <c r="M737" s="182"/>
      <c r="T737" s="183"/>
      <c r="AT737" s="179" t="s">
        <v>514</v>
      </c>
      <c r="AU737" s="179" t="s">
        <v>82</v>
      </c>
      <c r="AV737" s="14" t="s">
        <v>79</v>
      </c>
      <c r="AW737" s="14" t="s">
        <v>33</v>
      </c>
      <c r="AX737" s="14" t="s">
        <v>72</v>
      </c>
      <c r="AY737" s="179" t="s">
        <v>155</v>
      </c>
    </row>
    <row r="738" spans="2:65" s="12" customFormat="1" ht="10.199999999999999">
      <c r="B738" s="159"/>
      <c r="D738" s="160" t="s">
        <v>514</v>
      </c>
      <c r="E738" s="161" t="s">
        <v>19</v>
      </c>
      <c r="F738" s="162" t="s">
        <v>201</v>
      </c>
      <c r="H738" s="163">
        <v>18</v>
      </c>
      <c r="I738" s="164"/>
      <c r="L738" s="159"/>
      <c r="M738" s="165"/>
      <c r="T738" s="166"/>
      <c r="AT738" s="161" t="s">
        <v>514</v>
      </c>
      <c r="AU738" s="161" t="s">
        <v>82</v>
      </c>
      <c r="AV738" s="12" t="s">
        <v>82</v>
      </c>
      <c r="AW738" s="12" t="s">
        <v>33</v>
      </c>
      <c r="AX738" s="12" t="s">
        <v>79</v>
      </c>
      <c r="AY738" s="161" t="s">
        <v>155</v>
      </c>
    </row>
    <row r="739" spans="2:65" s="1" customFormat="1" ht="16.5" customHeight="1">
      <c r="B739" s="33"/>
      <c r="C739" s="149" t="s">
        <v>414</v>
      </c>
      <c r="D739" s="149" t="s">
        <v>229</v>
      </c>
      <c r="E739" s="150" t="s">
        <v>1004</v>
      </c>
      <c r="F739" s="151" t="s">
        <v>1005</v>
      </c>
      <c r="G739" s="152" t="s">
        <v>161</v>
      </c>
      <c r="H739" s="153">
        <v>1</v>
      </c>
      <c r="I739" s="154"/>
      <c r="J739" s="155">
        <f>ROUND(I739*H739,2)</f>
        <v>0</v>
      </c>
      <c r="K739" s="151" t="s">
        <v>162</v>
      </c>
      <c r="L739" s="156"/>
      <c r="M739" s="157" t="s">
        <v>19</v>
      </c>
      <c r="N739" s="158" t="s">
        <v>43</v>
      </c>
      <c r="P739" s="141">
        <f>O739*H739</f>
        <v>0</v>
      </c>
      <c r="Q739" s="141">
        <v>1.2290000000000001</v>
      </c>
      <c r="R739" s="141">
        <f>Q739*H739</f>
        <v>1.2290000000000001</v>
      </c>
      <c r="S739" s="141">
        <v>0</v>
      </c>
      <c r="T739" s="142">
        <f>S739*H739</f>
        <v>0</v>
      </c>
      <c r="AR739" s="143" t="s">
        <v>177</v>
      </c>
      <c r="AT739" s="143" t="s">
        <v>229</v>
      </c>
      <c r="AU739" s="143" t="s">
        <v>82</v>
      </c>
      <c r="AY739" s="18" t="s">
        <v>155</v>
      </c>
      <c r="BE739" s="144">
        <f>IF(N739="základní",J739,0)</f>
        <v>0</v>
      </c>
      <c r="BF739" s="144">
        <f>IF(N739="snížená",J739,0)</f>
        <v>0</v>
      </c>
      <c r="BG739" s="144">
        <f>IF(N739="zákl. přenesená",J739,0)</f>
        <v>0</v>
      </c>
      <c r="BH739" s="144">
        <f>IF(N739="sníž. přenesená",J739,0)</f>
        <v>0</v>
      </c>
      <c r="BI739" s="144">
        <f>IF(N739="nulová",J739,0)</f>
        <v>0</v>
      </c>
      <c r="BJ739" s="18" t="s">
        <v>79</v>
      </c>
      <c r="BK739" s="144">
        <f>ROUND(I739*H739,2)</f>
        <v>0</v>
      </c>
      <c r="BL739" s="18" t="s">
        <v>163</v>
      </c>
      <c r="BM739" s="143" t="s">
        <v>1006</v>
      </c>
    </row>
    <row r="740" spans="2:65" s="14" customFormat="1" ht="10.199999999999999">
      <c r="B740" s="178"/>
      <c r="D740" s="160" t="s">
        <v>514</v>
      </c>
      <c r="E740" s="179" t="s">
        <v>19</v>
      </c>
      <c r="F740" s="180" t="s">
        <v>885</v>
      </c>
      <c r="H740" s="179" t="s">
        <v>19</v>
      </c>
      <c r="I740" s="181"/>
      <c r="L740" s="178"/>
      <c r="M740" s="182"/>
      <c r="T740" s="183"/>
      <c r="AT740" s="179" t="s">
        <v>514</v>
      </c>
      <c r="AU740" s="179" t="s">
        <v>82</v>
      </c>
      <c r="AV740" s="14" t="s">
        <v>79</v>
      </c>
      <c r="AW740" s="14" t="s">
        <v>33</v>
      </c>
      <c r="AX740" s="14" t="s">
        <v>72</v>
      </c>
      <c r="AY740" s="179" t="s">
        <v>155</v>
      </c>
    </row>
    <row r="741" spans="2:65" s="12" customFormat="1" ht="10.199999999999999">
      <c r="B741" s="159"/>
      <c r="D741" s="160" t="s">
        <v>514</v>
      </c>
      <c r="E741" s="161" t="s">
        <v>19</v>
      </c>
      <c r="F741" s="162" t="s">
        <v>79</v>
      </c>
      <c r="H741" s="163">
        <v>1</v>
      </c>
      <c r="I741" s="164"/>
      <c r="L741" s="159"/>
      <c r="M741" s="165"/>
      <c r="T741" s="166"/>
      <c r="AT741" s="161" t="s">
        <v>514</v>
      </c>
      <c r="AU741" s="161" t="s">
        <v>82</v>
      </c>
      <c r="AV741" s="12" t="s">
        <v>82</v>
      </c>
      <c r="AW741" s="12" t="s">
        <v>33</v>
      </c>
      <c r="AX741" s="12" t="s">
        <v>79</v>
      </c>
      <c r="AY741" s="161" t="s">
        <v>155</v>
      </c>
    </row>
    <row r="742" spans="2:65" s="1" customFormat="1" ht="16.5" customHeight="1">
      <c r="B742" s="33"/>
      <c r="C742" s="149" t="s">
        <v>294</v>
      </c>
      <c r="D742" s="149" t="s">
        <v>229</v>
      </c>
      <c r="E742" s="150" t="s">
        <v>1007</v>
      </c>
      <c r="F742" s="151" t="s">
        <v>1008</v>
      </c>
      <c r="G742" s="152" t="s">
        <v>161</v>
      </c>
      <c r="H742" s="153">
        <v>17</v>
      </c>
      <c r="I742" s="154"/>
      <c r="J742" s="155">
        <f>ROUND(I742*H742,2)</f>
        <v>0</v>
      </c>
      <c r="K742" s="151" t="s">
        <v>162</v>
      </c>
      <c r="L742" s="156"/>
      <c r="M742" s="157" t="s">
        <v>19</v>
      </c>
      <c r="N742" s="158" t="s">
        <v>43</v>
      </c>
      <c r="P742" s="141">
        <f>O742*H742</f>
        <v>0</v>
      </c>
      <c r="Q742" s="141">
        <v>1.8169999999999999</v>
      </c>
      <c r="R742" s="141">
        <f>Q742*H742</f>
        <v>30.888999999999999</v>
      </c>
      <c r="S742" s="141">
        <v>0</v>
      </c>
      <c r="T742" s="142">
        <f>S742*H742</f>
        <v>0</v>
      </c>
      <c r="AR742" s="143" t="s">
        <v>177</v>
      </c>
      <c r="AT742" s="143" t="s">
        <v>229</v>
      </c>
      <c r="AU742" s="143" t="s">
        <v>82</v>
      </c>
      <c r="AY742" s="18" t="s">
        <v>155</v>
      </c>
      <c r="BE742" s="144">
        <f>IF(N742="základní",J742,0)</f>
        <v>0</v>
      </c>
      <c r="BF742" s="144">
        <f>IF(N742="snížená",J742,0)</f>
        <v>0</v>
      </c>
      <c r="BG742" s="144">
        <f>IF(N742="zákl. přenesená",J742,0)</f>
        <v>0</v>
      </c>
      <c r="BH742" s="144">
        <f>IF(N742="sníž. přenesená",J742,0)</f>
        <v>0</v>
      </c>
      <c r="BI742" s="144">
        <f>IF(N742="nulová",J742,0)</f>
        <v>0</v>
      </c>
      <c r="BJ742" s="18" t="s">
        <v>79</v>
      </c>
      <c r="BK742" s="144">
        <f>ROUND(I742*H742,2)</f>
        <v>0</v>
      </c>
      <c r="BL742" s="18" t="s">
        <v>163</v>
      </c>
      <c r="BM742" s="143" t="s">
        <v>1009</v>
      </c>
    </row>
    <row r="743" spans="2:65" s="14" customFormat="1" ht="10.199999999999999">
      <c r="B743" s="178"/>
      <c r="D743" s="160" t="s">
        <v>514</v>
      </c>
      <c r="E743" s="179" t="s">
        <v>19</v>
      </c>
      <c r="F743" s="180" t="s">
        <v>885</v>
      </c>
      <c r="H743" s="179" t="s">
        <v>19</v>
      </c>
      <c r="I743" s="181"/>
      <c r="L743" s="178"/>
      <c r="M743" s="182"/>
      <c r="T743" s="183"/>
      <c r="AT743" s="179" t="s">
        <v>514</v>
      </c>
      <c r="AU743" s="179" t="s">
        <v>82</v>
      </c>
      <c r="AV743" s="14" t="s">
        <v>79</v>
      </c>
      <c r="AW743" s="14" t="s">
        <v>33</v>
      </c>
      <c r="AX743" s="14" t="s">
        <v>72</v>
      </c>
      <c r="AY743" s="179" t="s">
        <v>155</v>
      </c>
    </row>
    <row r="744" spans="2:65" s="12" customFormat="1" ht="10.199999999999999">
      <c r="B744" s="159"/>
      <c r="D744" s="160" t="s">
        <v>514</v>
      </c>
      <c r="E744" s="161" t="s">
        <v>19</v>
      </c>
      <c r="F744" s="162" t="s">
        <v>234</v>
      </c>
      <c r="H744" s="163">
        <v>17</v>
      </c>
      <c r="I744" s="164"/>
      <c r="L744" s="159"/>
      <c r="M744" s="165"/>
      <c r="T744" s="166"/>
      <c r="AT744" s="161" t="s">
        <v>514</v>
      </c>
      <c r="AU744" s="161" t="s">
        <v>82</v>
      </c>
      <c r="AV744" s="12" t="s">
        <v>82</v>
      </c>
      <c r="AW744" s="12" t="s">
        <v>33</v>
      </c>
      <c r="AX744" s="12" t="s">
        <v>79</v>
      </c>
      <c r="AY744" s="161" t="s">
        <v>155</v>
      </c>
    </row>
    <row r="745" spans="2:65" s="1" customFormat="1" ht="16.5" customHeight="1">
      <c r="B745" s="33"/>
      <c r="C745" s="149" t="s">
        <v>422</v>
      </c>
      <c r="D745" s="149" t="s">
        <v>229</v>
      </c>
      <c r="E745" s="150" t="s">
        <v>1010</v>
      </c>
      <c r="F745" s="151" t="s">
        <v>1011</v>
      </c>
      <c r="G745" s="152" t="s">
        <v>161</v>
      </c>
      <c r="H745" s="153">
        <v>42</v>
      </c>
      <c r="I745" s="154"/>
      <c r="J745" s="155">
        <f>ROUND(I745*H745,2)</f>
        <v>0</v>
      </c>
      <c r="K745" s="151" t="s">
        <v>162</v>
      </c>
      <c r="L745" s="156"/>
      <c r="M745" s="157" t="s">
        <v>19</v>
      </c>
      <c r="N745" s="158" t="s">
        <v>43</v>
      </c>
      <c r="P745" s="141">
        <f>O745*H745</f>
        <v>0</v>
      </c>
      <c r="Q745" s="141">
        <v>2E-3</v>
      </c>
      <c r="R745" s="141">
        <f>Q745*H745</f>
        <v>8.4000000000000005E-2</v>
      </c>
      <c r="S745" s="141">
        <v>0</v>
      </c>
      <c r="T745" s="142">
        <f>S745*H745</f>
        <v>0</v>
      </c>
      <c r="AR745" s="143" t="s">
        <v>177</v>
      </c>
      <c r="AT745" s="143" t="s">
        <v>229</v>
      </c>
      <c r="AU745" s="143" t="s">
        <v>82</v>
      </c>
      <c r="AY745" s="18" t="s">
        <v>155</v>
      </c>
      <c r="BE745" s="144">
        <f>IF(N745="základní",J745,0)</f>
        <v>0</v>
      </c>
      <c r="BF745" s="144">
        <f>IF(N745="snížená",J745,0)</f>
        <v>0</v>
      </c>
      <c r="BG745" s="144">
        <f>IF(N745="zákl. přenesená",J745,0)</f>
        <v>0</v>
      </c>
      <c r="BH745" s="144">
        <f>IF(N745="sníž. přenesená",J745,0)</f>
        <v>0</v>
      </c>
      <c r="BI745" s="144">
        <f>IF(N745="nulová",J745,0)</f>
        <v>0</v>
      </c>
      <c r="BJ745" s="18" t="s">
        <v>79</v>
      </c>
      <c r="BK745" s="144">
        <f>ROUND(I745*H745,2)</f>
        <v>0</v>
      </c>
      <c r="BL745" s="18" t="s">
        <v>163</v>
      </c>
      <c r="BM745" s="143" t="s">
        <v>1012</v>
      </c>
    </row>
    <row r="746" spans="2:65" s="14" customFormat="1" ht="10.199999999999999">
      <c r="B746" s="178"/>
      <c r="D746" s="160" t="s">
        <v>514</v>
      </c>
      <c r="E746" s="179" t="s">
        <v>19</v>
      </c>
      <c r="F746" s="180" t="s">
        <v>1002</v>
      </c>
      <c r="H746" s="179" t="s">
        <v>19</v>
      </c>
      <c r="I746" s="181"/>
      <c r="L746" s="178"/>
      <c r="M746" s="182"/>
      <c r="T746" s="183"/>
      <c r="AT746" s="179" t="s">
        <v>514</v>
      </c>
      <c r="AU746" s="179" t="s">
        <v>82</v>
      </c>
      <c r="AV746" s="14" t="s">
        <v>79</v>
      </c>
      <c r="AW746" s="14" t="s">
        <v>33</v>
      </c>
      <c r="AX746" s="14" t="s">
        <v>72</v>
      </c>
      <c r="AY746" s="179" t="s">
        <v>155</v>
      </c>
    </row>
    <row r="747" spans="2:65" s="12" customFormat="1" ht="10.199999999999999">
      <c r="B747" s="159"/>
      <c r="D747" s="160" t="s">
        <v>514</v>
      </c>
      <c r="E747" s="161" t="s">
        <v>19</v>
      </c>
      <c r="F747" s="162" t="s">
        <v>254</v>
      </c>
      <c r="H747" s="163">
        <v>42</v>
      </c>
      <c r="I747" s="164"/>
      <c r="L747" s="159"/>
      <c r="M747" s="165"/>
      <c r="T747" s="166"/>
      <c r="AT747" s="161" t="s">
        <v>514</v>
      </c>
      <c r="AU747" s="161" t="s">
        <v>82</v>
      </c>
      <c r="AV747" s="12" t="s">
        <v>82</v>
      </c>
      <c r="AW747" s="12" t="s">
        <v>33</v>
      </c>
      <c r="AX747" s="12" t="s">
        <v>79</v>
      </c>
      <c r="AY747" s="161" t="s">
        <v>155</v>
      </c>
    </row>
    <row r="748" spans="2:65" s="1" customFormat="1" ht="16.5" customHeight="1">
      <c r="B748" s="33"/>
      <c r="C748" s="132" t="s">
        <v>300</v>
      </c>
      <c r="D748" s="132" t="s">
        <v>158</v>
      </c>
      <c r="E748" s="133" t="s">
        <v>1013</v>
      </c>
      <c r="F748" s="134" t="s">
        <v>1014</v>
      </c>
      <c r="G748" s="135" t="s">
        <v>161</v>
      </c>
      <c r="H748" s="136">
        <v>4</v>
      </c>
      <c r="I748" s="137"/>
      <c r="J748" s="138">
        <f>ROUND(I748*H748,2)</f>
        <v>0</v>
      </c>
      <c r="K748" s="134" t="s">
        <v>162</v>
      </c>
      <c r="L748" s="33"/>
      <c r="M748" s="139" t="s">
        <v>19</v>
      </c>
      <c r="N748" s="140" t="s">
        <v>43</v>
      </c>
      <c r="P748" s="141">
        <f>O748*H748</f>
        <v>0</v>
      </c>
      <c r="Q748" s="141">
        <v>3.9269999999999999E-2</v>
      </c>
      <c r="R748" s="141">
        <f>Q748*H748</f>
        <v>0.15708</v>
      </c>
      <c r="S748" s="141">
        <v>0</v>
      </c>
      <c r="T748" s="142">
        <f>S748*H748</f>
        <v>0</v>
      </c>
      <c r="AR748" s="143" t="s">
        <v>163</v>
      </c>
      <c r="AT748" s="143" t="s">
        <v>158</v>
      </c>
      <c r="AU748" s="143" t="s">
        <v>82</v>
      </c>
      <c r="AY748" s="18" t="s">
        <v>155</v>
      </c>
      <c r="BE748" s="144">
        <f>IF(N748="základní",J748,0)</f>
        <v>0</v>
      </c>
      <c r="BF748" s="144">
        <f>IF(N748="snížená",J748,0)</f>
        <v>0</v>
      </c>
      <c r="BG748" s="144">
        <f>IF(N748="zákl. přenesená",J748,0)</f>
        <v>0</v>
      </c>
      <c r="BH748" s="144">
        <f>IF(N748="sníž. přenesená",J748,0)</f>
        <v>0</v>
      </c>
      <c r="BI748" s="144">
        <f>IF(N748="nulová",J748,0)</f>
        <v>0</v>
      </c>
      <c r="BJ748" s="18" t="s">
        <v>79</v>
      </c>
      <c r="BK748" s="144">
        <f>ROUND(I748*H748,2)</f>
        <v>0</v>
      </c>
      <c r="BL748" s="18" t="s">
        <v>163</v>
      </c>
      <c r="BM748" s="143" t="s">
        <v>1015</v>
      </c>
    </row>
    <row r="749" spans="2:65" s="1" customFormat="1" ht="10.199999999999999">
      <c r="B749" s="33"/>
      <c r="D749" s="145" t="s">
        <v>164</v>
      </c>
      <c r="F749" s="146" t="s">
        <v>1016</v>
      </c>
      <c r="I749" s="147"/>
      <c r="L749" s="33"/>
      <c r="M749" s="148"/>
      <c r="T749" s="54"/>
      <c r="AT749" s="18" t="s">
        <v>164</v>
      </c>
      <c r="AU749" s="18" t="s">
        <v>82</v>
      </c>
    </row>
    <row r="750" spans="2:65" s="14" customFormat="1" ht="10.199999999999999">
      <c r="B750" s="178"/>
      <c r="D750" s="160" t="s">
        <v>514</v>
      </c>
      <c r="E750" s="179" t="s">
        <v>19</v>
      </c>
      <c r="F750" s="180" t="s">
        <v>1002</v>
      </c>
      <c r="H750" s="179" t="s">
        <v>19</v>
      </c>
      <c r="I750" s="181"/>
      <c r="L750" s="178"/>
      <c r="M750" s="182"/>
      <c r="T750" s="183"/>
      <c r="AT750" s="179" t="s">
        <v>514</v>
      </c>
      <c r="AU750" s="179" t="s">
        <v>82</v>
      </c>
      <c r="AV750" s="14" t="s">
        <v>79</v>
      </c>
      <c r="AW750" s="14" t="s">
        <v>33</v>
      </c>
      <c r="AX750" s="14" t="s">
        <v>72</v>
      </c>
      <c r="AY750" s="179" t="s">
        <v>155</v>
      </c>
    </row>
    <row r="751" spans="2:65" s="12" customFormat="1" ht="10.199999999999999">
      <c r="B751" s="159"/>
      <c r="D751" s="160" t="s">
        <v>514</v>
      </c>
      <c r="E751" s="161" t="s">
        <v>19</v>
      </c>
      <c r="F751" s="162" t="s">
        <v>163</v>
      </c>
      <c r="H751" s="163">
        <v>4</v>
      </c>
      <c r="I751" s="164"/>
      <c r="L751" s="159"/>
      <c r="M751" s="165"/>
      <c r="T751" s="166"/>
      <c r="AT751" s="161" t="s">
        <v>514</v>
      </c>
      <c r="AU751" s="161" t="s">
        <v>82</v>
      </c>
      <c r="AV751" s="12" t="s">
        <v>82</v>
      </c>
      <c r="AW751" s="12" t="s">
        <v>33</v>
      </c>
      <c r="AX751" s="12" t="s">
        <v>79</v>
      </c>
      <c r="AY751" s="161" t="s">
        <v>155</v>
      </c>
    </row>
    <row r="752" spans="2:65" s="1" customFormat="1" ht="16.5" customHeight="1">
      <c r="B752" s="33"/>
      <c r="C752" s="149" t="s">
        <v>430</v>
      </c>
      <c r="D752" s="149" t="s">
        <v>229</v>
      </c>
      <c r="E752" s="150" t="s">
        <v>1017</v>
      </c>
      <c r="F752" s="151" t="s">
        <v>1018</v>
      </c>
      <c r="G752" s="152" t="s">
        <v>161</v>
      </c>
      <c r="H752" s="153">
        <v>4</v>
      </c>
      <c r="I752" s="154"/>
      <c r="J752" s="155">
        <f>ROUND(I752*H752,2)</f>
        <v>0</v>
      </c>
      <c r="K752" s="151" t="s">
        <v>162</v>
      </c>
      <c r="L752" s="156"/>
      <c r="M752" s="157" t="s">
        <v>19</v>
      </c>
      <c r="N752" s="158" t="s">
        <v>43</v>
      </c>
      <c r="P752" s="141">
        <f>O752*H752</f>
        <v>0</v>
      </c>
      <c r="Q752" s="141">
        <v>0.68899999999999995</v>
      </c>
      <c r="R752" s="141">
        <f>Q752*H752</f>
        <v>2.7559999999999998</v>
      </c>
      <c r="S752" s="141">
        <v>0</v>
      </c>
      <c r="T752" s="142">
        <f>S752*H752</f>
        <v>0</v>
      </c>
      <c r="AR752" s="143" t="s">
        <v>177</v>
      </c>
      <c r="AT752" s="143" t="s">
        <v>229</v>
      </c>
      <c r="AU752" s="143" t="s">
        <v>82</v>
      </c>
      <c r="AY752" s="18" t="s">
        <v>155</v>
      </c>
      <c r="BE752" s="144">
        <f>IF(N752="základní",J752,0)</f>
        <v>0</v>
      </c>
      <c r="BF752" s="144">
        <f>IF(N752="snížená",J752,0)</f>
        <v>0</v>
      </c>
      <c r="BG752" s="144">
        <f>IF(N752="zákl. přenesená",J752,0)</f>
        <v>0</v>
      </c>
      <c r="BH752" s="144">
        <f>IF(N752="sníž. přenesená",J752,0)</f>
        <v>0</v>
      </c>
      <c r="BI752" s="144">
        <f>IF(N752="nulová",J752,0)</f>
        <v>0</v>
      </c>
      <c r="BJ752" s="18" t="s">
        <v>79</v>
      </c>
      <c r="BK752" s="144">
        <f>ROUND(I752*H752,2)</f>
        <v>0</v>
      </c>
      <c r="BL752" s="18" t="s">
        <v>163</v>
      </c>
      <c r="BM752" s="143" t="s">
        <v>1019</v>
      </c>
    </row>
    <row r="753" spans="2:65" s="14" customFormat="1" ht="10.199999999999999">
      <c r="B753" s="178"/>
      <c r="D753" s="160" t="s">
        <v>514</v>
      </c>
      <c r="E753" s="179" t="s">
        <v>19</v>
      </c>
      <c r="F753" s="180" t="s">
        <v>1002</v>
      </c>
      <c r="H753" s="179" t="s">
        <v>19</v>
      </c>
      <c r="I753" s="181"/>
      <c r="L753" s="178"/>
      <c r="M753" s="182"/>
      <c r="T753" s="183"/>
      <c r="AT753" s="179" t="s">
        <v>514</v>
      </c>
      <c r="AU753" s="179" t="s">
        <v>82</v>
      </c>
      <c r="AV753" s="14" t="s">
        <v>79</v>
      </c>
      <c r="AW753" s="14" t="s">
        <v>33</v>
      </c>
      <c r="AX753" s="14" t="s">
        <v>72</v>
      </c>
      <c r="AY753" s="179" t="s">
        <v>155</v>
      </c>
    </row>
    <row r="754" spans="2:65" s="12" customFormat="1" ht="10.199999999999999">
      <c r="B754" s="159"/>
      <c r="D754" s="160" t="s">
        <v>514</v>
      </c>
      <c r="E754" s="161" t="s">
        <v>19</v>
      </c>
      <c r="F754" s="162" t="s">
        <v>163</v>
      </c>
      <c r="H754" s="163">
        <v>4</v>
      </c>
      <c r="I754" s="164"/>
      <c r="L754" s="159"/>
      <c r="M754" s="165"/>
      <c r="T754" s="166"/>
      <c r="AT754" s="161" t="s">
        <v>514</v>
      </c>
      <c r="AU754" s="161" t="s">
        <v>82</v>
      </c>
      <c r="AV754" s="12" t="s">
        <v>82</v>
      </c>
      <c r="AW754" s="12" t="s">
        <v>33</v>
      </c>
      <c r="AX754" s="12" t="s">
        <v>79</v>
      </c>
      <c r="AY754" s="161" t="s">
        <v>155</v>
      </c>
    </row>
    <row r="755" spans="2:65" s="1" customFormat="1" ht="21.75" customHeight="1">
      <c r="B755" s="33"/>
      <c r="C755" s="132" t="s">
        <v>305</v>
      </c>
      <c r="D755" s="132" t="s">
        <v>158</v>
      </c>
      <c r="E755" s="133" t="s">
        <v>1020</v>
      </c>
      <c r="F755" s="134" t="s">
        <v>1021</v>
      </c>
      <c r="G755" s="135" t="s">
        <v>161</v>
      </c>
      <c r="H755" s="136">
        <v>18</v>
      </c>
      <c r="I755" s="137"/>
      <c r="J755" s="138">
        <f>ROUND(I755*H755,2)</f>
        <v>0</v>
      </c>
      <c r="K755" s="134" t="s">
        <v>162</v>
      </c>
      <c r="L755" s="33"/>
      <c r="M755" s="139" t="s">
        <v>19</v>
      </c>
      <c r="N755" s="140" t="s">
        <v>43</v>
      </c>
      <c r="P755" s="141">
        <f>O755*H755</f>
        <v>0</v>
      </c>
      <c r="Q755" s="141">
        <v>0.09</v>
      </c>
      <c r="R755" s="141">
        <f>Q755*H755</f>
        <v>1.6199999999999999</v>
      </c>
      <c r="S755" s="141">
        <v>0</v>
      </c>
      <c r="T755" s="142">
        <f>S755*H755</f>
        <v>0</v>
      </c>
      <c r="AR755" s="143" t="s">
        <v>163</v>
      </c>
      <c r="AT755" s="143" t="s">
        <v>158</v>
      </c>
      <c r="AU755" s="143" t="s">
        <v>82</v>
      </c>
      <c r="AY755" s="18" t="s">
        <v>155</v>
      </c>
      <c r="BE755" s="144">
        <f>IF(N755="základní",J755,0)</f>
        <v>0</v>
      </c>
      <c r="BF755" s="144">
        <f>IF(N755="snížená",J755,0)</f>
        <v>0</v>
      </c>
      <c r="BG755" s="144">
        <f>IF(N755="zákl. přenesená",J755,0)</f>
        <v>0</v>
      </c>
      <c r="BH755" s="144">
        <f>IF(N755="sníž. přenesená",J755,0)</f>
        <v>0</v>
      </c>
      <c r="BI755" s="144">
        <f>IF(N755="nulová",J755,0)</f>
        <v>0</v>
      </c>
      <c r="BJ755" s="18" t="s">
        <v>79</v>
      </c>
      <c r="BK755" s="144">
        <f>ROUND(I755*H755,2)</f>
        <v>0</v>
      </c>
      <c r="BL755" s="18" t="s">
        <v>163</v>
      </c>
      <c r="BM755" s="143" t="s">
        <v>1022</v>
      </c>
    </row>
    <row r="756" spans="2:65" s="1" customFormat="1" ht="10.199999999999999">
      <c r="B756" s="33"/>
      <c r="D756" s="145" t="s">
        <v>164</v>
      </c>
      <c r="F756" s="146" t="s">
        <v>1023</v>
      </c>
      <c r="I756" s="147"/>
      <c r="L756" s="33"/>
      <c r="M756" s="148"/>
      <c r="T756" s="54"/>
      <c r="AT756" s="18" t="s">
        <v>164</v>
      </c>
      <c r="AU756" s="18" t="s">
        <v>82</v>
      </c>
    </row>
    <row r="757" spans="2:65" s="14" customFormat="1" ht="10.199999999999999">
      <c r="B757" s="178"/>
      <c r="D757" s="160" t="s">
        <v>514</v>
      </c>
      <c r="E757" s="179" t="s">
        <v>19</v>
      </c>
      <c r="F757" s="180" t="s">
        <v>1002</v>
      </c>
      <c r="H757" s="179" t="s">
        <v>19</v>
      </c>
      <c r="I757" s="181"/>
      <c r="L757" s="178"/>
      <c r="M757" s="182"/>
      <c r="T757" s="183"/>
      <c r="AT757" s="179" t="s">
        <v>514</v>
      </c>
      <c r="AU757" s="179" t="s">
        <v>82</v>
      </c>
      <c r="AV757" s="14" t="s">
        <v>79</v>
      </c>
      <c r="AW757" s="14" t="s">
        <v>33</v>
      </c>
      <c r="AX757" s="14" t="s">
        <v>72</v>
      </c>
      <c r="AY757" s="179" t="s">
        <v>155</v>
      </c>
    </row>
    <row r="758" spans="2:65" s="12" customFormat="1" ht="10.199999999999999">
      <c r="B758" s="159"/>
      <c r="D758" s="160" t="s">
        <v>514</v>
      </c>
      <c r="E758" s="161" t="s">
        <v>19</v>
      </c>
      <c r="F758" s="162" t="s">
        <v>201</v>
      </c>
      <c r="H758" s="163">
        <v>18</v>
      </c>
      <c r="I758" s="164"/>
      <c r="L758" s="159"/>
      <c r="M758" s="165"/>
      <c r="T758" s="166"/>
      <c r="AT758" s="161" t="s">
        <v>514</v>
      </c>
      <c r="AU758" s="161" t="s">
        <v>82</v>
      </c>
      <c r="AV758" s="12" t="s">
        <v>82</v>
      </c>
      <c r="AW758" s="12" t="s">
        <v>33</v>
      </c>
      <c r="AX758" s="12" t="s">
        <v>79</v>
      </c>
      <c r="AY758" s="161" t="s">
        <v>155</v>
      </c>
    </row>
    <row r="759" spans="2:65" s="1" customFormat="1" ht="16.5" customHeight="1">
      <c r="B759" s="33"/>
      <c r="C759" s="149" t="s">
        <v>438</v>
      </c>
      <c r="D759" s="149" t="s">
        <v>229</v>
      </c>
      <c r="E759" s="150" t="s">
        <v>1024</v>
      </c>
      <c r="F759" s="151" t="s">
        <v>1025</v>
      </c>
      <c r="G759" s="152" t="s">
        <v>161</v>
      </c>
      <c r="H759" s="153">
        <v>18</v>
      </c>
      <c r="I759" s="154"/>
      <c r="J759" s="155">
        <f>ROUND(I759*H759,2)</f>
        <v>0</v>
      </c>
      <c r="K759" s="151" t="s">
        <v>162</v>
      </c>
      <c r="L759" s="156"/>
      <c r="M759" s="157" t="s">
        <v>19</v>
      </c>
      <c r="N759" s="158" t="s">
        <v>43</v>
      </c>
      <c r="P759" s="141">
        <f>O759*H759</f>
        <v>0</v>
      </c>
      <c r="Q759" s="141">
        <v>0.10199999999999999</v>
      </c>
      <c r="R759" s="141">
        <f>Q759*H759</f>
        <v>1.8359999999999999</v>
      </c>
      <c r="S759" s="141">
        <v>0</v>
      </c>
      <c r="T759" s="142">
        <f>S759*H759</f>
        <v>0</v>
      </c>
      <c r="AR759" s="143" t="s">
        <v>177</v>
      </c>
      <c r="AT759" s="143" t="s">
        <v>229</v>
      </c>
      <c r="AU759" s="143" t="s">
        <v>82</v>
      </c>
      <c r="AY759" s="18" t="s">
        <v>155</v>
      </c>
      <c r="BE759" s="144">
        <f>IF(N759="základní",J759,0)</f>
        <v>0</v>
      </c>
      <c r="BF759" s="144">
        <f>IF(N759="snížená",J759,0)</f>
        <v>0</v>
      </c>
      <c r="BG759" s="144">
        <f>IF(N759="zákl. přenesená",J759,0)</f>
        <v>0</v>
      </c>
      <c r="BH759" s="144">
        <f>IF(N759="sníž. přenesená",J759,0)</f>
        <v>0</v>
      </c>
      <c r="BI759" s="144">
        <f>IF(N759="nulová",J759,0)</f>
        <v>0</v>
      </c>
      <c r="BJ759" s="18" t="s">
        <v>79</v>
      </c>
      <c r="BK759" s="144">
        <f>ROUND(I759*H759,2)</f>
        <v>0</v>
      </c>
      <c r="BL759" s="18" t="s">
        <v>163</v>
      </c>
      <c r="BM759" s="143" t="s">
        <v>1026</v>
      </c>
    </row>
    <row r="760" spans="2:65" s="14" customFormat="1" ht="10.199999999999999">
      <c r="B760" s="178"/>
      <c r="D760" s="160" t="s">
        <v>514</v>
      </c>
      <c r="E760" s="179" t="s">
        <v>19</v>
      </c>
      <c r="F760" s="180" t="s">
        <v>885</v>
      </c>
      <c r="H760" s="179" t="s">
        <v>19</v>
      </c>
      <c r="I760" s="181"/>
      <c r="L760" s="178"/>
      <c r="M760" s="182"/>
      <c r="T760" s="183"/>
      <c r="AT760" s="179" t="s">
        <v>514</v>
      </c>
      <c r="AU760" s="179" t="s">
        <v>82</v>
      </c>
      <c r="AV760" s="14" t="s">
        <v>79</v>
      </c>
      <c r="AW760" s="14" t="s">
        <v>33</v>
      </c>
      <c r="AX760" s="14" t="s">
        <v>72</v>
      </c>
      <c r="AY760" s="179" t="s">
        <v>155</v>
      </c>
    </row>
    <row r="761" spans="2:65" s="12" customFormat="1" ht="10.199999999999999">
      <c r="B761" s="159"/>
      <c r="D761" s="160" t="s">
        <v>514</v>
      </c>
      <c r="E761" s="161" t="s">
        <v>19</v>
      </c>
      <c r="F761" s="162" t="s">
        <v>201</v>
      </c>
      <c r="H761" s="163">
        <v>18</v>
      </c>
      <c r="I761" s="164"/>
      <c r="L761" s="159"/>
      <c r="M761" s="165"/>
      <c r="T761" s="166"/>
      <c r="AT761" s="161" t="s">
        <v>514</v>
      </c>
      <c r="AU761" s="161" t="s">
        <v>82</v>
      </c>
      <c r="AV761" s="12" t="s">
        <v>82</v>
      </c>
      <c r="AW761" s="12" t="s">
        <v>33</v>
      </c>
      <c r="AX761" s="12" t="s">
        <v>79</v>
      </c>
      <c r="AY761" s="161" t="s">
        <v>155</v>
      </c>
    </row>
    <row r="762" spans="2:65" s="1" customFormat="1" ht="16.5" customHeight="1">
      <c r="B762" s="33"/>
      <c r="C762" s="132" t="s">
        <v>308</v>
      </c>
      <c r="D762" s="132" t="s">
        <v>158</v>
      </c>
      <c r="E762" s="133" t="s">
        <v>1027</v>
      </c>
      <c r="F762" s="134" t="s">
        <v>1028</v>
      </c>
      <c r="G762" s="135" t="s">
        <v>171</v>
      </c>
      <c r="H762" s="136">
        <v>356.7</v>
      </c>
      <c r="I762" s="137"/>
      <c r="J762" s="138">
        <f>ROUND(I762*H762,2)</f>
        <v>0</v>
      </c>
      <c r="K762" s="134" t="s">
        <v>162</v>
      </c>
      <c r="L762" s="33"/>
      <c r="M762" s="139" t="s">
        <v>19</v>
      </c>
      <c r="N762" s="140" t="s">
        <v>43</v>
      </c>
      <c r="P762" s="141">
        <f>O762*H762</f>
        <v>0</v>
      </c>
      <c r="Q762" s="141">
        <v>9.0000000000000006E-5</v>
      </c>
      <c r="R762" s="141">
        <f>Q762*H762</f>
        <v>3.2103E-2</v>
      </c>
      <c r="S762" s="141">
        <v>0</v>
      </c>
      <c r="T762" s="142">
        <f>S762*H762</f>
        <v>0</v>
      </c>
      <c r="AR762" s="143" t="s">
        <v>163</v>
      </c>
      <c r="AT762" s="143" t="s">
        <v>158</v>
      </c>
      <c r="AU762" s="143" t="s">
        <v>82</v>
      </c>
      <c r="AY762" s="18" t="s">
        <v>155</v>
      </c>
      <c r="BE762" s="144">
        <f>IF(N762="základní",J762,0)</f>
        <v>0</v>
      </c>
      <c r="BF762" s="144">
        <f>IF(N762="snížená",J762,0)</f>
        <v>0</v>
      </c>
      <c r="BG762" s="144">
        <f>IF(N762="zákl. přenesená",J762,0)</f>
        <v>0</v>
      </c>
      <c r="BH762" s="144">
        <f>IF(N762="sníž. přenesená",J762,0)</f>
        <v>0</v>
      </c>
      <c r="BI762" s="144">
        <f>IF(N762="nulová",J762,0)</f>
        <v>0</v>
      </c>
      <c r="BJ762" s="18" t="s">
        <v>79</v>
      </c>
      <c r="BK762" s="144">
        <f>ROUND(I762*H762,2)</f>
        <v>0</v>
      </c>
      <c r="BL762" s="18" t="s">
        <v>163</v>
      </c>
      <c r="BM762" s="143" t="s">
        <v>1029</v>
      </c>
    </row>
    <row r="763" spans="2:65" s="1" customFormat="1" ht="10.199999999999999">
      <c r="B763" s="33"/>
      <c r="D763" s="145" t="s">
        <v>164</v>
      </c>
      <c r="F763" s="146" t="s">
        <v>1030</v>
      </c>
      <c r="I763" s="147"/>
      <c r="L763" s="33"/>
      <c r="M763" s="148"/>
      <c r="T763" s="54"/>
      <c r="AT763" s="18" t="s">
        <v>164</v>
      </c>
      <c r="AU763" s="18" t="s">
        <v>82</v>
      </c>
    </row>
    <row r="764" spans="2:65" s="14" customFormat="1" ht="10.199999999999999">
      <c r="B764" s="178"/>
      <c r="D764" s="160" t="s">
        <v>514</v>
      </c>
      <c r="E764" s="179" t="s">
        <v>19</v>
      </c>
      <c r="F764" s="180" t="s">
        <v>865</v>
      </c>
      <c r="H764" s="179" t="s">
        <v>19</v>
      </c>
      <c r="I764" s="181"/>
      <c r="L764" s="178"/>
      <c r="M764" s="182"/>
      <c r="T764" s="183"/>
      <c r="AT764" s="179" t="s">
        <v>514</v>
      </c>
      <c r="AU764" s="179" t="s">
        <v>82</v>
      </c>
      <c r="AV764" s="14" t="s">
        <v>79</v>
      </c>
      <c r="AW764" s="14" t="s">
        <v>33</v>
      </c>
      <c r="AX764" s="14" t="s">
        <v>72</v>
      </c>
      <c r="AY764" s="179" t="s">
        <v>155</v>
      </c>
    </row>
    <row r="765" spans="2:65" s="14" customFormat="1" ht="10.199999999999999">
      <c r="B765" s="178"/>
      <c r="D765" s="160" t="s">
        <v>514</v>
      </c>
      <c r="E765" s="179" t="s">
        <v>19</v>
      </c>
      <c r="F765" s="180" t="s">
        <v>762</v>
      </c>
      <c r="H765" s="179" t="s">
        <v>19</v>
      </c>
      <c r="I765" s="181"/>
      <c r="L765" s="178"/>
      <c r="M765" s="182"/>
      <c r="T765" s="183"/>
      <c r="AT765" s="179" t="s">
        <v>514</v>
      </c>
      <c r="AU765" s="179" t="s">
        <v>82</v>
      </c>
      <c r="AV765" s="14" t="s">
        <v>79</v>
      </c>
      <c r="AW765" s="14" t="s">
        <v>33</v>
      </c>
      <c r="AX765" s="14" t="s">
        <v>72</v>
      </c>
      <c r="AY765" s="179" t="s">
        <v>155</v>
      </c>
    </row>
    <row r="766" spans="2:65" s="12" customFormat="1" ht="10.199999999999999">
      <c r="B766" s="159"/>
      <c r="D766" s="160" t="s">
        <v>514</v>
      </c>
      <c r="E766" s="161" t="s">
        <v>19</v>
      </c>
      <c r="F766" s="162" t="s">
        <v>920</v>
      </c>
      <c r="H766" s="163">
        <v>107</v>
      </c>
      <c r="I766" s="164"/>
      <c r="L766" s="159"/>
      <c r="M766" s="165"/>
      <c r="T766" s="166"/>
      <c r="AT766" s="161" t="s">
        <v>514</v>
      </c>
      <c r="AU766" s="161" t="s">
        <v>82</v>
      </c>
      <c r="AV766" s="12" t="s">
        <v>82</v>
      </c>
      <c r="AW766" s="12" t="s">
        <v>33</v>
      </c>
      <c r="AX766" s="12" t="s">
        <v>72</v>
      </c>
      <c r="AY766" s="161" t="s">
        <v>155</v>
      </c>
    </row>
    <row r="767" spans="2:65" s="14" customFormat="1" ht="10.199999999999999">
      <c r="B767" s="178"/>
      <c r="D767" s="160" t="s">
        <v>514</v>
      </c>
      <c r="E767" s="179" t="s">
        <v>19</v>
      </c>
      <c r="F767" s="180" t="s">
        <v>766</v>
      </c>
      <c r="H767" s="179" t="s">
        <v>19</v>
      </c>
      <c r="I767" s="181"/>
      <c r="L767" s="178"/>
      <c r="M767" s="182"/>
      <c r="T767" s="183"/>
      <c r="AT767" s="179" t="s">
        <v>514</v>
      </c>
      <c r="AU767" s="179" t="s">
        <v>82</v>
      </c>
      <c r="AV767" s="14" t="s">
        <v>79</v>
      </c>
      <c r="AW767" s="14" t="s">
        <v>33</v>
      </c>
      <c r="AX767" s="14" t="s">
        <v>72</v>
      </c>
      <c r="AY767" s="179" t="s">
        <v>155</v>
      </c>
    </row>
    <row r="768" spans="2:65" s="12" customFormat="1" ht="10.199999999999999">
      <c r="B768" s="159"/>
      <c r="D768" s="160" t="s">
        <v>514</v>
      </c>
      <c r="E768" s="161" t="s">
        <v>19</v>
      </c>
      <c r="F768" s="162" t="s">
        <v>921</v>
      </c>
      <c r="H768" s="163">
        <v>217.5</v>
      </c>
      <c r="I768" s="164"/>
      <c r="L768" s="159"/>
      <c r="M768" s="165"/>
      <c r="T768" s="166"/>
      <c r="AT768" s="161" t="s">
        <v>514</v>
      </c>
      <c r="AU768" s="161" t="s">
        <v>82</v>
      </c>
      <c r="AV768" s="12" t="s">
        <v>82</v>
      </c>
      <c r="AW768" s="12" t="s">
        <v>33</v>
      </c>
      <c r="AX768" s="12" t="s">
        <v>72</v>
      </c>
      <c r="AY768" s="161" t="s">
        <v>155</v>
      </c>
    </row>
    <row r="769" spans="2:65" s="14" customFormat="1" ht="10.199999999999999">
      <c r="B769" s="178"/>
      <c r="D769" s="160" t="s">
        <v>514</v>
      </c>
      <c r="E769" s="179" t="s">
        <v>19</v>
      </c>
      <c r="F769" s="180" t="s">
        <v>769</v>
      </c>
      <c r="H769" s="179" t="s">
        <v>19</v>
      </c>
      <c r="I769" s="181"/>
      <c r="L769" s="178"/>
      <c r="M769" s="182"/>
      <c r="T769" s="183"/>
      <c r="AT769" s="179" t="s">
        <v>514</v>
      </c>
      <c r="AU769" s="179" t="s">
        <v>82</v>
      </c>
      <c r="AV769" s="14" t="s">
        <v>79</v>
      </c>
      <c r="AW769" s="14" t="s">
        <v>33</v>
      </c>
      <c r="AX769" s="14" t="s">
        <v>72</v>
      </c>
      <c r="AY769" s="179" t="s">
        <v>155</v>
      </c>
    </row>
    <row r="770" spans="2:65" s="12" customFormat="1" ht="10.199999999999999">
      <c r="B770" s="159"/>
      <c r="D770" s="160" t="s">
        <v>514</v>
      </c>
      <c r="E770" s="161" t="s">
        <v>19</v>
      </c>
      <c r="F770" s="162" t="s">
        <v>922</v>
      </c>
      <c r="H770" s="163">
        <v>32.200000000000003</v>
      </c>
      <c r="I770" s="164"/>
      <c r="L770" s="159"/>
      <c r="M770" s="165"/>
      <c r="T770" s="166"/>
      <c r="AT770" s="161" t="s">
        <v>514</v>
      </c>
      <c r="AU770" s="161" t="s">
        <v>82</v>
      </c>
      <c r="AV770" s="12" t="s">
        <v>82</v>
      </c>
      <c r="AW770" s="12" t="s">
        <v>33</v>
      </c>
      <c r="AX770" s="12" t="s">
        <v>72</v>
      </c>
      <c r="AY770" s="161" t="s">
        <v>155</v>
      </c>
    </row>
    <row r="771" spans="2:65" s="13" customFormat="1" ht="10.199999999999999">
      <c r="B771" s="167"/>
      <c r="D771" s="160" t="s">
        <v>514</v>
      </c>
      <c r="E771" s="168" t="s">
        <v>19</v>
      </c>
      <c r="F771" s="169" t="s">
        <v>516</v>
      </c>
      <c r="H771" s="170">
        <v>356.7</v>
      </c>
      <c r="I771" s="171"/>
      <c r="L771" s="167"/>
      <c r="M771" s="172"/>
      <c r="T771" s="173"/>
      <c r="AT771" s="168" t="s">
        <v>514</v>
      </c>
      <c r="AU771" s="168" t="s">
        <v>82</v>
      </c>
      <c r="AV771" s="13" t="s">
        <v>163</v>
      </c>
      <c r="AW771" s="13" t="s">
        <v>33</v>
      </c>
      <c r="AX771" s="13" t="s">
        <v>79</v>
      </c>
      <c r="AY771" s="168" t="s">
        <v>155</v>
      </c>
    </row>
    <row r="772" spans="2:65" s="1" customFormat="1" ht="21.75" customHeight="1">
      <c r="B772" s="33"/>
      <c r="C772" s="132" t="s">
        <v>446</v>
      </c>
      <c r="D772" s="132" t="s">
        <v>158</v>
      </c>
      <c r="E772" s="133" t="s">
        <v>1031</v>
      </c>
      <c r="F772" s="134" t="s">
        <v>1032</v>
      </c>
      <c r="G772" s="135" t="s">
        <v>171</v>
      </c>
      <c r="H772" s="136">
        <v>17.8</v>
      </c>
      <c r="I772" s="137"/>
      <c r="J772" s="138">
        <f>ROUND(I772*H772,2)</f>
        <v>0</v>
      </c>
      <c r="K772" s="134" t="s">
        <v>162</v>
      </c>
      <c r="L772" s="33"/>
      <c r="M772" s="139" t="s">
        <v>19</v>
      </c>
      <c r="N772" s="140" t="s">
        <v>43</v>
      </c>
      <c r="P772" s="141">
        <f>O772*H772</f>
        <v>0</v>
      </c>
      <c r="Q772" s="141">
        <v>0</v>
      </c>
      <c r="R772" s="141">
        <f>Q772*H772</f>
        <v>0</v>
      </c>
      <c r="S772" s="141">
        <v>1.4999999999999999E-2</v>
      </c>
      <c r="T772" s="142">
        <f>S772*H772</f>
        <v>0.26700000000000002</v>
      </c>
      <c r="AR772" s="143" t="s">
        <v>163</v>
      </c>
      <c r="AT772" s="143" t="s">
        <v>158</v>
      </c>
      <c r="AU772" s="143" t="s">
        <v>82</v>
      </c>
      <c r="AY772" s="18" t="s">
        <v>155</v>
      </c>
      <c r="BE772" s="144">
        <f>IF(N772="základní",J772,0)</f>
        <v>0</v>
      </c>
      <c r="BF772" s="144">
        <f>IF(N772="snížená",J772,0)</f>
        <v>0</v>
      </c>
      <c r="BG772" s="144">
        <f>IF(N772="zákl. přenesená",J772,0)</f>
        <v>0</v>
      </c>
      <c r="BH772" s="144">
        <f>IF(N772="sníž. přenesená",J772,0)</f>
        <v>0</v>
      </c>
      <c r="BI772" s="144">
        <f>IF(N772="nulová",J772,0)</f>
        <v>0</v>
      </c>
      <c r="BJ772" s="18" t="s">
        <v>79</v>
      </c>
      <c r="BK772" s="144">
        <f>ROUND(I772*H772,2)</f>
        <v>0</v>
      </c>
      <c r="BL772" s="18" t="s">
        <v>163</v>
      </c>
      <c r="BM772" s="143" t="s">
        <v>1033</v>
      </c>
    </row>
    <row r="773" spans="2:65" s="1" customFormat="1" ht="10.199999999999999">
      <c r="B773" s="33"/>
      <c r="D773" s="145" t="s">
        <v>164</v>
      </c>
      <c r="F773" s="146" t="s">
        <v>1034</v>
      </c>
      <c r="I773" s="147"/>
      <c r="L773" s="33"/>
      <c r="M773" s="148"/>
      <c r="T773" s="54"/>
      <c r="AT773" s="18" t="s">
        <v>164</v>
      </c>
      <c r="AU773" s="18" t="s">
        <v>82</v>
      </c>
    </row>
    <row r="774" spans="2:65" s="14" customFormat="1" ht="10.199999999999999">
      <c r="B774" s="178"/>
      <c r="D774" s="160" t="s">
        <v>514</v>
      </c>
      <c r="E774" s="179" t="s">
        <v>19</v>
      </c>
      <c r="F774" s="180" t="s">
        <v>1035</v>
      </c>
      <c r="H774" s="179" t="s">
        <v>19</v>
      </c>
      <c r="I774" s="181"/>
      <c r="L774" s="178"/>
      <c r="M774" s="182"/>
      <c r="T774" s="183"/>
      <c r="AT774" s="179" t="s">
        <v>514</v>
      </c>
      <c r="AU774" s="179" t="s">
        <v>82</v>
      </c>
      <c r="AV774" s="14" t="s">
        <v>79</v>
      </c>
      <c r="AW774" s="14" t="s">
        <v>33</v>
      </c>
      <c r="AX774" s="14" t="s">
        <v>72</v>
      </c>
      <c r="AY774" s="179" t="s">
        <v>155</v>
      </c>
    </row>
    <row r="775" spans="2:65" s="12" customFormat="1" ht="10.199999999999999">
      <c r="B775" s="159"/>
      <c r="D775" s="160" t="s">
        <v>514</v>
      </c>
      <c r="E775" s="161" t="s">
        <v>19</v>
      </c>
      <c r="F775" s="162" t="s">
        <v>1036</v>
      </c>
      <c r="H775" s="163">
        <v>17.8</v>
      </c>
      <c r="I775" s="164"/>
      <c r="L775" s="159"/>
      <c r="M775" s="165"/>
      <c r="T775" s="166"/>
      <c r="AT775" s="161" t="s">
        <v>514</v>
      </c>
      <c r="AU775" s="161" t="s">
        <v>82</v>
      </c>
      <c r="AV775" s="12" t="s">
        <v>82</v>
      </c>
      <c r="AW775" s="12" t="s">
        <v>33</v>
      </c>
      <c r="AX775" s="12" t="s">
        <v>79</v>
      </c>
      <c r="AY775" s="161" t="s">
        <v>155</v>
      </c>
    </row>
    <row r="776" spans="2:65" s="11" customFormat="1" ht="22.8" customHeight="1">
      <c r="B776" s="120"/>
      <c r="D776" s="121" t="s">
        <v>71</v>
      </c>
      <c r="E776" s="130" t="s">
        <v>198</v>
      </c>
      <c r="F776" s="130" t="s">
        <v>1037</v>
      </c>
      <c r="I776" s="123"/>
      <c r="J776" s="131">
        <f>BK776</f>
        <v>0</v>
      </c>
      <c r="L776" s="120"/>
      <c r="M776" s="125"/>
      <c r="P776" s="126">
        <f>SUM(P777:P779)</f>
        <v>0</v>
      </c>
      <c r="R776" s="126">
        <f>SUM(R777:R779)</f>
        <v>0</v>
      </c>
      <c r="T776" s="127">
        <f>SUM(T777:T779)</f>
        <v>0</v>
      </c>
      <c r="AR776" s="121" t="s">
        <v>79</v>
      </c>
      <c r="AT776" s="128" t="s">
        <v>71</v>
      </c>
      <c r="AU776" s="128" t="s">
        <v>79</v>
      </c>
      <c r="AY776" s="121" t="s">
        <v>155</v>
      </c>
      <c r="BK776" s="129">
        <f>SUM(BK777:BK779)</f>
        <v>0</v>
      </c>
    </row>
    <row r="777" spans="2:65" s="1" customFormat="1" ht="16.5" customHeight="1">
      <c r="B777" s="33"/>
      <c r="C777" s="132" t="s">
        <v>311</v>
      </c>
      <c r="D777" s="132" t="s">
        <v>158</v>
      </c>
      <c r="E777" s="133" t="s">
        <v>1038</v>
      </c>
      <c r="F777" s="134" t="s">
        <v>1039</v>
      </c>
      <c r="G777" s="135" t="s">
        <v>1040</v>
      </c>
      <c r="H777" s="136">
        <v>1</v>
      </c>
      <c r="I777" s="137"/>
      <c r="J777" s="138">
        <f>ROUND(I777*H777,2)</f>
        <v>0</v>
      </c>
      <c r="K777" s="134" t="s">
        <v>19</v>
      </c>
      <c r="L777" s="33"/>
      <c r="M777" s="139" t="s">
        <v>19</v>
      </c>
      <c r="N777" s="140" t="s">
        <v>43</v>
      </c>
      <c r="P777" s="141">
        <f>O777*H777</f>
        <v>0</v>
      </c>
      <c r="Q777" s="141">
        <v>0</v>
      </c>
      <c r="R777" s="141">
        <f>Q777*H777</f>
        <v>0</v>
      </c>
      <c r="S777" s="141">
        <v>0</v>
      </c>
      <c r="T777" s="142">
        <f>S777*H777</f>
        <v>0</v>
      </c>
      <c r="AR777" s="143" t="s">
        <v>163</v>
      </c>
      <c r="AT777" s="143" t="s">
        <v>158</v>
      </c>
      <c r="AU777" s="143" t="s">
        <v>82</v>
      </c>
      <c r="AY777" s="18" t="s">
        <v>155</v>
      </c>
      <c r="BE777" s="144">
        <f>IF(N777="základní",J777,0)</f>
        <v>0</v>
      </c>
      <c r="BF777" s="144">
        <f>IF(N777="snížená",J777,0)</f>
        <v>0</v>
      </c>
      <c r="BG777" s="144">
        <f>IF(N777="zákl. přenesená",J777,0)</f>
        <v>0</v>
      </c>
      <c r="BH777" s="144">
        <f>IF(N777="sníž. přenesená",J777,0)</f>
        <v>0</v>
      </c>
      <c r="BI777" s="144">
        <f>IF(N777="nulová",J777,0)</f>
        <v>0</v>
      </c>
      <c r="BJ777" s="18" t="s">
        <v>79</v>
      </c>
      <c r="BK777" s="144">
        <f>ROUND(I777*H777,2)</f>
        <v>0</v>
      </c>
      <c r="BL777" s="18" t="s">
        <v>163</v>
      </c>
      <c r="BM777" s="143" t="s">
        <v>1041</v>
      </c>
    </row>
    <row r="778" spans="2:65" s="14" customFormat="1" ht="10.199999999999999">
      <c r="B778" s="178"/>
      <c r="D778" s="160" t="s">
        <v>514</v>
      </c>
      <c r="E778" s="179" t="s">
        <v>19</v>
      </c>
      <c r="F778" s="180" t="s">
        <v>1042</v>
      </c>
      <c r="H778" s="179" t="s">
        <v>19</v>
      </c>
      <c r="I778" s="181"/>
      <c r="L778" s="178"/>
      <c r="M778" s="182"/>
      <c r="T778" s="183"/>
      <c r="AT778" s="179" t="s">
        <v>514</v>
      </c>
      <c r="AU778" s="179" t="s">
        <v>82</v>
      </c>
      <c r="AV778" s="14" t="s">
        <v>79</v>
      </c>
      <c r="AW778" s="14" t="s">
        <v>33</v>
      </c>
      <c r="AX778" s="14" t="s">
        <v>72</v>
      </c>
      <c r="AY778" s="179" t="s">
        <v>155</v>
      </c>
    </row>
    <row r="779" spans="2:65" s="12" customFormat="1" ht="10.199999999999999">
      <c r="B779" s="159"/>
      <c r="D779" s="160" t="s">
        <v>514</v>
      </c>
      <c r="E779" s="161" t="s">
        <v>19</v>
      </c>
      <c r="F779" s="162" t="s">
        <v>79</v>
      </c>
      <c r="H779" s="163">
        <v>1</v>
      </c>
      <c r="I779" s="164"/>
      <c r="L779" s="159"/>
      <c r="M779" s="165"/>
      <c r="T779" s="166"/>
      <c r="AT779" s="161" t="s">
        <v>514</v>
      </c>
      <c r="AU779" s="161" t="s">
        <v>82</v>
      </c>
      <c r="AV779" s="12" t="s">
        <v>82</v>
      </c>
      <c r="AW779" s="12" t="s">
        <v>33</v>
      </c>
      <c r="AX779" s="12" t="s">
        <v>79</v>
      </c>
      <c r="AY779" s="161" t="s">
        <v>155</v>
      </c>
    </row>
    <row r="780" spans="2:65" s="11" customFormat="1" ht="22.8" customHeight="1">
      <c r="B780" s="120"/>
      <c r="D780" s="121" t="s">
        <v>71</v>
      </c>
      <c r="E780" s="130" t="s">
        <v>1043</v>
      </c>
      <c r="F780" s="130" t="s">
        <v>1044</v>
      </c>
      <c r="I780" s="123"/>
      <c r="J780" s="131">
        <f>BK780</f>
        <v>0</v>
      </c>
      <c r="L780" s="120"/>
      <c r="M780" s="125"/>
      <c r="P780" s="126">
        <f>SUM(P781:P787)</f>
        <v>0</v>
      </c>
      <c r="R780" s="126">
        <f>SUM(R781:R787)</f>
        <v>0</v>
      </c>
      <c r="T780" s="127">
        <f>SUM(T781:T787)</f>
        <v>0</v>
      </c>
      <c r="AR780" s="121" t="s">
        <v>79</v>
      </c>
      <c r="AT780" s="128" t="s">
        <v>71</v>
      </c>
      <c r="AU780" s="128" t="s">
        <v>79</v>
      </c>
      <c r="AY780" s="121" t="s">
        <v>155</v>
      </c>
      <c r="BK780" s="129">
        <f>SUM(BK781:BK787)</f>
        <v>0</v>
      </c>
    </row>
    <row r="781" spans="2:65" s="1" customFormat="1" ht="24.15" customHeight="1">
      <c r="B781" s="33"/>
      <c r="C781" s="132" t="s">
        <v>453</v>
      </c>
      <c r="D781" s="132" t="s">
        <v>158</v>
      </c>
      <c r="E781" s="133" t="s">
        <v>1045</v>
      </c>
      <c r="F781" s="134" t="s">
        <v>1046</v>
      </c>
      <c r="G781" s="135" t="s">
        <v>232</v>
      </c>
      <c r="H781" s="136">
        <v>0.26700000000000002</v>
      </c>
      <c r="I781" s="137"/>
      <c r="J781" s="138">
        <f>ROUND(I781*H781,2)</f>
        <v>0</v>
      </c>
      <c r="K781" s="134" t="s">
        <v>162</v>
      </c>
      <c r="L781" s="33"/>
      <c r="M781" s="139" t="s">
        <v>19</v>
      </c>
      <c r="N781" s="140" t="s">
        <v>43</v>
      </c>
      <c r="P781" s="141">
        <f>O781*H781</f>
        <v>0</v>
      </c>
      <c r="Q781" s="141">
        <v>0</v>
      </c>
      <c r="R781" s="141">
        <f>Q781*H781</f>
        <v>0</v>
      </c>
      <c r="S781" s="141">
        <v>0</v>
      </c>
      <c r="T781" s="142">
        <f>S781*H781</f>
        <v>0</v>
      </c>
      <c r="AR781" s="143" t="s">
        <v>163</v>
      </c>
      <c r="AT781" s="143" t="s">
        <v>158</v>
      </c>
      <c r="AU781" s="143" t="s">
        <v>82</v>
      </c>
      <c r="AY781" s="18" t="s">
        <v>155</v>
      </c>
      <c r="BE781" s="144">
        <f>IF(N781="základní",J781,0)</f>
        <v>0</v>
      </c>
      <c r="BF781" s="144">
        <f>IF(N781="snížená",J781,0)</f>
        <v>0</v>
      </c>
      <c r="BG781" s="144">
        <f>IF(N781="zákl. přenesená",J781,0)</f>
        <v>0</v>
      </c>
      <c r="BH781" s="144">
        <f>IF(N781="sníž. přenesená",J781,0)</f>
        <v>0</v>
      </c>
      <c r="BI781" s="144">
        <f>IF(N781="nulová",J781,0)</f>
        <v>0</v>
      </c>
      <c r="BJ781" s="18" t="s">
        <v>79</v>
      </c>
      <c r="BK781" s="144">
        <f>ROUND(I781*H781,2)</f>
        <v>0</v>
      </c>
      <c r="BL781" s="18" t="s">
        <v>163</v>
      </c>
      <c r="BM781" s="143" t="s">
        <v>1047</v>
      </c>
    </row>
    <row r="782" spans="2:65" s="1" customFormat="1" ht="10.199999999999999">
      <c r="B782" s="33"/>
      <c r="D782" s="145" t="s">
        <v>164</v>
      </c>
      <c r="F782" s="146" t="s">
        <v>1048</v>
      </c>
      <c r="I782" s="147"/>
      <c r="L782" s="33"/>
      <c r="M782" s="148"/>
      <c r="T782" s="54"/>
      <c r="AT782" s="18" t="s">
        <v>164</v>
      </c>
      <c r="AU782" s="18" t="s">
        <v>82</v>
      </c>
    </row>
    <row r="783" spans="2:65" s="1" customFormat="1" ht="24.15" customHeight="1">
      <c r="B783" s="33"/>
      <c r="C783" s="132" t="s">
        <v>316</v>
      </c>
      <c r="D783" s="132" t="s">
        <v>158</v>
      </c>
      <c r="E783" s="133" t="s">
        <v>1049</v>
      </c>
      <c r="F783" s="134" t="s">
        <v>523</v>
      </c>
      <c r="G783" s="135" t="s">
        <v>232</v>
      </c>
      <c r="H783" s="136">
        <v>1.869</v>
      </c>
      <c r="I783" s="137"/>
      <c r="J783" s="138">
        <f>ROUND(I783*H783,2)</f>
        <v>0</v>
      </c>
      <c r="K783" s="134" t="s">
        <v>162</v>
      </c>
      <c r="L783" s="33"/>
      <c r="M783" s="139" t="s">
        <v>19</v>
      </c>
      <c r="N783" s="140" t="s">
        <v>43</v>
      </c>
      <c r="P783" s="141">
        <f>O783*H783</f>
        <v>0</v>
      </c>
      <c r="Q783" s="141">
        <v>0</v>
      </c>
      <c r="R783" s="141">
        <f>Q783*H783</f>
        <v>0</v>
      </c>
      <c r="S783" s="141">
        <v>0</v>
      </c>
      <c r="T783" s="142">
        <f>S783*H783</f>
        <v>0</v>
      </c>
      <c r="AR783" s="143" t="s">
        <v>163</v>
      </c>
      <c r="AT783" s="143" t="s">
        <v>158</v>
      </c>
      <c r="AU783" s="143" t="s">
        <v>82</v>
      </c>
      <c r="AY783" s="18" t="s">
        <v>155</v>
      </c>
      <c r="BE783" s="144">
        <f>IF(N783="základní",J783,0)</f>
        <v>0</v>
      </c>
      <c r="BF783" s="144">
        <f>IF(N783="snížená",J783,0)</f>
        <v>0</v>
      </c>
      <c r="BG783" s="144">
        <f>IF(N783="zákl. přenesená",J783,0)</f>
        <v>0</v>
      </c>
      <c r="BH783" s="144">
        <f>IF(N783="sníž. přenesená",J783,0)</f>
        <v>0</v>
      </c>
      <c r="BI783" s="144">
        <f>IF(N783="nulová",J783,0)</f>
        <v>0</v>
      </c>
      <c r="BJ783" s="18" t="s">
        <v>79</v>
      </c>
      <c r="BK783" s="144">
        <f>ROUND(I783*H783,2)</f>
        <v>0</v>
      </c>
      <c r="BL783" s="18" t="s">
        <v>163</v>
      </c>
      <c r="BM783" s="143" t="s">
        <v>1050</v>
      </c>
    </row>
    <row r="784" spans="2:65" s="1" customFormat="1" ht="10.199999999999999">
      <c r="B784" s="33"/>
      <c r="D784" s="145" t="s">
        <v>164</v>
      </c>
      <c r="F784" s="146" t="s">
        <v>1051</v>
      </c>
      <c r="I784" s="147"/>
      <c r="L784" s="33"/>
      <c r="M784" s="148"/>
      <c r="T784" s="54"/>
      <c r="AT784" s="18" t="s">
        <v>164</v>
      </c>
      <c r="AU784" s="18" t="s">
        <v>82</v>
      </c>
    </row>
    <row r="785" spans="2:65" s="12" customFormat="1" ht="10.199999999999999">
      <c r="B785" s="159"/>
      <c r="D785" s="160" t="s">
        <v>514</v>
      </c>
      <c r="F785" s="162" t="s">
        <v>1052</v>
      </c>
      <c r="H785" s="163">
        <v>1.869</v>
      </c>
      <c r="I785" s="164"/>
      <c r="L785" s="159"/>
      <c r="M785" s="165"/>
      <c r="T785" s="166"/>
      <c r="AT785" s="161" t="s">
        <v>514</v>
      </c>
      <c r="AU785" s="161" t="s">
        <v>82</v>
      </c>
      <c r="AV785" s="12" t="s">
        <v>82</v>
      </c>
      <c r="AW785" s="12" t="s">
        <v>4</v>
      </c>
      <c r="AX785" s="12" t="s">
        <v>79</v>
      </c>
      <c r="AY785" s="161" t="s">
        <v>155</v>
      </c>
    </row>
    <row r="786" spans="2:65" s="1" customFormat="1" ht="24.15" customHeight="1">
      <c r="B786" s="33"/>
      <c r="C786" s="132" t="s">
        <v>461</v>
      </c>
      <c r="D786" s="132" t="s">
        <v>158</v>
      </c>
      <c r="E786" s="133" t="s">
        <v>1053</v>
      </c>
      <c r="F786" s="134" t="s">
        <v>1054</v>
      </c>
      <c r="G786" s="135" t="s">
        <v>232</v>
      </c>
      <c r="H786" s="136">
        <v>0.26700000000000002</v>
      </c>
      <c r="I786" s="137"/>
      <c r="J786" s="138">
        <f>ROUND(I786*H786,2)</f>
        <v>0</v>
      </c>
      <c r="K786" s="134" t="s">
        <v>162</v>
      </c>
      <c r="L786" s="33"/>
      <c r="M786" s="139" t="s">
        <v>19</v>
      </c>
      <c r="N786" s="140" t="s">
        <v>43</v>
      </c>
      <c r="P786" s="141">
        <f>O786*H786</f>
        <v>0</v>
      </c>
      <c r="Q786" s="141">
        <v>0</v>
      </c>
      <c r="R786" s="141">
        <f>Q786*H786</f>
        <v>0</v>
      </c>
      <c r="S786" s="141">
        <v>0</v>
      </c>
      <c r="T786" s="142">
        <f>S786*H786</f>
        <v>0</v>
      </c>
      <c r="AR786" s="143" t="s">
        <v>163</v>
      </c>
      <c r="AT786" s="143" t="s">
        <v>158</v>
      </c>
      <c r="AU786" s="143" t="s">
        <v>82</v>
      </c>
      <c r="AY786" s="18" t="s">
        <v>155</v>
      </c>
      <c r="BE786" s="144">
        <f>IF(N786="základní",J786,0)</f>
        <v>0</v>
      </c>
      <c r="BF786" s="144">
        <f>IF(N786="snížená",J786,0)</f>
        <v>0</v>
      </c>
      <c r="BG786" s="144">
        <f>IF(N786="zákl. přenesená",J786,0)</f>
        <v>0</v>
      </c>
      <c r="BH786" s="144">
        <f>IF(N786="sníž. přenesená",J786,0)</f>
        <v>0</v>
      </c>
      <c r="BI786" s="144">
        <f>IF(N786="nulová",J786,0)</f>
        <v>0</v>
      </c>
      <c r="BJ786" s="18" t="s">
        <v>79</v>
      </c>
      <c r="BK786" s="144">
        <f>ROUND(I786*H786,2)</f>
        <v>0</v>
      </c>
      <c r="BL786" s="18" t="s">
        <v>163</v>
      </c>
      <c r="BM786" s="143" t="s">
        <v>1055</v>
      </c>
    </row>
    <row r="787" spans="2:65" s="1" customFormat="1" ht="10.199999999999999">
      <c r="B787" s="33"/>
      <c r="D787" s="145" t="s">
        <v>164</v>
      </c>
      <c r="F787" s="146" t="s">
        <v>1056</v>
      </c>
      <c r="I787" s="147"/>
      <c r="L787" s="33"/>
      <c r="M787" s="148"/>
      <c r="T787" s="54"/>
      <c r="AT787" s="18" t="s">
        <v>164</v>
      </c>
      <c r="AU787" s="18" t="s">
        <v>82</v>
      </c>
    </row>
    <row r="788" spans="2:65" s="11" customFormat="1" ht="22.8" customHeight="1">
      <c r="B788" s="120"/>
      <c r="D788" s="121" t="s">
        <v>71</v>
      </c>
      <c r="E788" s="130" t="s">
        <v>531</v>
      </c>
      <c r="F788" s="130" t="s">
        <v>532</v>
      </c>
      <c r="I788" s="123"/>
      <c r="J788" s="131">
        <f>BK788</f>
        <v>0</v>
      </c>
      <c r="L788" s="120"/>
      <c r="M788" s="125"/>
      <c r="P788" s="126">
        <f>SUM(P789:P792)</f>
        <v>0</v>
      </c>
      <c r="R788" s="126">
        <f>SUM(R789:R792)</f>
        <v>0</v>
      </c>
      <c r="T788" s="127">
        <f>SUM(T789:T792)</f>
        <v>0</v>
      </c>
      <c r="AR788" s="121" t="s">
        <v>79</v>
      </c>
      <c r="AT788" s="128" t="s">
        <v>71</v>
      </c>
      <c r="AU788" s="128" t="s">
        <v>79</v>
      </c>
      <c r="AY788" s="121" t="s">
        <v>155</v>
      </c>
      <c r="BK788" s="129">
        <f>SUM(BK789:BK792)</f>
        <v>0</v>
      </c>
    </row>
    <row r="789" spans="2:65" s="1" customFormat="1" ht="24.15" customHeight="1">
      <c r="B789" s="33"/>
      <c r="C789" s="132" t="s">
        <v>320</v>
      </c>
      <c r="D789" s="132" t="s">
        <v>158</v>
      </c>
      <c r="E789" s="133" t="s">
        <v>1057</v>
      </c>
      <c r="F789" s="134" t="s">
        <v>1058</v>
      </c>
      <c r="G789" s="135" t="s">
        <v>232</v>
      </c>
      <c r="H789" s="136">
        <v>71.992999999999995</v>
      </c>
      <c r="I789" s="137"/>
      <c r="J789" s="138">
        <f>ROUND(I789*H789,2)</f>
        <v>0</v>
      </c>
      <c r="K789" s="134" t="s">
        <v>162</v>
      </c>
      <c r="L789" s="33"/>
      <c r="M789" s="139" t="s">
        <v>19</v>
      </c>
      <c r="N789" s="140" t="s">
        <v>43</v>
      </c>
      <c r="P789" s="141">
        <f>O789*H789</f>
        <v>0</v>
      </c>
      <c r="Q789" s="141">
        <v>0</v>
      </c>
      <c r="R789" s="141">
        <f>Q789*H789</f>
        <v>0</v>
      </c>
      <c r="S789" s="141">
        <v>0</v>
      </c>
      <c r="T789" s="142">
        <f>S789*H789</f>
        <v>0</v>
      </c>
      <c r="AR789" s="143" t="s">
        <v>163</v>
      </c>
      <c r="AT789" s="143" t="s">
        <v>158</v>
      </c>
      <c r="AU789" s="143" t="s">
        <v>82</v>
      </c>
      <c r="AY789" s="18" t="s">
        <v>155</v>
      </c>
      <c r="BE789" s="144">
        <f>IF(N789="základní",J789,0)</f>
        <v>0</v>
      </c>
      <c r="BF789" s="144">
        <f>IF(N789="snížená",J789,0)</f>
        <v>0</v>
      </c>
      <c r="BG789" s="144">
        <f>IF(N789="zákl. přenesená",J789,0)</f>
        <v>0</v>
      </c>
      <c r="BH789" s="144">
        <f>IF(N789="sníž. přenesená",J789,0)</f>
        <v>0</v>
      </c>
      <c r="BI789" s="144">
        <f>IF(N789="nulová",J789,0)</f>
        <v>0</v>
      </c>
      <c r="BJ789" s="18" t="s">
        <v>79</v>
      </c>
      <c r="BK789" s="144">
        <f>ROUND(I789*H789,2)</f>
        <v>0</v>
      </c>
      <c r="BL789" s="18" t="s">
        <v>163</v>
      </c>
      <c r="BM789" s="143" t="s">
        <v>1059</v>
      </c>
    </row>
    <row r="790" spans="2:65" s="1" customFormat="1" ht="10.199999999999999">
      <c r="B790" s="33"/>
      <c r="D790" s="145" t="s">
        <v>164</v>
      </c>
      <c r="F790" s="146" t="s">
        <v>1060</v>
      </c>
      <c r="I790" s="147"/>
      <c r="L790" s="33"/>
      <c r="M790" s="148"/>
      <c r="T790" s="54"/>
      <c r="AT790" s="18" t="s">
        <v>164</v>
      </c>
      <c r="AU790" s="18" t="s">
        <v>82</v>
      </c>
    </row>
    <row r="791" spans="2:65" s="1" customFormat="1" ht="24.15" customHeight="1">
      <c r="B791" s="33"/>
      <c r="C791" s="132" t="s">
        <v>470</v>
      </c>
      <c r="D791" s="132" t="s">
        <v>158</v>
      </c>
      <c r="E791" s="133" t="s">
        <v>1061</v>
      </c>
      <c r="F791" s="134" t="s">
        <v>1062</v>
      </c>
      <c r="G791" s="135" t="s">
        <v>232</v>
      </c>
      <c r="H791" s="136">
        <v>71.992999999999995</v>
      </c>
      <c r="I791" s="137"/>
      <c r="J791" s="138">
        <f>ROUND(I791*H791,2)</f>
        <v>0</v>
      </c>
      <c r="K791" s="134" t="s">
        <v>162</v>
      </c>
      <c r="L791" s="33"/>
      <c r="M791" s="139" t="s">
        <v>19</v>
      </c>
      <c r="N791" s="140" t="s">
        <v>43</v>
      </c>
      <c r="P791" s="141">
        <f>O791*H791</f>
        <v>0</v>
      </c>
      <c r="Q791" s="141">
        <v>0</v>
      </c>
      <c r="R791" s="141">
        <f>Q791*H791</f>
        <v>0</v>
      </c>
      <c r="S791" s="141">
        <v>0</v>
      </c>
      <c r="T791" s="142">
        <f>S791*H791</f>
        <v>0</v>
      </c>
      <c r="AR791" s="143" t="s">
        <v>163</v>
      </c>
      <c r="AT791" s="143" t="s">
        <v>158</v>
      </c>
      <c r="AU791" s="143" t="s">
        <v>82</v>
      </c>
      <c r="AY791" s="18" t="s">
        <v>155</v>
      </c>
      <c r="BE791" s="144">
        <f>IF(N791="základní",J791,0)</f>
        <v>0</v>
      </c>
      <c r="BF791" s="144">
        <f>IF(N791="snížená",J791,0)</f>
        <v>0</v>
      </c>
      <c r="BG791" s="144">
        <f>IF(N791="zákl. přenesená",J791,0)</f>
        <v>0</v>
      </c>
      <c r="BH791" s="144">
        <f>IF(N791="sníž. přenesená",J791,0)</f>
        <v>0</v>
      </c>
      <c r="BI791" s="144">
        <f>IF(N791="nulová",J791,0)</f>
        <v>0</v>
      </c>
      <c r="BJ791" s="18" t="s">
        <v>79</v>
      </c>
      <c r="BK791" s="144">
        <f>ROUND(I791*H791,2)</f>
        <v>0</v>
      </c>
      <c r="BL791" s="18" t="s">
        <v>163</v>
      </c>
      <c r="BM791" s="143" t="s">
        <v>1063</v>
      </c>
    </row>
    <row r="792" spans="2:65" s="1" customFormat="1" ht="10.199999999999999">
      <c r="B792" s="33"/>
      <c r="D792" s="145" t="s">
        <v>164</v>
      </c>
      <c r="F792" s="146" t="s">
        <v>1064</v>
      </c>
      <c r="I792" s="147"/>
      <c r="L792" s="33"/>
      <c r="M792" s="174"/>
      <c r="N792" s="175"/>
      <c r="O792" s="175"/>
      <c r="P792" s="175"/>
      <c r="Q792" s="175"/>
      <c r="R792" s="175"/>
      <c r="S792" s="175"/>
      <c r="T792" s="176"/>
      <c r="AT792" s="18" t="s">
        <v>164</v>
      </c>
      <c r="AU792" s="18" t="s">
        <v>82</v>
      </c>
    </row>
    <row r="793" spans="2:65" s="1" customFormat="1" ht="6.9" customHeight="1">
      <c r="B793" s="42"/>
      <c r="C793" s="43"/>
      <c r="D793" s="43"/>
      <c r="E793" s="43"/>
      <c r="F793" s="43"/>
      <c r="G793" s="43"/>
      <c r="H793" s="43"/>
      <c r="I793" s="43"/>
      <c r="J793" s="43"/>
      <c r="K793" s="43"/>
      <c r="L793" s="33"/>
    </row>
  </sheetData>
  <sheetProtection algorithmName="SHA-512" hashValue="l1KdH2kqwtnjgRxlTLLkhX9pxhDO8OiC8KNpUSRq/ps6+prQV4803VgjRL3CgzogMlewT3WSU8+Q8qHRk0H5PA==" saltValue="kCRzqNUL1T3ivIZgffyaRkwW/DWKAqUhqnx4yw/owXOQIpX3d021kqvTO3HRIkRBIVxNj7HW7OjYV8Rn4LV3XA==" spinCount="100000" sheet="1" objects="1" scenarios="1" formatColumns="0" formatRows="0" autoFilter="0"/>
  <autoFilter ref="C92:K792" xr:uid="{00000000-0009-0000-0000-000002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200-000000000000}"/>
    <hyperlink ref="F101" r:id="rId2" xr:uid="{00000000-0004-0000-0200-000001000000}"/>
    <hyperlink ref="F105" r:id="rId3" xr:uid="{00000000-0004-0000-0200-000002000000}"/>
    <hyperlink ref="F114" r:id="rId4" xr:uid="{00000000-0004-0000-0200-000003000000}"/>
    <hyperlink ref="F230" r:id="rId5" xr:uid="{00000000-0004-0000-0200-000004000000}"/>
    <hyperlink ref="F344" r:id="rId6" xr:uid="{00000000-0004-0000-0200-000005000000}"/>
    <hyperlink ref="F450" r:id="rId7" xr:uid="{00000000-0004-0000-0200-000006000000}"/>
    <hyperlink ref="F454" r:id="rId8" xr:uid="{00000000-0004-0000-0200-000007000000}"/>
    <hyperlink ref="F458" r:id="rId9" xr:uid="{00000000-0004-0000-0200-000008000000}"/>
    <hyperlink ref="F485" r:id="rId10" xr:uid="{00000000-0004-0000-0200-000009000000}"/>
    <hyperlink ref="F489" r:id="rId11" xr:uid="{00000000-0004-0000-0200-00000A000000}"/>
    <hyperlink ref="F503" r:id="rId12" xr:uid="{00000000-0004-0000-0200-00000B000000}"/>
    <hyperlink ref="F512" r:id="rId13" xr:uid="{00000000-0004-0000-0200-00000C000000}"/>
    <hyperlink ref="F519" r:id="rId14" xr:uid="{00000000-0004-0000-0200-00000D000000}"/>
    <hyperlink ref="F526" r:id="rId15" xr:uid="{00000000-0004-0000-0200-00000E000000}"/>
    <hyperlink ref="F532" r:id="rId16" xr:uid="{00000000-0004-0000-0200-00000F000000}"/>
    <hyperlink ref="F538" r:id="rId17" xr:uid="{00000000-0004-0000-0200-000010000000}"/>
    <hyperlink ref="F545" r:id="rId18" xr:uid="{00000000-0004-0000-0200-000011000000}"/>
    <hyperlink ref="F549" r:id="rId19" xr:uid="{00000000-0004-0000-0200-000012000000}"/>
    <hyperlink ref="F553" r:id="rId20" xr:uid="{00000000-0004-0000-0200-000013000000}"/>
    <hyperlink ref="F557" r:id="rId21" xr:uid="{00000000-0004-0000-0200-000014000000}"/>
    <hyperlink ref="F561" r:id="rId22" xr:uid="{00000000-0004-0000-0200-000015000000}"/>
    <hyperlink ref="F565" r:id="rId23" xr:uid="{00000000-0004-0000-0200-000016000000}"/>
    <hyperlink ref="F569" r:id="rId24" xr:uid="{00000000-0004-0000-0200-000017000000}"/>
    <hyperlink ref="F574" r:id="rId25" xr:uid="{00000000-0004-0000-0200-000018000000}"/>
    <hyperlink ref="F584" r:id="rId26" xr:uid="{00000000-0004-0000-0200-000019000000}"/>
    <hyperlink ref="F595" r:id="rId27" xr:uid="{00000000-0004-0000-0200-00001A000000}"/>
    <hyperlink ref="F605" r:id="rId28" xr:uid="{00000000-0004-0000-0200-00001B000000}"/>
    <hyperlink ref="F629" r:id="rId29" xr:uid="{00000000-0004-0000-0200-00001C000000}"/>
    <hyperlink ref="F637" r:id="rId30" xr:uid="{00000000-0004-0000-0200-00001D000000}"/>
    <hyperlink ref="F641" r:id="rId31" xr:uid="{00000000-0004-0000-0200-00001E000000}"/>
    <hyperlink ref="F646" r:id="rId32" xr:uid="{00000000-0004-0000-0200-00001F000000}"/>
    <hyperlink ref="F660" r:id="rId33" xr:uid="{00000000-0004-0000-0200-000020000000}"/>
    <hyperlink ref="F676" r:id="rId34" xr:uid="{00000000-0004-0000-0200-000021000000}"/>
    <hyperlink ref="F684" r:id="rId35" xr:uid="{00000000-0004-0000-0200-000022000000}"/>
    <hyperlink ref="F699" r:id="rId36" xr:uid="{00000000-0004-0000-0200-000023000000}"/>
    <hyperlink ref="F709" r:id="rId37" xr:uid="{00000000-0004-0000-0200-000024000000}"/>
    <hyperlink ref="F728" r:id="rId38" xr:uid="{00000000-0004-0000-0200-000025000000}"/>
    <hyperlink ref="F735" r:id="rId39" xr:uid="{00000000-0004-0000-0200-000026000000}"/>
    <hyperlink ref="F749" r:id="rId40" xr:uid="{00000000-0004-0000-0200-000027000000}"/>
    <hyperlink ref="F756" r:id="rId41" xr:uid="{00000000-0004-0000-0200-000028000000}"/>
    <hyperlink ref="F763" r:id="rId42" xr:uid="{00000000-0004-0000-0200-000029000000}"/>
    <hyperlink ref="F773" r:id="rId43" xr:uid="{00000000-0004-0000-0200-00002A000000}"/>
    <hyperlink ref="F782" r:id="rId44" xr:uid="{00000000-0004-0000-0200-00002B000000}"/>
    <hyperlink ref="F784" r:id="rId45" xr:uid="{00000000-0004-0000-0200-00002C000000}"/>
    <hyperlink ref="F787" r:id="rId46" xr:uid="{00000000-0004-0000-0200-00002D000000}"/>
    <hyperlink ref="F790" r:id="rId47" xr:uid="{00000000-0004-0000-0200-00002E000000}"/>
    <hyperlink ref="F792" r:id="rId48" xr:uid="{00000000-0004-0000-0200-00002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9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96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3.2">
      <c r="B8" s="21"/>
      <c r="D8" s="28" t="s">
        <v>123</v>
      </c>
      <c r="L8" s="21"/>
    </row>
    <row r="9" spans="2:46" ht="16.5" customHeight="1">
      <c r="B9" s="21"/>
      <c r="E9" s="325" t="s">
        <v>124</v>
      </c>
      <c r="F9" s="295"/>
      <c r="G9" s="295"/>
      <c r="H9" s="295"/>
      <c r="L9" s="21"/>
    </row>
    <row r="10" spans="2:46" ht="12" customHeight="1">
      <c r="B10" s="21"/>
      <c r="D10" s="28" t="s">
        <v>125</v>
      </c>
      <c r="L10" s="21"/>
    </row>
    <row r="11" spans="2:46" s="1" customFormat="1" ht="16.5" customHeight="1">
      <c r="B11" s="33"/>
      <c r="E11" s="323" t="s">
        <v>538</v>
      </c>
      <c r="F11" s="327"/>
      <c r="G11" s="327"/>
      <c r="H11" s="327"/>
      <c r="L11" s="33"/>
    </row>
    <row r="12" spans="2:46" s="1" customFormat="1" ht="12" customHeight="1">
      <c r="B12" s="33"/>
      <c r="D12" s="28" t="s">
        <v>1065</v>
      </c>
      <c r="L12" s="33"/>
    </row>
    <row r="13" spans="2:46" s="1" customFormat="1" ht="16.5" customHeight="1">
      <c r="B13" s="33"/>
      <c r="E13" s="288" t="s">
        <v>1066</v>
      </c>
      <c r="F13" s="327"/>
      <c r="G13" s="327"/>
      <c r="H13" s="327"/>
      <c r="L13" s="33"/>
    </row>
    <row r="14" spans="2:46" s="1" customFormat="1" ht="10.199999999999999">
      <c r="B14" s="33"/>
      <c r="L14" s="33"/>
    </row>
    <row r="15" spans="2:46" s="1" customFormat="1" ht="12" customHeight="1">
      <c r="B15" s="33"/>
      <c r="D15" s="28" t="s">
        <v>18</v>
      </c>
      <c r="F15" s="26" t="s">
        <v>19</v>
      </c>
      <c r="I15" s="28" t="s">
        <v>20</v>
      </c>
      <c r="J15" s="26" t="s">
        <v>19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16. 4. 2024</v>
      </c>
      <c r="L16" s="33"/>
    </row>
    <row r="17" spans="2:12" s="1" customFormat="1" ht="10.8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19</v>
      </c>
      <c r="L18" s="33"/>
    </row>
    <row r="19" spans="2:12" s="1" customFormat="1" ht="18" customHeight="1">
      <c r="B19" s="33"/>
      <c r="E19" s="26" t="s">
        <v>27</v>
      </c>
      <c r="I19" s="28" t="s">
        <v>28</v>
      </c>
      <c r="J19" s="26" t="s">
        <v>19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29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28" t="str">
        <f>'Rekapitulace stavby'!E14</f>
        <v>Vyplň údaj</v>
      </c>
      <c r="F22" s="294"/>
      <c r="G22" s="294"/>
      <c r="H22" s="294"/>
      <c r="I22" s="28" t="s">
        <v>28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31</v>
      </c>
      <c r="I24" s="28" t="s">
        <v>26</v>
      </c>
      <c r="J24" s="26" t="s">
        <v>19</v>
      </c>
      <c r="L24" s="33"/>
    </row>
    <row r="25" spans="2:12" s="1" customFormat="1" ht="18" customHeight="1">
      <c r="B25" s="33"/>
      <c r="E25" s="26" t="s">
        <v>32</v>
      </c>
      <c r="I25" s="28" t="s">
        <v>28</v>
      </c>
      <c r="J25" s="26" t="s">
        <v>19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34</v>
      </c>
      <c r="I27" s="28" t="s">
        <v>26</v>
      </c>
      <c r="J27" s="26" t="s">
        <v>19</v>
      </c>
      <c r="L27" s="33"/>
    </row>
    <row r="28" spans="2:12" s="1" customFormat="1" ht="18" customHeight="1">
      <c r="B28" s="33"/>
      <c r="E28" s="26" t="s">
        <v>35</v>
      </c>
      <c r="I28" s="28" t="s">
        <v>28</v>
      </c>
      <c r="J28" s="26" t="s">
        <v>19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36</v>
      </c>
      <c r="L30" s="33"/>
    </row>
    <row r="31" spans="2:12" s="7" customFormat="1" ht="47.25" customHeight="1">
      <c r="B31" s="92"/>
      <c r="E31" s="299" t="s">
        <v>127</v>
      </c>
      <c r="F31" s="299"/>
      <c r="G31" s="299"/>
      <c r="H31" s="29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38</v>
      </c>
      <c r="J34" s="64">
        <f>ROUND(J97,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40</v>
      </c>
      <c r="I36" s="36" t="s">
        <v>39</v>
      </c>
      <c r="J36" s="36" t="s">
        <v>41</v>
      </c>
      <c r="L36" s="33"/>
    </row>
    <row r="37" spans="2:12" s="1" customFormat="1" ht="14.4" customHeight="1">
      <c r="B37" s="33"/>
      <c r="D37" s="53" t="s">
        <v>42</v>
      </c>
      <c r="E37" s="28" t="s">
        <v>43</v>
      </c>
      <c r="F37" s="84">
        <f>ROUND((SUM(BE97:BE295)),  2)</f>
        <v>0</v>
      </c>
      <c r="I37" s="94">
        <v>0.21</v>
      </c>
      <c r="J37" s="84">
        <f>ROUND(((SUM(BE97:BE295))*I37),  2)</f>
        <v>0</v>
      </c>
      <c r="L37" s="33"/>
    </row>
    <row r="38" spans="2:12" s="1" customFormat="1" ht="14.4" customHeight="1">
      <c r="B38" s="33"/>
      <c r="E38" s="28" t="s">
        <v>44</v>
      </c>
      <c r="F38" s="84">
        <f>ROUND((SUM(BF97:BF295)),  2)</f>
        <v>0</v>
      </c>
      <c r="I38" s="94">
        <v>0.15</v>
      </c>
      <c r="J38" s="84">
        <f>ROUND(((SUM(BF97:BF295))*I38),  2)</f>
        <v>0</v>
      </c>
      <c r="L38" s="33"/>
    </row>
    <row r="39" spans="2:12" s="1" customFormat="1" ht="14.4" hidden="1" customHeight="1">
      <c r="B39" s="33"/>
      <c r="E39" s="28" t="s">
        <v>45</v>
      </c>
      <c r="F39" s="84">
        <f>ROUND((SUM(BG97:BG295)),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46</v>
      </c>
      <c r="F40" s="84">
        <f>ROUND((SUM(BH97:BH295)),  2)</f>
        <v>0</v>
      </c>
      <c r="I40" s="94">
        <v>0.15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47</v>
      </c>
      <c r="F41" s="84">
        <f>ROUND((SUM(BI97:BI295)),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48</v>
      </c>
      <c r="E43" s="55"/>
      <c r="F43" s="55"/>
      <c r="G43" s="97" t="s">
        <v>49</v>
      </c>
      <c r="H43" s="98" t="s">
        <v>50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128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16</v>
      </c>
      <c r="L51" s="33"/>
    </row>
    <row r="52" spans="2:12" s="1" customFormat="1" ht="16.5" customHeight="1">
      <c r="B52" s="33"/>
      <c r="E52" s="325" t="str">
        <f>E7</f>
        <v>Tištín - lokalita Z3 - Dopravní a technická infrastruktura pro I. a II. etapu výstavby</v>
      </c>
      <c r="F52" s="326"/>
      <c r="G52" s="326"/>
      <c r="H52" s="326"/>
      <c r="L52" s="33"/>
    </row>
    <row r="53" spans="2:12" ht="12" customHeight="1">
      <c r="B53" s="21"/>
      <c r="C53" s="28" t="s">
        <v>123</v>
      </c>
      <c r="L53" s="21"/>
    </row>
    <row r="54" spans="2:12" ht="16.5" customHeight="1">
      <c r="B54" s="21"/>
      <c r="E54" s="325" t="s">
        <v>124</v>
      </c>
      <c r="F54" s="295"/>
      <c r="G54" s="295"/>
      <c r="H54" s="295"/>
      <c r="L54" s="21"/>
    </row>
    <row r="55" spans="2:12" ht="12" customHeight="1">
      <c r="B55" s="21"/>
      <c r="C55" s="28" t="s">
        <v>125</v>
      </c>
      <c r="L55" s="21"/>
    </row>
    <row r="56" spans="2:12" s="1" customFormat="1" ht="16.5" customHeight="1">
      <c r="B56" s="33"/>
      <c r="E56" s="323" t="s">
        <v>538</v>
      </c>
      <c r="F56" s="327"/>
      <c r="G56" s="327"/>
      <c r="H56" s="327"/>
      <c r="L56" s="33"/>
    </row>
    <row r="57" spans="2:12" s="1" customFormat="1" ht="12" customHeight="1">
      <c r="B57" s="33"/>
      <c r="C57" s="28" t="s">
        <v>1065</v>
      </c>
      <c r="L57" s="33"/>
    </row>
    <row r="58" spans="2:12" s="1" customFormat="1" ht="16.5" customHeight="1">
      <c r="B58" s="33"/>
      <c r="E58" s="288" t="str">
        <f>E13</f>
        <v>SO 02.1 - Kanalizační přípojky</v>
      </c>
      <c r="F58" s="327"/>
      <c r="G58" s="327"/>
      <c r="H58" s="327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Tištín</v>
      </c>
      <c r="I60" s="28" t="s">
        <v>23</v>
      </c>
      <c r="J60" s="50" t="str">
        <f>IF(J16="","",J16)</f>
        <v>16. 4. 2024</v>
      </c>
      <c r="L60" s="33"/>
    </row>
    <row r="61" spans="2:12" s="1" customFormat="1" ht="6.9" customHeight="1">
      <c r="B61" s="33"/>
      <c r="L61" s="33"/>
    </row>
    <row r="62" spans="2:12" s="1" customFormat="1" ht="15.15" customHeight="1">
      <c r="B62" s="33"/>
      <c r="C62" s="28" t="s">
        <v>25</v>
      </c>
      <c r="F62" s="26" t="str">
        <f>E19</f>
        <v xml:space="preserve">Městys Tištín, Tištín 37, 798 29 Tištín, </v>
      </c>
      <c r="I62" s="28" t="s">
        <v>31</v>
      </c>
      <c r="J62" s="31" t="str">
        <f>E25</f>
        <v>ing. Libuše Kujová,</v>
      </c>
      <c r="L62" s="33"/>
    </row>
    <row r="63" spans="2:12" s="1" customFormat="1" ht="15.15" customHeight="1">
      <c r="B63" s="33"/>
      <c r="C63" s="28" t="s">
        <v>29</v>
      </c>
      <c r="F63" s="26" t="str">
        <f>IF(E22="","",E22)</f>
        <v>Vyplň údaj</v>
      </c>
      <c r="I63" s="28" t="s">
        <v>34</v>
      </c>
      <c r="J63" s="31" t="str">
        <f>E28</f>
        <v>Kucek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129</v>
      </c>
      <c r="D65" s="95"/>
      <c r="E65" s="95"/>
      <c r="F65" s="95"/>
      <c r="G65" s="95"/>
      <c r="H65" s="95"/>
      <c r="I65" s="95"/>
      <c r="J65" s="102" t="s">
        <v>130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70</v>
      </c>
      <c r="J67" s="64">
        <f>J97</f>
        <v>0</v>
      </c>
      <c r="L67" s="33"/>
      <c r="AU67" s="18" t="s">
        <v>131</v>
      </c>
    </row>
    <row r="68" spans="2:47" s="8" customFormat="1" ht="24.9" customHeight="1">
      <c r="B68" s="104"/>
      <c r="D68" s="105" t="s">
        <v>132</v>
      </c>
      <c r="E68" s="106"/>
      <c r="F68" s="106"/>
      <c r="G68" s="106"/>
      <c r="H68" s="106"/>
      <c r="I68" s="106"/>
      <c r="J68" s="107">
        <f>J98</f>
        <v>0</v>
      </c>
      <c r="L68" s="104"/>
    </row>
    <row r="69" spans="2:47" s="9" customFormat="1" ht="19.95" customHeight="1">
      <c r="B69" s="108"/>
      <c r="D69" s="109" t="s">
        <v>544</v>
      </c>
      <c r="E69" s="110"/>
      <c r="F69" s="110"/>
      <c r="G69" s="110"/>
      <c r="H69" s="110"/>
      <c r="I69" s="110"/>
      <c r="J69" s="111">
        <f>J99</f>
        <v>0</v>
      </c>
      <c r="L69" s="108"/>
    </row>
    <row r="70" spans="2:47" s="9" customFormat="1" ht="19.95" customHeight="1">
      <c r="B70" s="108"/>
      <c r="D70" s="109" t="s">
        <v>545</v>
      </c>
      <c r="E70" s="110"/>
      <c r="F70" s="110"/>
      <c r="G70" s="110"/>
      <c r="H70" s="110"/>
      <c r="I70" s="110"/>
      <c r="J70" s="111">
        <f>J206</f>
        <v>0</v>
      </c>
      <c r="L70" s="108"/>
    </row>
    <row r="71" spans="2:47" s="9" customFormat="1" ht="19.95" customHeight="1">
      <c r="B71" s="108"/>
      <c r="D71" s="109" t="s">
        <v>135</v>
      </c>
      <c r="E71" s="110"/>
      <c r="F71" s="110"/>
      <c r="G71" s="110"/>
      <c r="H71" s="110"/>
      <c r="I71" s="110"/>
      <c r="J71" s="111">
        <f>J218</f>
        <v>0</v>
      </c>
      <c r="L71" s="108"/>
    </row>
    <row r="72" spans="2:47" s="9" customFormat="1" ht="19.95" customHeight="1">
      <c r="B72" s="108"/>
      <c r="D72" s="109" t="s">
        <v>137</v>
      </c>
      <c r="E72" s="110"/>
      <c r="F72" s="110"/>
      <c r="G72" s="110"/>
      <c r="H72" s="110"/>
      <c r="I72" s="110"/>
      <c r="J72" s="111">
        <f>J228</f>
        <v>0</v>
      </c>
      <c r="L72" s="108"/>
    </row>
    <row r="73" spans="2:47" s="9" customFormat="1" ht="19.95" customHeight="1">
      <c r="B73" s="108"/>
      <c r="D73" s="109" t="s">
        <v>139</v>
      </c>
      <c r="E73" s="110"/>
      <c r="F73" s="110"/>
      <c r="G73" s="110"/>
      <c r="H73" s="110"/>
      <c r="I73" s="110"/>
      <c r="J73" s="111">
        <f>J293</f>
        <v>0</v>
      </c>
      <c r="L73" s="108"/>
    </row>
    <row r="74" spans="2:47" s="1" customFormat="1" ht="21.75" customHeight="1">
      <c r="B74" s="33"/>
      <c r="L74" s="33"/>
    </row>
    <row r="75" spans="2:47" s="1" customFormat="1" ht="6.9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3"/>
    </row>
    <row r="79" spans="2:47" s="1" customFormat="1" ht="6.9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33"/>
    </row>
    <row r="80" spans="2:47" s="1" customFormat="1" ht="24.9" customHeight="1">
      <c r="B80" s="33"/>
      <c r="C80" s="22" t="s">
        <v>140</v>
      </c>
      <c r="L80" s="33"/>
    </row>
    <row r="81" spans="2:20" s="1" customFormat="1" ht="6.9" customHeight="1">
      <c r="B81" s="33"/>
      <c r="L81" s="33"/>
    </row>
    <row r="82" spans="2:20" s="1" customFormat="1" ht="12" customHeight="1">
      <c r="B82" s="33"/>
      <c r="C82" s="28" t="s">
        <v>16</v>
      </c>
      <c r="L82" s="33"/>
    </row>
    <row r="83" spans="2:20" s="1" customFormat="1" ht="16.5" customHeight="1">
      <c r="B83" s="33"/>
      <c r="E83" s="325" t="str">
        <f>E7</f>
        <v>Tištín - lokalita Z3 - Dopravní a technická infrastruktura pro I. a II. etapu výstavby</v>
      </c>
      <c r="F83" s="326"/>
      <c r="G83" s="326"/>
      <c r="H83" s="326"/>
      <c r="L83" s="33"/>
    </row>
    <row r="84" spans="2:20" ht="12" customHeight="1">
      <c r="B84" s="21"/>
      <c r="C84" s="28" t="s">
        <v>123</v>
      </c>
      <c r="L84" s="21"/>
    </row>
    <row r="85" spans="2:20" ht="16.5" customHeight="1">
      <c r="B85" s="21"/>
      <c r="E85" s="325" t="s">
        <v>124</v>
      </c>
      <c r="F85" s="295"/>
      <c r="G85" s="295"/>
      <c r="H85" s="295"/>
      <c r="L85" s="21"/>
    </row>
    <row r="86" spans="2:20" ht="12" customHeight="1">
      <c r="B86" s="21"/>
      <c r="C86" s="28" t="s">
        <v>125</v>
      </c>
      <c r="L86" s="21"/>
    </row>
    <row r="87" spans="2:20" s="1" customFormat="1" ht="16.5" customHeight="1">
      <c r="B87" s="33"/>
      <c r="E87" s="323" t="s">
        <v>538</v>
      </c>
      <c r="F87" s="327"/>
      <c r="G87" s="327"/>
      <c r="H87" s="327"/>
      <c r="L87" s="33"/>
    </row>
    <row r="88" spans="2:20" s="1" customFormat="1" ht="12" customHeight="1">
      <c r="B88" s="33"/>
      <c r="C88" s="28" t="s">
        <v>1065</v>
      </c>
      <c r="L88" s="33"/>
    </row>
    <row r="89" spans="2:20" s="1" customFormat="1" ht="16.5" customHeight="1">
      <c r="B89" s="33"/>
      <c r="E89" s="288" t="str">
        <f>E13</f>
        <v>SO 02.1 - Kanalizační přípojky</v>
      </c>
      <c r="F89" s="327"/>
      <c r="G89" s="327"/>
      <c r="H89" s="327"/>
      <c r="L89" s="33"/>
    </row>
    <row r="90" spans="2:20" s="1" customFormat="1" ht="6.9" customHeight="1">
      <c r="B90" s="33"/>
      <c r="L90" s="33"/>
    </row>
    <row r="91" spans="2:20" s="1" customFormat="1" ht="12" customHeight="1">
      <c r="B91" s="33"/>
      <c r="C91" s="28" t="s">
        <v>21</v>
      </c>
      <c r="F91" s="26" t="str">
        <f>F16</f>
        <v>Tištín</v>
      </c>
      <c r="I91" s="28" t="s">
        <v>23</v>
      </c>
      <c r="J91" s="50" t="str">
        <f>IF(J16="","",J16)</f>
        <v>16. 4. 2024</v>
      </c>
      <c r="L91" s="33"/>
    </row>
    <row r="92" spans="2:20" s="1" customFormat="1" ht="6.9" customHeight="1">
      <c r="B92" s="33"/>
      <c r="L92" s="33"/>
    </row>
    <row r="93" spans="2:20" s="1" customFormat="1" ht="15.15" customHeight="1">
      <c r="B93" s="33"/>
      <c r="C93" s="28" t="s">
        <v>25</v>
      </c>
      <c r="F93" s="26" t="str">
        <f>E19</f>
        <v xml:space="preserve">Městys Tištín, Tištín 37, 798 29 Tištín, </v>
      </c>
      <c r="I93" s="28" t="s">
        <v>31</v>
      </c>
      <c r="J93" s="31" t="str">
        <f>E25</f>
        <v>ing. Libuše Kujová,</v>
      </c>
      <c r="L93" s="33"/>
    </row>
    <row r="94" spans="2:20" s="1" customFormat="1" ht="15.15" customHeight="1">
      <c r="B94" s="33"/>
      <c r="C94" s="28" t="s">
        <v>29</v>
      </c>
      <c r="F94" s="26" t="str">
        <f>IF(E22="","",E22)</f>
        <v>Vyplň údaj</v>
      </c>
      <c r="I94" s="28" t="s">
        <v>34</v>
      </c>
      <c r="J94" s="31" t="str">
        <f>E28</f>
        <v>Kucek</v>
      </c>
      <c r="L94" s="33"/>
    </row>
    <row r="95" spans="2:20" s="1" customFormat="1" ht="10.35" customHeight="1">
      <c r="B95" s="33"/>
      <c r="L95" s="33"/>
    </row>
    <row r="96" spans="2:20" s="10" customFormat="1" ht="29.25" customHeight="1">
      <c r="B96" s="112"/>
      <c r="C96" s="113" t="s">
        <v>141</v>
      </c>
      <c r="D96" s="114" t="s">
        <v>57</v>
      </c>
      <c r="E96" s="114" t="s">
        <v>53</v>
      </c>
      <c r="F96" s="114" t="s">
        <v>54</v>
      </c>
      <c r="G96" s="114" t="s">
        <v>142</v>
      </c>
      <c r="H96" s="114" t="s">
        <v>143</v>
      </c>
      <c r="I96" s="114" t="s">
        <v>144</v>
      </c>
      <c r="J96" s="114" t="s">
        <v>130</v>
      </c>
      <c r="K96" s="115" t="s">
        <v>145</v>
      </c>
      <c r="L96" s="112"/>
      <c r="M96" s="57" t="s">
        <v>19</v>
      </c>
      <c r="N96" s="58" t="s">
        <v>42</v>
      </c>
      <c r="O96" s="58" t="s">
        <v>146</v>
      </c>
      <c r="P96" s="58" t="s">
        <v>147</v>
      </c>
      <c r="Q96" s="58" t="s">
        <v>148</v>
      </c>
      <c r="R96" s="58" t="s">
        <v>149</v>
      </c>
      <c r="S96" s="58" t="s">
        <v>150</v>
      </c>
      <c r="T96" s="59" t="s">
        <v>151</v>
      </c>
    </row>
    <row r="97" spans="2:65" s="1" customFormat="1" ht="22.8" customHeight="1">
      <c r="B97" s="33"/>
      <c r="C97" s="62" t="s">
        <v>152</v>
      </c>
      <c r="J97" s="116">
        <f>BK97</f>
        <v>0</v>
      </c>
      <c r="L97" s="33"/>
      <c r="M97" s="60"/>
      <c r="N97" s="51"/>
      <c r="O97" s="51"/>
      <c r="P97" s="117">
        <f>P98</f>
        <v>0</v>
      </c>
      <c r="Q97" s="51"/>
      <c r="R97" s="117">
        <f>R98</f>
        <v>24.135125689999999</v>
      </c>
      <c r="S97" s="51"/>
      <c r="T97" s="118">
        <f>T98</f>
        <v>0</v>
      </c>
      <c r="AT97" s="18" t="s">
        <v>71</v>
      </c>
      <c r="AU97" s="18" t="s">
        <v>131</v>
      </c>
      <c r="BK97" s="119">
        <f>BK98</f>
        <v>0</v>
      </c>
    </row>
    <row r="98" spans="2:65" s="11" customFormat="1" ht="25.95" customHeight="1">
      <c r="B98" s="120"/>
      <c r="D98" s="121" t="s">
        <v>71</v>
      </c>
      <c r="E98" s="122" t="s">
        <v>153</v>
      </c>
      <c r="F98" s="122" t="s">
        <v>154</v>
      </c>
      <c r="I98" s="123"/>
      <c r="J98" s="124">
        <f>BK98</f>
        <v>0</v>
      </c>
      <c r="L98" s="120"/>
      <c r="M98" s="125"/>
      <c r="P98" s="126">
        <f>P99+P206+P218+P228+P293</f>
        <v>0</v>
      </c>
      <c r="R98" s="126">
        <f>R99+R206+R218+R228+R293</f>
        <v>24.135125689999999</v>
      </c>
      <c r="T98" s="127">
        <f>T99+T206+T218+T228+T293</f>
        <v>0</v>
      </c>
      <c r="AR98" s="121" t="s">
        <v>79</v>
      </c>
      <c r="AT98" s="128" t="s">
        <v>71</v>
      </c>
      <c r="AU98" s="128" t="s">
        <v>72</v>
      </c>
      <c r="AY98" s="121" t="s">
        <v>155</v>
      </c>
      <c r="BK98" s="129">
        <f>BK99+BK206+BK218+BK228+BK293</f>
        <v>0</v>
      </c>
    </row>
    <row r="99" spans="2:65" s="11" customFormat="1" ht="22.8" customHeight="1">
      <c r="B99" s="120"/>
      <c r="D99" s="121" t="s">
        <v>71</v>
      </c>
      <c r="E99" s="130" t="s">
        <v>79</v>
      </c>
      <c r="F99" s="130" t="s">
        <v>548</v>
      </c>
      <c r="I99" s="123"/>
      <c r="J99" s="131">
        <f>BK99</f>
        <v>0</v>
      </c>
      <c r="L99" s="120"/>
      <c r="M99" s="125"/>
      <c r="P99" s="126">
        <f>SUM(P100:P205)</f>
        <v>0</v>
      </c>
      <c r="R99" s="126">
        <f>SUM(R100:R205)</f>
        <v>0.38530329999999996</v>
      </c>
      <c r="T99" s="127">
        <f>SUM(T100:T205)</f>
        <v>0</v>
      </c>
      <c r="AR99" s="121" t="s">
        <v>79</v>
      </c>
      <c r="AT99" s="128" t="s">
        <v>71</v>
      </c>
      <c r="AU99" s="128" t="s">
        <v>79</v>
      </c>
      <c r="AY99" s="121" t="s">
        <v>155</v>
      </c>
      <c r="BK99" s="129">
        <f>SUM(BK100:BK205)</f>
        <v>0</v>
      </c>
    </row>
    <row r="100" spans="2:65" s="1" customFormat="1" ht="24.15" customHeight="1">
      <c r="B100" s="33"/>
      <c r="C100" s="132" t="s">
        <v>79</v>
      </c>
      <c r="D100" s="132" t="s">
        <v>158</v>
      </c>
      <c r="E100" s="133" t="s">
        <v>1067</v>
      </c>
      <c r="F100" s="134" t="s">
        <v>1068</v>
      </c>
      <c r="G100" s="135" t="s">
        <v>186</v>
      </c>
      <c r="H100" s="136">
        <v>249.31399999999999</v>
      </c>
      <c r="I100" s="137"/>
      <c r="J100" s="138">
        <f>ROUND(I100*H100,2)</f>
        <v>0</v>
      </c>
      <c r="K100" s="134" t="s">
        <v>911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163</v>
      </c>
      <c r="AT100" s="143" t="s">
        <v>158</v>
      </c>
      <c r="AU100" s="143" t="s">
        <v>82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163</v>
      </c>
      <c r="BM100" s="143" t="s">
        <v>1069</v>
      </c>
    </row>
    <row r="101" spans="2:65" s="1" customFormat="1" ht="10.199999999999999">
      <c r="B101" s="33"/>
      <c r="D101" s="145" t="s">
        <v>164</v>
      </c>
      <c r="F101" s="146" t="s">
        <v>1070</v>
      </c>
      <c r="I101" s="147"/>
      <c r="L101" s="33"/>
      <c r="M101" s="148"/>
      <c r="T101" s="54"/>
      <c r="AT101" s="18" t="s">
        <v>164</v>
      </c>
      <c r="AU101" s="18" t="s">
        <v>82</v>
      </c>
    </row>
    <row r="102" spans="2:65" s="14" customFormat="1" ht="10.199999999999999">
      <c r="B102" s="178"/>
      <c r="D102" s="160" t="s">
        <v>514</v>
      </c>
      <c r="E102" s="179" t="s">
        <v>19</v>
      </c>
      <c r="F102" s="180" t="s">
        <v>1071</v>
      </c>
      <c r="H102" s="179" t="s">
        <v>19</v>
      </c>
      <c r="I102" s="181"/>
      <c r="L102" s="178"/>
      <c r="M102" s="182"/>
      <c r="T102" s="183"/>
      <c r="AT102" s="179" t="s">
        <v>514</v>
      </c>
      <c r="AU102" s="179" t="s">
        <v>82</v>
      </c>
      <c r="AV102" s="14" t="s">
        <v>79</v>
      </c>
      <c r="AW102" s="14" t="s">
        <v>33</v>
      </c>
      <c r="AX102" s="14" t="s">
        <v>72</v>
      </c>
      <c r="AY102" s="179" t="s">
        <v>155</v>
      </c>
    </row>
    <row r="103" spans="2:65" s="14" customFormat="1" ht="10.199999999999999">
      <c r="B103" s="178"/>
      <c r="D103" s="160" t="s">
        <v>514</v>
      </c>
      <c r="E103" s="179" t="s">
        <v>19</v>
      </c>
      <c r="F103" s="180" t="s">
        <v>1072</v>
      </c>
      <c r="H103" s="179" t="s">
        <v>19</v>
      </c>
      <c r="I103" s="181"/>
      <c r="L103" s="178"/>
      <c r="M103" s="182"/>
      <c r="T103" s="183"/>
      <c r="AT103" s="179" t="s">
        <v>514</v>
      </c>
      <c r="AU103" s="179" t="s">
        <v>82</v>
      </c>
      <c r="AV103" s="14" t="s">
        <v>79</v>
      </c>
      <c r="AW103" s="14" t="s">
        <v>33</v>
      </c>
      <c r="AX103" s="14" t="s">
        <v>72</v>
      </c>
      <c r="AY103" s="179" t="s">
        <v>155</v>
      </c>
    </row>
    <row r="104" spans="2:65" s="14" customFormat="1" ht="10.199999999999999">
      <c r="B104" s="178"/>
      <c r="D104" s="160" t="s">
        <v>514</v>
      </c>
      <c r="E104" s="179" t="s">
        <v>19</v>
      </c>
      <c r="F104" s="180" t="s">
        <v>1073</v>
      </c>
      <c r="H104" s="179" t="s">
        <v>19</v>
      </c>
      <c r="I104" s="181"/>
      <c r="L104" s="178"/>
      <c r="M104" s="182"/>
      <c r="T104" s="183"/>
      <c r="AT104" s="179" t="s">
        <v>514</v>
      </c>
      <c r="AU104" s="179" t="s">
        <v>82</v>
      </c>
      <c r="AV104" s="14" t="s">
        <v>79</v>
      </c>
      <c r="AW104" s="14" t="s">
        <v>33</v>
      </c>
      <c r="AX104" s="14" t="s">
        <v>72</v>
      </c>
      <c r="AY104" s="179" t="s">
        <v>155</v>
      </c>
    </row>
    <row r="105" spans="2:65" s="12" customFormat="1" ht="10.199999999999999">
      <c r="B105" s="159"/>
      <c r="D105" s="160" t="s">
        <v>514</v>
      </c>
      <c r="E105" s="161" t="s">
        <v>19</v>
      </c>
      <c r="F105" s="162" t="s">
        <v>1074</v>
      </c>
      <c r="H105" s="163">
        <v>20.891999999999999</v>
      </c>
      <c r="I105" s="164"/>
      <c r="L105" s="159"/>
      <c r="M105" s="165"/>
      <c r="T105" s="166"/>
      <c r="AT105" s="161" t="s">
        <v>514</v>
      </c>
      <c r="AU105" s="161" t="s">
        <v>82</v>
      </c>
      <c r="AV105" s="12" t="s">
        <v>82</v>
      </c>
      <c r="AW105" s="12" t="s">
        <v>33</v>
      </c>
      <c r="AX105" s="12" t="s">
        <v>72</v>
      </c>
      <c r="AY105" s="161" t="s">
        <v>155</v>
      </c>
    </row>
    <row r="106" spans="2:65" s="14" customFormat="1" ht="10.199999999999999">
      <c r="B106" s="178"/>
      <c r="D106" s="160" t="s">
        <v>514</v>
      </c>
      <c r="E106" s="179" t="s">
        <v>19</v>
      </c>
      <c r="F106" s="180" t="s">
        <v>1075</v>
      </c>
      <c r="H106" s="179" t="s">
        <v>19</v>
      </c>
      <c r="I106" s="181"/>
      <c r="L106" s="178"/>
      <c r="M106" s="182"/>
      <c r="T106" s="183"/>
      <c r="AT106" s="179" t="s">
        <v>514</v>
      </c>
      <c r="AU106" s="179" t="s">
        <v>82</v>
      </c>
      <c r="AV106" s="14" t="s">
        <v>79</v>
      </c>
      <c r="AW106" s="14" t="s">
        <v>33</v>
      </c>
      <c r="AX106" s="14" t="s">
        <v>72</v>
      </c>
      <c r="AY106" s="179" t="s">
        <v>155</v>
      </c>
    </row>
    <row r="107" spans="2:65" s="12" customFormat="1" ht="10.199999999999999">
      <c r="B107" s="159"/>
      <c r="D107" s="160" t="s">
        <v>514</v>
      </c>
      <c r="E107" s="161" t="s">
        <v>19</v>
      </c>
      <c r="F107" s="162" t="s">
        <v>1076</v>
      </c>
      <c r="H107" s="163">
        <v>76.128</v>
      </c>
      <c r="I107" s="164"/>
      <c r="L107" s="159"/>
      <c r="M107" s="165"/>
      <c r="T107" s="166"/>
      <c r="AT107" s="161" t="s">
        <v>514</v>
      </c>
      <c r="AU107" s="161" t="s">
        <v>82</v>
      </c>
      <c r="AV107" s="12" t="s">
        <v>82</v>
      </c>
      <c r="AW107" s="12" t="s">
        <v>33</v>
      </c>
      <c r="AX107" s="12" t="s">
        <v>72</v>
      </c>
      <c r="AY107" s="161" t="s">
        <v>155</v>
      </c>
    </row>
    <row r="108" spans="2:65" s="14" customFormat="1" ht="10.199999999999999">
      <c r="B108" s="178"/>
      <c r="D108" s="160" t="s">
        <v>514</v>
      </c>
      <c r="E108" s="179" t="s">
        <v>19</v>
      </c>
      <c r="F108" s="180" t="s">
        <v>1077</v>
      </c>
      <c r="H108" s="179" t="s">
        <v>19</v>
      </c>
      <c r="I108" s="181"/>
      <c r="L108" s="178"/>
      <c r="M108" s="182"/>
      <c r="T108" s="183"/>
      <c r="AT108" s="179" t="s">
        <v>514</v>
      </c>
      <c r="AU108" s="179" t="s">
        <v>82</v>
      </c>
      <c r="AV108" s="14" t="s">
        <v>79</v>
      </c>
      <c r="AW108" s="14" t="s">
        <v>33</v>
      </c>
      <c r="AX108" s="14" t="s">
        <v>72</v>
      </c>
      <c r="AY108" s="179" t="s">
        <v>155</v>
      </c>
    </row>
    <row r="109" spans="2:65" s="12" customFormat="1" ht="10.199999999999999">
      <c r="B109" s="159"/>
      <c r="D109" s="160" t="s">
        <v>514</v>
      </c>
      <c r="E109" s="161" t="s">
        <v>19</v>
      </c>
      <c r="F109" s="162" t="s">
        <v>1078</v>
      </c>
      <c r="H109" s="163">
        <v>10.877000000000001</v>
      </c>
      <c r="I109" s="164"/>
      <c r="L109" s="159"/>
      <c r="M109" s="165"/>
      <c r="T109" s="166"/>
      <c r="AT109" s="161" t="s">
        <v>514</v>
      </c>
      <c r="AU109" s="161" t="s">
        <v>82</v>
      </c>
      <c r="AV109" s="12" t="s">
        <v>82</v>
      </c>
      <c r="AW109" s="12" t="s">
        <v>33</v>
      </c>
      <c r="AX109" s="12" t="s">
        <v>72</v>
      </c>
      <c r="AY109" s="161" t="s">
        <v>155</v>
      </c>
    </row>
    <row r="110" spans="2:65" s="14" customFormat="1" ht="10.199999999999999">
      <c r="B110" s="178"/>
      <c r="D110" s="160" t="s">
        <v>514</v>
      </c>
      <c r="E110" s="179" t="s">
        <v>19</v>
      </c>
      <c r="F110" s="180" t="s">
        <v>1079</v>
      </c>
      <c r="H110" s="179" t="s">
        <v>19</v>
      </c>
      <c r="I110" s="181"/>
      <c r="L110" s="178"/>
      <c r="M110" s="182"/>
      <c r="T110" s="183"/>
      <c r="AT110" s="179" t="s">
        <v>514</v>
      </c>
      <c r="AU110" s="179" t="s">
        <v>82</v>
      </c>
      <c r="AV110" s="14" t="s">
        <v>79</v>
      </c>
      <c r="AW110" s="14" t="s">
        <v>33</v>
      </c>
      <c r="AX110" s="14" t="s">
        <v>72</v>
      </c>
      <c r="AY110" s="179" t="s">
        <v>155</v>
      </c>
    </row>
    <row r="111" spans="2:65" s="12" customFormat="1" ht="10.199999999999999">
      <c r="B111" s="159"/>
      <c r="D111" s="160" t="s">
        <v>514</v>
      </c>
      <c r="E111" s="161" t="s">
        <v>19</v>
      </c>
      <c r="F111" s="162" t="s">
        <v>1080</v>
      </c>
      <c r="H111" s="163">
        <v>10.382</v>
      </c>
      <c r="I111" s="164"/>
      <c r="L111" s="159"/>
      <c r="M111" s="165"/>
      <c r="T111" s="166"/>
      <c r="AT111" s="161" t="s">
        <v>514</v>
      </c>
      <c r="AU111" s="161" t="s">
        <v>82</v>
      </c>
      <c r="AV111" s="12" t="s">
        <v>82</v>
      </c>
      <c r="AW111" s="12" t="s">
        <v>33</v>
      </c>
      <c r="AX111" s="12" t="s">
        <v>72</v>
      </c>
      <c r="AY111" s="161" t="s">
        <v>155</v>
      </c>
    </row>
    <row r="112" spans="2:65" s="14" customFormat="1" ht="10.199999999999999">
      <c r="B112" s="178"/>
      <c r="D112" s="160" t="s">
        <v>514</v>
      </c>
      <c r="E112" s="179" t="s">
        <v>19</v>
      </c>
      <c r="F112" s="180" t="s">
        <v>766</v>
      </c>
      <c r="H112" s="179" t="s">
        <v>19</v>
      </c>
      <c r="I112" s="181"/>
      <c r="L112" s="178"/>
      <c r="M112" s="182"/>
      <c r="T112" s="183"/>
      <c r="AT112" s="179" t="s">
        <v>514</v>
      </c>
      <c r="AU112" s="179" t="s">
        <v>82</v>
      </c>
      <c r="AV112" s="14" t="s">
        <v>79</v>
      </c>
      <c r="AW112" s="14" t="s">
        <v>33</v>
      </c>
      <c r="AX112" s="14" t="s">
        <v>72</v>
      </c>
      <c r="AY112" s="179" t="s">
        <v>155</v>
      </c>
    </row>
    <row r="113" spans="2:51" s="14" customFormat="1" ht="10.199999999999999">
      <c r="B113" s="178"/>
      <c r="D113" s="160" t="s">
        <v>514</v>
      </c>
      <c r="E113" s="179" t="s">
        <v>19</v>
      </c>
      <c r="F113" s="180" t="s">
        <v>1081</v>
      </c>
      <c r="H113" s="179" t="s">
        <v>19</v>
      </c>
      <c r="I113" s="181"/>
      <c r="L113" s="178"/>
      <c r="M113" s="182"/>
      <c r="T113" s="183"/>
      <c r="AT113" s="179" t="s">
        <v>514</v>
      </c>
      <c r="AU113" s="179" t="s">
        <v>82</v>
      </c>
      <c r="AV113" s="14" t="s">
        <v>79</v>
      </c>
      <c r="AW113" s="14" t="s">
        <v>33</v>
      </c>
      <c r="AX113" s="14" t="s">
        <v>72</v>
      </c>
      <c r="AY113" s="179" t="s">
        <v>155</v>
      </c>
    </row>
    <row r="114" spans="2:51" s="12" customFormat="1" ht="10.199999999999999">
      <c r="B114" s="159"/>
      <c r="D114" s="160" t="s">
        <v>514</v>
      </c>
      <c r="E114" s="161" t="s">
        <v>19</v>
      </c>
      <c r="F114" s="162" t="s">
        <v>1082</v>
      </c>
      <c r="H114" s="163">
        <v>9.3719999999999999</v>
      </c>
      <c r="I114" s="164"/>
      <c r="L114" s="159"/>
      <c r="M114" s="165"/>
      <c r="T114" s="166"/>
      <c r="AT114" s="161" t="s">
        <v>514</v>
      </c>
      <c r="AU114" s="161" t="s">
        <v>82</v>
      </c>
      <c r="AV114" s="12" t="s">
        <v>82</v>
      </c>
      <c r="AW114" s="12" t="s">
        <v>33</v>
      </c>
      <c r="AX114" s="12" t="s">
        <v>72</v>
      </c>
      <c r="AY114" s="161" t="s">
        <v>155</v>
      </c>
    </row>
    <row r="115" spans="2:51" s="14" customFormat="1" ht="10.199999999999999">
      <c r="B115" s="178"/>
      <c r="D115" s="160" t="s">
        <v>514</v>
      </c>
      <c r="E115" s="179" t="s">
        <v>19</v>
      </c>
      <c r="F115" s="180" t="s">
        <v>1083</v>
      </c>
      <c r="H115" s="179" t="s">
        <v>19</v>
      </c>
      <c r="I115" s="181"/>
      <c r="L115" s="178"/>
      <c r="M115" s="182"/>
      <c r="T115" s="183"/>
      <c r="AT115" s="179" t="s">
        <v>514</v>
      </c>
      <c r="AU115" s="179" t="s">
        <v>82</v>
      </c>
      <c r="AV115" s="14" t="s">
        <v>79</v>
      </c>
      <c r="AW115" s="14" t="s">
        <v>33</v>
      </c>
      <c r="AX115" s="14" t="s">
        <v>72</v>
      </c>
      <c r="AY115" s="179" t="s">
        <v>155</v>
      </c>
    </row>
    <row r="116" spans="2:51" s="12" customFormat="1" ht="10.199999999999999">
      <c r="B116" s="159"/>
      <c r="D116" s="160" t="s">
        <v>514</v>
      </c>
      <c r="E116" s="161" t="s">
        <v>19</v>
      </c>
      <c r="F116" s="162" t="s">
        <v>1084</v>
      </c>
      <c r="H116" s="163">
        <v>9.7140000000000004</v>
      </c>
      <c r="I116" s="164"/>
      <c r="L116" s="159"/>
      <c r="M116" s="165"/>
      <c r="T116" s="166"/>
      <c r="AT116" s="161" t="s">
        <v>514</v>
      </c>
      <c r="AU116" s="161" t="s">
        <v>82</v>
      </c>
      <c r="AV116" s="12" t="s">
        <v>82</v>
      </c>
      <c r="AW116" s="12" t="s">
        <v>33</v>
      </c>
      <c r="AX116" s="12" t="s">
        <v>72</v>
      </c>
      <c r="AY116" s="161" t="s">
        <v>155</v>
      </c>
    </row>
    <row r="117" spans="2:51" s="14" customFormat="1" ht="10.199999999999999">
      <c r="B117" s="178"/>
      <c r="D117" s="160" t="s">
        <v>514</v>
      </c>
      <c r="E117" s="179" t="s">
        <v>19</v>
      </c>
      <c r="F117" s="180" t="s">
        <v>1085</v>
      </c>
      <c r="H117" s="179" t="s">
        <v>19</v>
      </c>
      <c r="I117" s="181"/>
      <c r="L117" s="178"/>
      <c r="M117" s="182"/>
      <c r="T117" s="183"/>
      <c r="AT117" s="179" t="s">
        <v>514</v>
      </c>
      <c r="AU117" s="179" t="s">
        <v>82</v>
      </c>
      <c r="AV117" s="14" t="s">
        <v>79</v>
      </c>
      <c r="AW117" s="14" t="s">
        <v>33</v>
      </c>
      <c r="AX117" s="14" t="s">
        <v>72</v>
      </c>
      <c r="AY117" s="179" t="s">
        <v>155</v>
      </c>
    </row>
    <row r="118" spans="2:51" s="12" customFormat="1" ht="10.199999999999999">
      <c r="B118" s="159"/>
      <c r="D118" s="160" t="s">
        <v>514</v>
      </c>
      <c r="E118" s="161" t="s">
        <v>19</v>
      </c>
      <c r="F118" s="162" t="s">
        <v>1086</v>
      </c>
      <c r="H118" s="163">
        <v>9.0090000000000003</v>
      </c>
      <c r="I118" s="164"/>
      <c r="L118" s="159"/>
      <c r="M118" s="165"/>
      <c r="T118" s="166"/>
      <c r="AT118" s="161" t="s">
        <v>514</v>
      </c>
      <c r="AU118" s="161" t="s">
        <v>82</v>
      </c>
      <c r="AV118" s="12" t="s">
        <v>82</v>
      </c>
      <c r="AW118" s="12" t="s">
        <v>33</v>
      </c>
      <c r="AX118" s="12" t="s">
        <v>72</v>
      </c>
      <c r="AY118" s="161" t="s">
        <v>155</v>
      </c>
    </row>
    <row r="119" spans="2:51" s="14" customFormat="1" ht="10.199999999999999">
      <c r="B119" s="178"/>
      <c r="D119" s="160" t="s">
        <v>514</v>
      </c>
      <c r="E119" s="179" t="s">
        <v>19</v>
      </c>
      <c r="F119" s="180" t="s">
        <v>1087</v>
      </c>
      <c r="H119" s="179" t="s">
        <v>19</v>
      </c>
      <c r="I119" s="181"/>
      <c r="L119" s="178"/>
      <c r="M119" s="182"/>
      <c r="T119" s="183"/>
      <c r="AT119" s="179" t="s">
        <v>514</v>
      </c>
      <c r="AU119" s="179" t="s">
        <v>82</v>
      </c>
      <c r="AV119" s="14" t="s">
        <v>79</v>
      </c>
      <c r="AW119" s="14" t="s">
        <v>33</v>
      </c>
      <c r="AX119" s="14" t="s">
        <v>72</v>
      </c>
      <c r="AY119" s="179" t="s">
        <v>155</v>
      </c>
    </row>
    <row r="120" spans="2:51" s="12" customFormat="1" ht="10.199999999999999">
      <c r="B120" s="159"/>
      <c r="D120" s="160" t="s">
        <v>514</v>
      </c>
      <c r="E120" s="161" t="s">
        <v>19</v>
      </c>
      <c r="F120" s="162" t="s">
        <v>1088</v>
      </c>
      <c r="H120" s="163">
        <v>8.5670000000000002</v>
      </c>
      <c r="I120" s="164"/>
      <c r="L120" s="159"/>
      <c r="M120" s="165"/>
      <c r="T120" s="166"/>
      <c r="AT120" s="161" t="s">
        <v>514</v>
      </c>
      <c r="AU120" s="161" t="s">
        <v>82</v>
      </c>
      <c r="AV120" s="12" t="s">
        <v>82</v>
      </c>
      <c r="AW120" s="12" t="s">
        <v>33</v>
      </c>
      <c r="AX120" s="12" t="s">
        <v>72</v>
      </c>
      <c r="AY120" s="161" t="s">
        <v>155</v>
      </c>
    </row>
    <row r="121" spans="2:51" s="14" customFormat="1" ht="10.199999999999999">
      <c r="B121" s="178"/>
      <c r="D121" s="160" t="s">
        <v>514</v>
      </c>
      <c r="E121" s="179" t="s">
        <v>19</v>
      </c>
      <c r="F121" s="180" t="s">
        <v>1089</v>
      </c>
      <c r="H121" s="179" t="s">
        <v>19</v>
      </c>
      <c r="I121" s="181"/>
      <c r="L121" s="178"/>
      <c r="M121" s="182"/>
      <c r="T121" s="183"/>
      <c r="AT121" s="179" t="s">
        <v>514</v>
      </c>
      <c r="AU121" s="179" t="s">
        <v>82</v>
      </c>
      <c r="AV121" s="14" t="s">
        <v>79</v>
      </c>
      <c r="AW121" s="14" t="s">
        <v>33</v>
      </c>
      <c r="AX121" s="14" t="s">
        <v>72</v>
      </c>
      <c r="AY121" s="179" t="s">
        <v>155</v>
      </c>
    </row>
    <row r="122" spans="2:51" s="12" customFormat="1" ht="10.199999999999999">
      <c r="B122" s="159"/>
      <c r="D122" s="160" t="s">
        <v>514</v>
      </c>
      <c r="E122" s="161" t="s">
        <v>19</v>
      </c>
      <c r="F122" s="162" t="s">
        <v>1090</v>
      </c>
      <c r="H122" s="163">
        <v>7.8159999999999998</v>
      </c>
      <c r="I122" s="164"/>
      <c r="L122" s="159"/>
      <c r="M122" s="165"/>
      <c r="T122" s="166"/>
      <c r="AT122" s="161" t="s">
        <v>514</v>
      </c>
      <c r="AU122" s="161" t="s">
        <v>82</v>
      </c>
      <c r="AV122" s="12" t="s">
        <v>82</v>
      </c>
      <c r="AW122" s="12" t="s">
        <v>33</v>
      </c>
      <c r="AX122" s="12" t="s">
        <v>72</v>
      </c>
      <c r="AY122" s="161" t="s">
        <v>155</v>
      </c>
    </row>
    <row r="123" spans="2:51" s="14" customFormat="1" ht="10.199999999999999">
      <c r="B123" s="178"/>
      <c r="D123" s="160" t="s">
        <v>514</v>
      </c>
      <c r="E123" s="179" t="s">
        <v>19</v>
      </c>
      <c r="F123" s="180" t="s">
        <v>1091</v>
      </c>
      <c r="H123" s="179" t="s">
        <v>19</v>
      </c>
      <c r="I123" s="181"/>
      <c r="L123" s="178"/>
      <c r="M123" s="182"/>
      <c r="T123" s="183"/>
      <c r="AT123" s="179" t="s">
        <v>514</v>
      </c>
      <c r="AU123" s="179" t="s">
        <v>82</v>
      </c>
      <c r="AV123" s="14" t="s">
        <v>79</v>
      </c>
      <c r="AW123" s="14" t="s">
        <v>33</v>
      </c>
      <c r="AX123" s="14" t="s">
        <v>72</v>
      </c>
      <c r="AY123" s="179" t="s">
        <v>155</v>
      </c>
    </row>
    <row r="124" spans="2:51" s="12" customFormat="1" ht="10.199999999999999">
      <c r="B124" s="159"/>
      <c r="D124" s="160" t="s">
        <v>514</v>
      </c>
      <c r="E124" s="161" t="s">
        <v>19</v>
      </c>
      <c r="F124" s="162" t="s">
        <v>1092</v>
      </c>
      <c r="H124" s="163">
        <v>6.9880000000000004</v>
      </c>
      <c r="I124" s="164"/>
      <c r="L124" s="159"/>
      <c r="M124" s="165"/>
      <c r="T124" s="166"/>
      <c r="AT124" s="161" t="s">
        <v>514</v>
      </c>
      <c r="AU124" s="161" t="s">
        <v>82</v>
      </c>
      <c r="AV124" s="12" t="s">
        <v>82</v>
      </c>
      <c r="AW124" s="12" t="s">
        <v>33</v>
      </c>
      <c r="AX124" s="12" t="s">
        <v>72</v>
      </c>
      <c r="AY124" s="161" t="s">
        <v>155</v>
      </c>
    </row>
    <row r="125" spans="2:51" s="14" customFormat="1" ht="10.199999999999999">
      <c r="B125" s="178"/>
      <c r="D125" s="160" t="s">
        <v>514</v>
      </c>
      <c r="E125" s="179" t="s">
        <v>19</v>
      </c>
      <c r="F125" s="180" t="s">
        <v>1093</v>
      </c>
      <c r="H125" s="179" t="s">
        <v>19</v>
      </c>
      <c r="I125" s="181"/>
      <c r="L125" s="178"/>
      <c r="M125" s="182"/>
      <c r="T125" s="183"/>
      <c r="AT125" s="179" t="s">
        <v>514</v>
      </c>
      <c r="AU125" s="179" t="s">
        <v>82</v>
      </c>
      <c r="AV125" s="14" t="s">
        <v>79</v>
      </c>
      <c r="AW125" s="14" t="s">
        <v>33</v>
      </c>
      <c r="AX125" s="14" t="s">
        <v>72</v>
      </c>
      <c r="AY125" s="179" t="s">
        <v>155</v>
      </c>
    </row>
    <row r="126" spans="2:51" s="12" customFormat="1" ht="10.199999999999999">
      <c r="B126" s="159"/>
      <c r="D126" s="160" t="s">
        <v>514</v>
      </c>
      <c r="E126" s="161" t="s">
        <v>19</v>
      </c>
      <c r="F126" s="162" t="s">
        <v>1094</v>
      </c>
      <c r="H126" s="163">
        <v>9.7460000000000004</v>
      </c>
      <c r="I126" s="164"/>
      <c r="L126" s="159"/>
      <c r="M126" s="165"/>
      <c r="T126" s="166"/>
      <c r="AT126" s="161" t="s">
        <v>514</v>
      </c>
      <c r="AU126" s="161" t="s">
        <v>82</v>
      </c>
      <c r="AV126" s="12" t="s">
        <v>82</v>
      </c>
      <c r="AW126" s="12" t="s">
        <v>33</v>
      </c>
      <c r="AX126" s="12" t="s">
        <v>72</v>
      </c>
      <c r="AY126" s="161" t="s">
        <v>155</v>
      </c>
    </row>
    <row r="127" spans="2:51" s="14" customFormat="1" ht="10.199999999999999">
      <c r="B127" s="178"/>
      <c r="D127" s="160" t="s">
        <v>514</v>
      </c>
      <c r="E127" s="179" t="s">
        <v>19</v>
      </c>
      <c r="F127" s="180" t="s">
        <v>1095</v>
      </c>
      <c r="H127" s="179" t="s">
        <v>19</v>
      </c>
      <c r="I127" s="181"/>
      <c r="L127" s="178"/>
      <c r="M127" s="182"/>
      <c r="T127" s="183"/>
      <c r="AT127" s="179" t="s">
        <v>514</v>
      </c>
      <c r="AU127" s="179" t="s">
        <v>82</v>
      </c>
      <c r="AV127" s="14" t="s">
        <v>79</v>
      </c>
      <c r="AW127" s="14" t="s">
        <v>33</v>
      </c>
      <c r="AX127" s="14" t="s">
        <v>72</v>
      </c>
      <c r="AY127" s="179" t="s">
        <v>155</v>
      </c>
    </row>
    <row r="128" spans="2:51" s="12" customFormat="1" ht="10.199999999999999">
      <c r="B128" s="159"/>
      <c r="D128" s="160" t="s">
        <v>514</v>
      </c>
      <c r="E128" s="161" t="s">
        <v>19</v>
      </c>
      <c r="F128" s="162" t="s">
        <v>1096</v>
      </c>
      <c r="H128" s="163">
        <v>9.68</v>
      </c>
      <c r="I128" s="164"/>
      <c r="L128" s="159"/>
      <c r="M128" s="165"/>
      <c r="T128" s="166"/>
      <c r="AT128" s="161" t="s">
        <v>514</v>
      </c>
      <c r="AU128" s="161" t="s">
        <v>82</v>
      </c>
      <c r="AV128" s="12" t="s">
        <v>82</v>
      </c>
      <c r="AW128" s="12" t="s">
        <v>33</v>
      </c>
      <c r="AX128" s="12" t="s">
        <v>72</v>
      </c>
      <c r="AY128" s="161" t="s">
        <v>155</v>
      </c>
    </row>
    <row r="129" spans="2:65" s="14" customFormat="1" ht="10.199999999999999">
      <c r="B129" s="178"/>
      <c r="D129" s="160" t="s">
        <v>514</v>
      </c>
      <c r="E129" s="179" t="s">
        <v>19</v>
      </c>
      <c r="F129" s="180" t="s">
        <v>1097</v>
      </c>
      <c r="H129" s="179" t="s">
        <v>19</v>
      </c>
      <c r="I129" s="181"/>
      <c r="L129" s="178"/>
      <c r="M129" s="182"/>
      <c r="T129" s="183"/>
      <c r="AT129" s="179" t="s">
        <v>514</v>
      </c>
      <c r="AU129" s="179" t="s">
        <v>82</v>
      </c>
      <c r="AV129" s="14" t="s">
        <v>79</v>
      </c>
      <c r="AW129" s="14" t="s">
        <v>33</v>
      </c>
      <c r="AX129" s="14" t="s">
        <v>72</v>
      </c>
      <c r="AY129" s="179" t="s">
        <v>155</v>
      </c>
    </row>
    <row r="130" spans="2:65" s="12" customFormat="1" ht="10.199999999999999">
      <c r="B130" s="159"/>
      <c r="D130" s="160" t="s">
        <v>514</v>
      </c>
      <c r="E130" s="161" t="s">
        <v>19</v>
      </c>
      <c r="F130" s="162" t="s">
        <v>1098</v>
      </c>
      <c r="H130" s="163">
        <v>10.824</v>
      </c>
      <c r="I130" s="164"/>
      <c r="L130" s="159"/>
      <c r="M130" s="165"/>
      <c r="T130" s="166"/>
      <c r="AT130" s="161" t="s">
        <v>514</v>
      </c>
      <c r="AU130" s="161" t="s">
        <v>82</v>
      </c>
      <c r="AV130" s="12" t="s">
        <v>82</v>
      </c>
      <c r="AW130" s="12" t="s">
        <v>33</v>
      </c>
      <c r="AX130" s="12" t="s">
        <v>72</v>
      </c>
      <c r="AY130" s="161" t="s">
        <v>155</v>
      </c>
    </row>
    <row r="131" spans="2:65" s="14" customFormat="1" ht="10.199999999999999">
      <c r="B131" s="178"/>
      <c r="D131" s="160" t="s">
        <v>514</v>
      </c>
      <c r="E131" s="179" t="s">
        <v>19</v>
      </c>
      <c r="F131" s="180" t="s">
        <v>769</v>
      </c>
      <c r="H131" s="179" t="s">
        <v>19</v>
      </c>
      <c r="I131" s="181"/>
      <c r="L131" s="178"/>
      <c r="M131" s="182"/>
      <c r="T131" s="183"/>
      <c r="AT131" s="179" t="s">
        <v>514</v>
      </c>
      <c r="AU131" s="179" t="s">
        <v>82</v>
      </c>
      <c r="AV131" s="14" t="s">
        <v>79</v>
      </c>
      <c r="AW131" s="14" t="s">
        <v>33</v>
      </c>
      <c r="AX131" s="14" t="s">
        <v>72</v>
      </c>
      <c r="AY131" s="179" t="s">
        <v>155</v>
      </c>
    </row>
    <row r="132" spans="2:65" s="14" customFormat="1" ht="10.199999999999999">
      <c r="B132" s="178"/>
      <c r="D132" s="160" t="s">
        <v>514</v>
      </c>
      <c r="E132" s="179" t="s">
        <v>19</v>
      </c>
      <c r="F132" s="180" t="s">
        <v>1099</v>
      </c>
      <c r="H132" s="179" t="s">
        <v>19</v>
      </c>
      <c r="I132" s="181"/>
      <c r="L132" s="178"/>
      <c r="M132" s="182"/>
      <c r="T132" s="183"/>
      <c r="AT132" s="179" t="s">
        <v>514</v>
      </c>
      <c r="AU132" s="179" t="s">
        <v>82</v>
      </c>
      <c r="AV132" s="14" t="s">
        <v>79</v>
      </c>
      <c r="AW132" s="14" t="s">
        <v>33</v>
      </c>
      <c r="AX132" s="14" t="s">
        <v>72</v>
      </c>
      <c r="AY132" s="179" t="s">
        <v>155</v>
      </c>
    </row>
    <row r="133" spans="2:65" s="12" customFormat="1" ht="10.199999999999999">
      <c r="B133" s="159"/>
      <c r="D133" s="160" t="s">
        <v>514</v>
      </c>
      <c r="E133" s="161" t="s">
        <v>19</v>
      </c>
      <c r="F133" s="162" t="s">
        <v>1100</v>
      </c>
      <c r="H133" s="163">
        <v>49.319000000000003</v>
      </c>
      <c r="I133" s="164"/>
      <c r="L133" s="159"/>
      <c r="M133" s="165"/>
      <c r="T133" s="166"/>
      <c r="AT133" s="161" t="s">
        <v>514</v>
      </c>
      <c r="AU133" s="161" t="s">
        <v>82</v>
      </c>
      <c r="AV133" s="12" t="s">
        <v>82</v>
      </c>
      <c r="AW133" s="12" t="s">
        <v>33</v>
      </c>
      <c r="AX133" s="12" t="s">
        <v>72</v>
      </c>
      <c r="AY133" s="161" t="s">
        <v>155</v>
      </c>
    </row>
    <row r="134" spans="2:65" s="13" customFormat="1" ht="10.199999999999999">
      <c r="B134" s="167"/>
      <c r="D134" s="160" t="s">
        <v>514</v>
      </c>
      <c r="E134" s="168" t="s">
        <v>19</v>
      </c>
      <c r="F134" s="169" t="s">
        <v>516</v>
      </c>
      <c r="H134" s="170">
        <v>249.31399999999999</v>
      </c>
      <c r="I134" s="171"/>
      <c r="L134" s="167"/>
      <c r="M134" s="172"/>
      <c r="T134" s="173"/>
      <c r="AT134" s="168" t="s">
        <v>514</v>
      </c>
      <c r="AU134" s="168" t="s">
        <v>82</v>
      </c>
      <c r="AV134" s="13" t="s">
        <v>163</v>
      </c>
      <c r="AW134" s="13" t="s">
        <v>33</v>
      </c>
      <c r="AX134" s="13" t="s">
        <v>79</v>
      </c>
      <c r="AY134" s="168" t="s">
        <v>155</v>
      </c>
    </row>
    <row r="135" spans="2:65" s="1" customFormat="1" ht="24.15" customHeight="1">
      <c r="B135" s="33"/>
      <c r="C135" s="132" t="s">
        <v>82</v>
      </c>
      <c r="D135" s="132" t="s">
        <v>158</v>
      </c>
      <c r="E135" s="133" t="s">
        <v>741</v>
      </c>
      <c r="F135" s="134" t="s">
        <v>742</v>
      </c>
      <c r="G135" s="135" t="s">
        <v>176</v>
      </c>
      <c r="H135" s="136">
        <v>453.298</v>
      </c>
      <c r="I135" s="137"/>
      <c r="J135" s="138">
        <f>ROUND(I135*H135,2)</f>
        <v>0</v>
      </c>
      <c r="K135" s="134" t="s">
        <v>162</v>
      </c>
      <c r="L135" s="33"/>
      <c r="M135" s="139" t="s">
        <v>19</v>
      </c>
      <c r="N135" s="140" t="s">
        <v>43</v>
      </c>
      <c r="P135" s="141">
        <f>O135*H135</f>
        <v>0</v>
      </c>
      <c r="Q135" s="141">
        <v>8.4999999999999995E-4</v>
      </c>
      <c r="R135" s="141">
        <f>Q135*H135</f>
        <v>0.38530329999999996</v>
      </c>
      <c r="S135" s="141">
        <v>0</v>
      </c>
      <c r="T135" s="142">
        <f>S135*H135</f>
        <v>0</v>
      </c>
      <c r="AR135" s="143" t="s">
        <v>163</v>
      </c>
      <c r="AT135" s="143" t="s">
        <v>158</v>
      </c>
      <c r="AU135" s="143" t="s">
        <v>82</v>
      </c>
      <c r="AY135" s="18" t="s">
        <v>155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0</v>
      </c>
      <c r="BL135" s="18" t="s">
        <v>163</v>
      </c>
      <c r="BM135" s="143" t="s">
        <v>1101</v>
      </c>
    </row>
    <row r="136" spans="2:65" s="1" customFormat="1" ht="10.199999999999999">
      <c r="B136" s="33"/>
      <c r="D136" s="145" t="s">
        <v>164</v>
      </c>
      <c r="F136" s="146" t="s">
        <v>744</v>
      </c>
      <c r="I136" s="147"/>
      <c r="L136" s="33"/>
      <c r="M136" s="148"/>
      <c r="T136" s="54"/>
      <c r="AT136" s="18" t="s">
        <v>164</v>
      </c>
      <c r="AU136" s="18" t="s">
        <v>82</v>
      </c>
    </row>
    <row r="137" spans="2:65" s="14" customFormat="1" ht="10.199999999999999">
      <c r="B137" s="178"/>
      <c r="D137" s="160" t="s">
        <v>514</v>
      </c>
      <c r="E137" s="179" t="s">
        <v>19</v>
      </c>
      <c r="F137" s="180" t="s">
        <v>1072</v>
      </c>
      <c r="H137" s="179" t="s">
        <v>19</v>
      </c>
      <c r="I137" s="181"/>
      <c r="L137" s="178"/>
      <c r="M137" s="182"/>
      <c r="T137" s="183"/>
      <c r="AT137" s="179" t="s">
        <v>514</v>
      </c>
      <c r="AU137" s="179" t="s">
        <v>82</v>
      </c>
      <c r="AV137" s="14" t="s">
        <v>79</v>
      </c>
      <c r="AW137" s="14" t="s">
        <v>33</v>
      </c>
      <c r="AX137" s="14" t="s">
        <v>72</v>
      </c>
      <c r="AY137" s="179" t="s">
        <v>155</v>
      </c>
    </row>
    <row r="138" spans="2:65" s="14" customFormat="1" ht="10.199999999999999">
      <c r="B138" s="178"/>
      <c r="D138" s="160" t="s">
        <v>514</v>
      </c>
      <c r="E138" s="179" t="s">
        <v>19</v>
      </c>
      <c r="F138" s="180" t="s">
        <v>1073</v>
      </c>
      <c r="H138" s="179" t="s">
        <v>19</v>
      </c>
      <c r="I138" s="181"/>
      <c r="L138" s="178"/>
      <c r="M138" s="182"/>
      <c r="T138" s="183"/>
      <c r="AT138" s="179" t="s">
        <v>514</v>
      </c>
      <c r="AU138" s="179" t="s">
        <v>82</v>
      </c>
      <c r="AV138" s="14" t="s">
        <v>79</v>
      </c>
      <c r="AW138" s="14" t="s">
        <v>33</v>
      </c>
      <c r="AX138" s="14" t="s">
        <v>72</v>
      </c>
      <c r="AY138" s="179" t="s">
        <v>155</v>
      </c>
    </row>
    <row r="139" spans="2:65" s="12" customFormat="1" ht="10.199999999999999">
      <c r="B139" s="159"/>
      <c r="D139" s="160" t="s">
        <v>514</v>
      </c>
      <c r="E139" s="161" t="s">
        <v>19</v>
      </c>
      <c r="F139" s="162" t="s">
        <v>1102</v>
      </c>
      <c r="H139" s="163">
        <v>37.984999999999999</v>
      </c>
      <c r="I139" s="164"/>
      <c r="L139" s="159"/>
      <c r="M139" s="165"/>
      <c r="T139" s="166"/>
      <c r="AT139" s="161" t="s">
        <v>514</v>
      </c>
      <c r="AU139" s="161" t="s">
        <v>82</v>
      </c>
      <c r="AV139" s="12" t="s">
        <v>82</v>
      </c>
      <c r="AW139" s="12" t="s">
        <v>33</v>
      </c>
      <c r="AX139" s="12" t="s">
        <v>72</v>
      </c>
      <c r="AY139" s="161" t="s">
        <v>155</v>
      </c>
    </row>
    <row r="140" spans="2:65" s="14" customFormat="1" ht="10.199999999999999">
      <c r="B140" s="178"/>
      <c r="D140" s="160" t="s">
        <v>514</v>
      </c>
      <c r="E140" s="179" t="s">
        <v>19</v>
      </c>
      <c r="F140" s="180" t="s">
        <v>1075</v>
      </c>
      <c r="H140" s="179" t="s">
        <v>19</v>
      </c>
      <c r="I140" s="181"/>
      <c r="L140" s="178"/>
      <c r="M140" s="182"/>
      <c r="T140" s="183"/>
      <c r="AT140" s="179" t="s">
        <v>514</v>
      </c>
      <c r="AU140" s="179" t="s">
        <v>82</v>
      </c>
      <c r="AV140" s="14" t="s">
        <v>79</v>
      </c>
      <c r="AW140" s="14" t="s">
        <v>33</v>
      </c>
      <c r="AX140" s="14" t="s">
        <v>72</v>
      </c>
      <c r="AY140" s="179" t="s">
        <v>155</v>
      </c>
    </row>
    <row r="141" spans="2:65" s="12" customFormat="1" ht="10.199999999999999">
      <c r="B141" s="159"/>
      <c r="D141" s="160" t="s">
        <v>514</v>
      </c>
      <c r="E141" s="161" t="s">
        <v>19</v>
      </c>
      <c r="F141" s="162" t="s">
        <v>1103</v>
      </c>
      <c r="H141" s="163">
        <v>138.41499999999999</v>
      </c>
      <c r="I141" s="164"/>
      <c r="L141" s="159"/>
      <c r="M141" s="165"/>
      <c r="T141" s="166"/>
      <c r="AT141" s="161" t="s">
        <v>514</v>
      </c>
      <c r="AU141" s="161" t="s">
        <v>82</v>
      </c>
      <c r="AV141" s="12" t="s">
        <v>82</v>
      </c>
      <c r="AW141" s="12" t="s">
        <v>33</v>
      </c>
      <c r="AX141" s="12" t="s">
        <v>72</v>
      </c>
      <c r="AY141" s="161" t="s">
        <v>155</v>
      </c>
    </row>
    <row r="142" spans="2:65" s="14" customFormat="1" ht="10.199999999999999">
      <c r="B142" s="178"/>
      <c r="D142" s="160" t="s">
        <v>514</v>
      </c>
      <c r="E142" s="179" t="s">
        <v>19</v>
      </c>
      <c r="F142" s="180" t="s">
        <v>1077</v>
      </c>
      <c r="H142" s="179" t="s">
        <v>19</v>
      </c>
      <c r="I142" s="181"/>
      <c r="L142" s="178"/>
      <c r="M142" s="182"/>
      <c r="T142" s="183"/>
      <c r="AT142" s="179" t="s">
        <v>514</v>
      </c>
      <c r="AU142" s="179" t="s">
        <v>82</v>
      </c>
      <c r="AV142" s="14" t="s">
        <v>79</v>
      </c>
      <c r="AW142" s="14" t="s">
        <v>33</v>
      </c>
      <c r="AX142" s="14" t="s">
        <v>72</v>
      </c>
      <c r="AY142" s="179" t="s">
        <v>155</v>
      </c>
    </row>
    <row r="143" spans="2:65" s="12" customFormat="1" ht="10.199999999999999">
      <c r="B143" s="159"/>
      <c r="D143" s="160" t="s">
        <v>514</v>
      </c>
      <c r="E143" s="161" t="s">
        <v>19</v>
      </c>
      <c r="F143" s="162" t="s">
        <v>1104</v>
      </c>
      <c r="H143" s="163">
        <v>19.776</v>
      </c>
      <c r="I143" s="164"/>
      <c r="L143" s="159"/>
      <c r="M143" s="165"/>
      <c r="T143" s="166"/>
      <c r="AT143" s="161" t="s">
        <v>514</v>
      </c>
      <c r="AU143" s="161" t="s">
        <v>82</v>
      </c>
      <c r="AV143" s="12" t="s">
        <v>82</v>
      </c>
      <c r="AW143" s="12" t="s">
        <v>33</v>
      </c>
      <c r="AX143" s="12" t="s">
        <v>72</v>
      </c>
      <c r="AY143" s="161" t="s">
        <v>155</v>
      </c>
    </row>
    <row r="144" spans="2:65" s="14" customFormat="1" ht="10.199999999999999">
      <c r="B144" s="178"/>
      <c r="D144" s="160" t="s">
        <v>514</v>
      </c>
      <c r="E144" s="179" t="s">
        <v>19</v>
      </c>
      <c r="F144" s="180" t="s">
        <v>1079</v>
      </c>
      <c r="H144" s="179" t="s">
        <v>19</v>
      </c>
      <c r="I144" s="181"/>
      <c r="L144" s="178"/>
      <c r="M144" s="182"/>
      <c r="T144" s="183"/>
      <c r="AT144" s="179" t="s">
        <v>514</v>
      </c>
      <c r="AU144" s="179" t="s">
        <v>82</v>
      </c>
      <c r="AV144" s="14" t="s">
        <v>79</v>
      </c>
      <c r="AW144" s="14" t="s">
        <v>33</v>
      </c>
      <c r="AX144" s="14" t="s">
        <v>72</v>
      </c>
      <c r="AY144" s="179" t="s">
        <v>155</v>
      </c>
    </row>
    <row r="145" spans="2:51" s="12" customFormat="1" ht="10.199999999999999">
      <c r="B145" s="159"/>
      <c r="D145" s="160" t="s">
        <v>514</v>
      </c>
      <c r="E145" s="161" t="s">
        <v>19</v>
      </c>
      <c r="F145" s="162" t="s">
        <v>1105</v>
      </c>
      <c r="H145" s="163">
        <v>18.876999999999999</v>
      </c>
      <c r="I145" s="164"/>
      <c r="L145" s="159"/>
      <c r="M145" s="165"/>
      <c r="T145" s="166"/>
      <c r="AT145" s="161" t="s">
        <v>514</v>
      </c>
      <c r="AU145" s="161" t="s">
        <v>82</v>
      </c>
      <c r="AV145" s="12" t="s">
        <v>82</v>
      </c>
      <c r="AW145" s="12" t="s">
        <v>33</v>
      </c>
      <c r="AX145" s="12" t="s">
        <v>72</v>
      </c>
      <c r="AY145" s="161" t="s">
        <v>155</v>
      </c>
    </row>
    <row r="146" spans="2:51" s="14" customFormat="1" ht="10.199999999999999">
      <c r="B146" s="178"/>
      <c r="D146" s="160" t="s">
        <v>514</v>
      </c>
      <c r="E146" s="179" t="s">
        <v>19</v>
      </c>
      <c r="F146" s="180" t="s">
        <v>766</v>
      </c>
      <c r="H146" s="179" t="s">
        <v>19</v>
      </c>
      <c r="I146" s="181"/>
      <c r="L146" s="178"/>
      <c r="M146" s="182"/>
      <c r="T146" s="183"/>
      <c r="AT146" s="179" t="s">
        <v>514</v>
      </c>
      <c r="AU146" s="179" t="s">
        <v>82</v>
      </c>
      <c r="AV146" s="14" t="s">
        <v>79</v>
      </c>
      <c r="AW146" s="14" t="s">
        <v>33</v>
      </c>
      <c r="AX146" s="14" t="s">
        <v>72</v>
      </c>
      <c r="AY146" s="179" t="s">
        <v>155</v>
      </c>
    </row>
    <row r="147" spans="2:51" s="14" customFormat="1" ht="10.199999999999999">
      <c r="B147" s="178"/>
      <c r="D147" s="160" t="s">
        <v>514</v>
      </c>
      <c r="E147" s="179" t="s">
        <v>19</v>
      </c>
      <c r="F147" s="180" t="s">
        <v>1081</v>
      </c>
      <c r="H147" s="179" t="s">
        <v>19</v>
      </c>
      <c r="I147" s="181"/>
      <c r="L147" s="178"/>
      <c r="M147" s="182"/>
      <c r="T147" s="183"/>
      <c r="AT147" s="179" t="s">
        <v>514</v>
      </c>
      <c r="AU147" s="179" t="s">
        <v>82</v>
      </c>
      <c r="AV147" s="14" t="s">
        <v>79</v>
      </c>
      <c r="AW147" s="14" t="s">
        <v>33</v>
      </c>
      <c r="AX147" s="14" t="s">
        <v>72</v>
      </c>
      <c r="AY147" s="179" t="s">
        <v>155</v>
      </c>
    </row>
    <row r="148" spans="2:51" s="12" customFormat="1" ht="10.199999999999999">
      <c r="B148" s="159"/>
      <c r="D148" s="160" t="s">
        <v>514</v>
      </c>
      <c r="E148" s="161" t="s">
        <v>19</v>
      </c>
      <c r="F148" s="162" t="s">
        <v>1106</v>
      </c>
      <c r="H148" s="163">
        <v>17.04</v>
      </c>
      <c r="I148" s="164"/>
      <c r="L148" s="159"/>
      <c r="M148" s="165"/>
      <c r="T148" s="166"/>
      <c r="AT148" s="161" t="s">
        <v>514</v>
      </c>
      <c r="AU148" s="161" t="s">
        <v>82</v>
      </c>
      <c r="AV148" s="12" t="s">
        <v>82</v>
      </c>
      <c r="AW148" s="12" t="s">
        <v>33</v>
      </c>
      <c r="AX148" s="12" t="s">
        <v>72</v>
      </c>
      <c r="AY148" s="161" t="s">
        <v>155</v>
      </c>
    </row>
    <row r="149" spans="2:51" s="14" customFormat="1" ht="10.199999999999999">
      <c r="B149" s="178"/>
      <c r="D149" s="160" t="s">
        <v>514</v>
      </c>
      <c r="E149" s="179" t="s">
        <v>19</v>
      </c>
      <c r="F149" s="180" t="s">
        <v>1083</v>
      </c>
      <c r="H149" s="179" t="s">
        <v>19</v>
      </c>
      <c r="I149" s="181"/>
      <c r="L149" s="178"/>
      <c r="M149" s="182"/>
      <c r="T149" s="183"/>
      <c r="AT149" s="179" t="s">
        <v>514</v>
      </c>
      <c r="AU149" s="179" t="s">
        <v>82</v>
      </c>
      <c r="AV149" s="14" t="s">
        <v>79</v>
      </c>
      <c r="AW149" s="14" t="s">
        <v>33</v>
      </c>
      <c r="AX149" s="14" t="s">
        <v>72</v>
      </c>
      <c r="AY149" s="179" t="s">
        <v>155</v>
      </c>
    </row>
    <row r="150" spans="2:51" s="12" customFormat="1" ht="10.199999999999999">
      <c r="B150" s="159"/>
      <c r="D150" s="160" t="s">
        <v>514</v>
      </c>
      <c r="E150" s="161" t="s">
        <v>19</v>
      </c>
      <c r="F150" s="162" t="s">
        <v>1107</v>
      </c>
      <c r="H150" s="163">
        <v>17.663</v>
      </c>
      <c r="I150" s="164"/>
      <c r="L150" s="159"/>
      <c r="M150" s="165"/>
      <c r="T150" s="166"/>
      <c r="AT150" s="161" t="s">
        <v>514</v>
      </c>
      <c r="AU150" s="161" t="s">
        <v>82</v>
      </c>
      <c r="AV150" s="12" t="s">
        <v>82</v>
      </c>
      <c r="AW150" s="12" t="s">
        <v>33</v>
      </c>
      <c r="AX150" s="12" t="s">
        <v>72</v>
      </c>
      <c r="AY150" s="161" t="s">
        <v>155</v>
      </c>
    </row>
    <row r="151" spans="2:51" s="14" customFormat="1" ht="10.199999999999999">
      <c r="B151" s="178"/>
      <c r="D151" s="160" t="s">
        <v>514</v>
      </c>
      <c r="E151" s="179" t="s">
        <v>19</v>
      </c>
      <c r="F151" s="180" t="s">
        <v>1085</v>
      </c>
      <c r="H151" s="179" t="s">
        <v>19</v>
      </c>
      <c r="I151" s="181"/>
      <c r="L151" s="178"/>
      <c r="M151" s="182"/>
      <c r="T151" s="183"/>
      <c r="AT151" s="179" t="s">
        <v>514</v>
      </c>
      <c r="AU151" s="179" t="s">
        <v>82</v>
      </c>
      <c r="AV151" s="14" t="s">
        <v>79</v>
      </c>
      <c r="AW151" s="14" t="s">
        <v>33</v>
      </c>
      <c r="AX151" s="14" t="s">
        <v>72</v>
      </c>
      <c r="AY151" s="179" t="s">
        <v>155</v>
      </c>
    </row>
    <row r="152" spans="2:51" s="12" customFormat="1" ht="10.199999999999999">
      <c r="B152" s="159"/>
      <c r="D152" s="160" t="s">
        <v>514</v>
      </c>
      <c r="E152" s="161" t="s">
        <v>19</v>
      </c>
      <c r="F152" s="162" t="s">
        <v>1108</v>
      </c>
      <c r="H152" s="163">
        <v>16.38</v>
      </c>
      <c r="I152" s="164"/>
      <c r="L152" s="159"/>
      <c r="M152" s="165"/>
      <c r="T152" s="166"/>
      <c r="AT152" s="161" t="s">
        <v>514</v>
      </c>
      <c r="AU152" s="161" t="s">
        <v>82</v>
      </c>
      <c r="AV152" s="12" t="s">
        <v>82</v>
      </c>
      <c r="AW152" s="12" t="s">
        <v>33</v>
      </c>
      <c r="AX152" s="12" t="s">
        <v>72</v>
      </c>
      <c r="AY152" s="161" t="s">
        <v>155</v>
      </c>
    </row>
    <row r="153" spans="2:51" s="14" customFormat="1" ht="10.199999999999999">
      <c r="B153" s="178"/>
      <c r="D153" s="160" t="s">
        <v>514</v>
      </c>
      <c r="E153" s="179" t="s">
        <v>19</v>
      </c>
      <c r="F153" s="180" t="s">
        <v>1087</v>
      </c>
      <c r="H153" s="179" t="s">
        <v>19</v>
      </c>
      <c r="I153" s="181"/>
      <c r="L153" s="178"/>
      <c r="M153" s="182"/>
      <c r="T153" s="183"/>
      <c r="AT153" s="179" t="s">
        <v>514</v>
      </c>
      <c r="AU153" s="179" t="s">
        <v>82</v>
      </c>
      <c r="AV153" s="14" t="s">
        <v>79</v>
      </c>
      <c r="AW153" s="14" t="s">
        <v>33</v>
      </c>
      <c r="AX153" s="14" t="s">
        <v>72</v>
      </c>
      <c r="AY153" s="179" t="s">
        <v>155</v>
      </c>
    </row>
    <row r="154" spans="2:51" s="12" customFormat="1" ht="10.199999999999999">
      <c r="B154" s="159"/>
      <c r="D154" s="160" t="s">
        <v>514</v>
      </c>
      <c r="E154" s="161" t="s">
        <v>19</v>
      </c>
      <c r="F154" s="162" t="s">
        <v>1109</v>
      </c>
      <c r="H154" s="163">
        <v>15.577</v>
      </c>
      <c r="I154" s="164"/>
      <c r="L154" s="159"/>
      <c r="M154" s="165"/>
      <c r="T154" s="166"/>
      <c r="AT154" s="161" t="s">
        <v>514</v>
      </c>
      <c r="AU154" s="161" t="s">
        <v>82</v>
      </c>
      <c r="AV154" s="12" t="s">
        <v>82</v>
      </c>
      <c r="AW154" s="12" t="s">
        <v>33</v>
      </c>
      <c r="AX154" s="12" t="s">
        <v>72</v>
      </c>
      <c r="AY154" s="161" t="s">
        <v>155</v>
      </c>
    </row>
    <row r="155" spans="2:51" s="14" customFormat="1" ht="10.199999999999999">
      <c r="B155" s="178"/>
      <c r="D155" s="160" t="s">
        <v>514</v>
      </c>
      <c r="E155" s="179" t="s">
        <v>19</v>
      </c>
      <c r="F155" s="180" t="s">
        <v>1089</v>
      </c>
      <c r="H155" s="179" t="s">
        <v>19</v>
      </c>
      <c r="I155" s="181"/>
      <c r="L155" s="178"/>
      <c r="M155" s="182"/>
      <c r="T155" s="183"/>
      <c r="AT155" s="179" t="s">
        <v>514</v>
      </c>
      <c r="AU155" s="179" t="s">
        <v>82</v>
      </c>
      <c r="AV155" s="14" t="s">
        <v>79</v>
      </c>
      <c r="AW155" s="14" t="s">
        <v>33</v>
      </c>
      <c r="AX155" s="14" t="s">
        <v>72</v>
      </c>
      <c r="AY155" s="179" t="s">
        <v>155</v>
      </c>
    </row>
    <row r="156" spans="2:51" s="12" customFormat="1" ht="10.199999999999999">
      <c r="B156" s="159"/>
      <c r="D156" s="160" t="s">
        <v>514</v>
      </c>
      <c r="E156" s="161" t="s">
        <v>19</v>
      </c>
      <c r="F156" s="162" t="s">
        <v>1110</v>
      </c>
      <c r="H156" s="163">
        <v>14.21</v>
      </c>
      <c r="I156" s="164"/>
      <c r="L156" s="159"/>
      <c r="M156" s="165"/>
      <c r="T156" s="166"/>
      <c r="AT156" s="161" t="s">
        <v>514</v>
      </c>
      <c r="AU156" s="161" t="s">
        <v>82</v>
      </c>
      <c r="AV156" s="12" t="s">
        <v>82</v>
      </c>
      <c r="AW156" s="12" t="s">
        <v>33</v>
      </c>
      <c r="AX156" s="12" t="s">
        <v>72</v>
      </c>
      <c r="AY156" s="161" t="s">
        <v>155</v>
      </c>
    </row>
    <row r="157" spans="2:51" s="14" customFormat="1" ht="10.199999999999999">
      <c r="B157" s="178"/>
      <c r="D157" s="160" t="s">
        <v>514</v>
      </c>
      <c r="E157" s="179" t="s">
        <v>19</v>
      </c>
      <c r="F157" s="180" t="s">
        <v>1091</v>
      </c>
      <c r="H157" s="179" t="s">
        <v>19</v>
      </c>
      <c r="I157" s="181"/>
      <c r="L157" s="178"/>
      <c r="M157" s="182"/>
      <c r="T157" s="183"/>
      <c r="AT157" s="179" t="s">
        <v>514</v>
      </c>
      <c r="AU157" s="179" t="s">
        <v>82</v>
      </c>
      <c r="AV157" s="14" t="s">
        <v>79</v>
      </c>
      <c r="AW157" s="14" t="s">
        <v>33</v>
      </c>
      <c r="AX157" s="14" t="s">
        <v>72</v>
      </c>
      <c r="AY157" s="179" t="s">
        <v>155</v>
      </c>
    </row>
    <row r="158" spans="2:51" s="12" customFormat="1" ht="10.199999999999999">
      <c r="B158" s="159"/>
      <c r="D158" s="160" t="s">
        <v>514</v>
      </c>
      <c r="E158" s="161" t="s">
        <v>19</v>
      </c>
      <c r="F158" s="162" t="s">
        <v>1111</v>
      </c>
      <c r="H158" s="163">
        <v>12.705</v>
      </c>
      <c r="I158" s="164"/>
      <c r="L158" s="159"/>
      <c r="M158" s="165"/>
      <c r="T158" s="166"/>
      <c r="AT158" s="161" t="s">
        <v>514</v>
      </c>
      <c r="AU158" s="161" t="s">
        <v>82</v>
      </c>
      <c r="AV158" s="12" t="s">
        <v>82</v>
      </c>
      <c r="AW158" s="12" t="s">
        <v>33</v>
      </c>
      <c r="AX158" s="12" t="s">
        <v>72</v>
      </c>
      <c r="AY158" s="161" t="s">
        <v>155</v>
      </c>
    </row>
    <row r="159" spans="2:51" s="14" customFormat="1" ht="10.199999999999999">
      <c r="B159" s="178"/>
      <c r="D159" s="160" t="s">
        <v>514</v>
      </c>
      <c r="E159" s="179" t="s">
        <v>19</v>
      </c>
      <c r="F159" s="180" t="s">
        <v>1093</v>
      </c>
      <c r="H159" s="179" t="s">
        <v>19</v>
      </c>
      <c r="I159" s="181"/>
      <c r="L159" s="178"/>
      <c r="M159" s="182"/>
      <c r="T159" s="183"/>
      <c r="AT159" s="179" t="s">
        <v>514</v>
      </c>
      <c r="AU159" s="179" t="s">
        <v>82</v>
      </c>
      <c r="AV159" s="14" t="s">
        <v>79</v>
      </c>
      <c r="AW159" s="14" t="s">
        <v>33</v>
      </c>
      <c r="AX159" s="14" t="s">
        <v>72</v>
      </c>
      <c r="AY159" s="179" t="s">
        <v>155</v>
      </c>
    </row>
    <row r="160" spans="2:51" s="12" customFormat="1" ht="10.199999999999999">
      <c r="B160" s="159"/>
      <c r="D160" s="160" t="s">
        <v>514</v>
      </c>
      <c r="E160" s="161" t="s">
        <v>19</v>
      </c>
      <c r="F160" s="162" t="s">
        <v>1112</v>
      </c>
      <c r="H160" s="163">
        <v>17.72</v>
      </c>
      <c r="I160" s="164"/>
      <c r="L160" s="159"/>
      <c r="M160" s="165"/>
      <c r="T160" s="166"/>
      <c r="AT160" s="161" t="s">
        <v>514</v>
      </c>
      <c r="AU160" s="161" t="s">
        <v>82</v>
      </c>
      <c r="AV160" s="12" t="s">
        <v>82</v>
      </c>
      <c r="AW160" s="12" t="s">
        <v>33</v>
      </c>
      <c r="AX160" s="12" t="s">
        <v>72</v>
      </c>
      <c r="AY160" s="161" t="s">
        <v>155</v>
      </c>
    </row>
    <row r="161" spans="2:65" s="14" customFormat="1" ht="10.199999999999999">
      <c r="B161" s="178"/>
      <c r="D161" s="160" t="s">
        <v>514</v>
      </c>
      <c r="E161" s="179" t="s">
        <v>19</v>
      </c>
      <c r="F161" s="180" t="s">
        <v>1095</v>
      </c>
      <c r="H161" s="179" t="s">
        <v>19</v>
      </c>
      <c r="I161" s="181"/>
      <c r="L161" s="178"/>
      <c r="M161" s="182"/>
      <c r="T161" s="183"/>
      <c r="AT161" s="179" t="s">
        <v>514</v>
      </c>
      <c r="AU161" s="179" t="s">
        <v>82</v>
      </c>
      <c r="AV161" s="14" t="s">
        <v>79</v>
      </c>
      <c r="AW161" s="14" t="s">
        <v>33</v>
      </c>
      <c r="AX161" s="14" t="s">
        <v>72</v>
      </c>
      <c r="AY161" s="179" t="s">
        <v>155</v>
      </c>
    </row>
    <row r="162" spans="2:65" s="12" customFormat="1" ht="10.199999999999999">
      <c r="B162" s="159"/>
      <c r="D162" s="160" t="s">
        <v>514</v>
      </c>
      <c r="E162" s="161" t="s">
        <v>19</v>
      </c>
      <c r="F162" s="162" t="s">
        <v>1113</v>
      </c>
      <c r="H162" s="163">
        <v>17.600000000000001</v>
      </c>
      <c r="I162" s="164"/>
      <c r="L162" s="159"/>
      <c r="M162" s="165"/>
      <c r="T162" s="166"/>
      <c r="AT162" s="161" t="s">
        <v>514</v>
      </c>
      <c r="AU162" s="161" t="s">
        <v>82</v>
      </c>
      <c r="AV162" s="12" t="s">
        <v>82</v>
      </c>
      <c r="AW162" s="12" t="s">
        <v>33</v>
      </c>
      <c r="AX162" s="12" t="s">
        <v>72</v>
      </c>
      <c r="AY162" s="161" t="s">
        <v>155</v>
      </c>
    </row>
    <row r="163" spans="2:65" s="14" customFormat="1" ht="10.199999999999999">
      <c r="B163" s="178"/>
      <c r="D163" s="160" t="s">
        <v>514</v>
      </c>
      <c r="E163" s="179" t="s">
        <v>19</v>
      </c>
      <c r="F163" s="180" t="s">
        <v>1097</v>
      </c>
      <c r="H163" s="179" t="s">
        <v>19</v>
      </c>
      <c r="I163" s="181"/>
      <c r="L163" s="178"/>
      <c r="M163" s="182"/>
      <c r="T163" s="183"/>
      <c r="AT163" s="179" t="s">
        <v>514</v>
      </c>
      <c r="AU163" s="179" t="s">
        <v>82</v>
      </c>
      <c r="AV163" s="14" t="s">
        <v>79</v>
      </c>
      <c r="AW163" s="14" t="s">
        <v>33</v>
      </c>
      <c r="AX163" s="14" t="s">
        <v>72</v>
      </c>
      <c r="AY163" s="179" t="s">
        <v>155</v>
      </c>
    </row>
    <row r="164" spans="2:65" s="12" customFormat="1" ht="10.199999999999999">
      <c r="B164" s="159"/>
      <c r="D164" s="160" t="s">
        <v>514</v>
      </c>
      <c r="E164" s="161" t="s">
        <v>19</v>
      </c>
      <c r="F164" s="162" t="s">
        <v>1114</v>
      </c>
      <c r="H164" s="163">
        <v>19.68</v>
      </c>
      <c r="I164" s="164"/>
      <c r="L164" s="159"/>
      <c r="M164" s="165"/>
      <c r="T164" s="166"/>
      <c r="AT164" s="161" t="s">
        <v>514</v>
      </c>
      <c r="AU164" s="161" t="s">
        <v>82</v>
      </c>
      <c r="AV164" s="12" t="s">
        <v>82</v>
      </c>
      <c r="AW164" s="12" t="s">
        <v>33</v>
      </c>
      <c r="AX164" s="12" t="s">
        <v>72</v>
      </c>
      <c r="AY164" s="161" t="s">
        <v>155</v>
      </c>
    </row>
    <row r="165" spans="2:65" s="14" customFormat="1" ht="10.199999999999999">
      <c r="B165" s="178"/>
      <c r="D165" s="160" t="s">
        <v>514</v>
      </c>
      <c r="E165" s="179" t="s">
        <v>19</v>
      </c>
      <c r="F165" s="180" t="s">
        <v>769</v>
      </c>
      <c r="H165" s="179" t="s">
        <v>19</v>
      </c>
      <c r="I165" s="181"/>
      <c r="L165" s="178"/>
      <c r="M165" s="182"/>
      <c r="T165" s="183"/>
      <c r="AT165" s="179" t="s">
        <v>514</v>
      </c>
      <c r="AU165" s="179" t="s">
        <v>82</v>
      </c>
      <c r="AV165" s="14" t="s">
        <v>79</v>
      </c>
      <c r="AW165" s="14" t="s">
        <v>33</v>
      </c>
      <c r="AX165" s="14" t="s">
        <v>72</v>
      </c>
      <c r="AY165" s="179" t="s">
        <v>155</v>
      </c>
    </row>
    <row r="166" spans="2:65" s="14" customFormat="1" ht="10.199999999999999">
      <c r="B166" s="178"/>
      <c r="D166" s="160" t="s">
        <v>514</v>
      </c>
      <c r="E166" s="179" t="s">
        <v>19</v>
      </c>
      <c r="F166" s="180" t="s">
        <v>1099</v>
      </c>
      <c r="H166" s="179" t="s">
        <v>19</v>
      </c>
      <c r="I166" s="181"/>
      <c r="L166" s="178"/>
      <c r="M166" s="182"/>
      <c r="T166" s="183"/>
      <c r="AT166" s="179" t="s">
        <v>514</v>
      </c>
      <c r="AU166" s="179" t="s">
        <v>82</v>
      </c>
      <c r="AV166" s="14" t="s">
        <v>79</v>
      </c>
      <c r="AW166" s="14" t="s">
        <v>33</v>
      </c>
      <c r="AX166" s="14" t="s">
        <v>72</v>
      </c>
      <c r="AY166" s="179" t="s">
        <v>155</v>
      </c>
    </row>
    <row r="167" spans="2:65" s="12" customFormat="1" ht="10.199999999999999">
      <c r="B167" s="159"/>
      <c r="D167" s="160" t="s">
        <v>514</v>
      </c>
      <c r="E167" s="161" t="s">
        <v>19</v>
      </c>
      <c r="F167" s="162" t="s">
        <v>1115</v>
      </c>
      <c r="H167" s="163">
        <v>89.67</v>
      </c>
      <c r="I167" s="164"/>
      <c r="L167" s="159"/>
      <c r="M167" s="165"/>
      <c r="T167" s="166"/>
      <c r="AT167" s="161" t="s">
        <v>514</v>
      </c>
      <c r="AU167" s="161" t="s">
        <v>82</v>
      </c>
      <c r="AV167" s="12" t="s">
        <v>82</v>
      </c>
      <c r="AW167" s="12" t="s">
        <v>33</v>
      </c>
      <c r="AX167" s="12" t="s">
        <v>72</v>
      </c>
      <c r="AY167" s="161" t="s">
        <v>155</v>
      </c>
    </row>
    <row r="168" spans="2:65" s="13" customFormat="1" ht="10.199999999999999">
      <c r="B168" s="167"/>
      <c r="D168" s="160" t="s">
        <v>514</v>
      </c>
      <c r="E168" s="168" t="s">
        <v>19</v>
      </c>
      <c r="F168" s="169" t="s">
        <v>516</v>
      </c>
      <c r="H168" s="170">
        <v>453.298</v>
      </c>
      <c r="I168" s="171"/>
      <c r="L168" s="167"/>
      <c r="M168" s="172"/>
      <c r="T168" s="173"/>
      <c r="AT168" s="168" t="s">
        <v>514</v>
      </c>
      <c r="AU168" s="168" t="s">
        <v>82</v>
      </c>
      <c r="AV168" s="13" t="s">
        <v>163</v>
      </c>
      <c r="AW168" s="13" t="s">
        <v>33</v>
      </c>
      <c r="AX168" s="13" t="s">
        <v>79</v>
      </c>
      <c r="AY168" s="168" t="s">
        <v>155</v>
      </c>
    </row>
    <row r="169" spans="2:65" s="1" customFormat="1" ht="24.15" customHeight="1">
      <c r="B169" s="33"/>
      <c r="C169" s="132" t="s">
        <v>92</v>
      </c>
      <c r="D169" s="132" t="s">
        <v>158</v>
      </c>
      <c r="E169" s="133" t="s">
        <v>752</v>
      </c>
      <c r="F169" s="134" t="s">
        <v>753</v>
      </c>
      <c r="G169" s="135" t="s">
        <v>176</v>
      </c>
      <c r="H169" s="136">
        <v>453.298</v>
      </c>
      <c r="I169" s="137"/>
      <c r="J169" s="138">
        <f>ROUND(I169*H169,2)</f>
        <v>0</v>
      </c>
      <c r="K169" s="134" t="s">
        <v>162</v>
      </c>
      <c r="L169" s="33"/>
      <c r="M169" s="139" t="s">
        <v>19</v>
      </c>
      <c r="N169" s="140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163</v>
      </c>
      <c r="AT169" s="143" t="s">
        <v>158</v>
      </c>
      <c r="AU169" s="143" t="s">
        <v>82</v>
      </c>
      <c r="AY169" s="18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0</v>
      </c>
      <c r="BL169" s="18" t="s">
        <v>163</v>
      </c>
      <c r="BM169" s="143" t="s">
        <v>1116</v>
      </c>
    </row>
    <row r="170" spans="2:65" s="1" customFormat="1" ht="10.199999999999999">
      <c r="B170" s="33"/>
      <c r="D170" s="145" t="s">
        <v>164</v>
      </c>
      <c r="F170" s="146" t="s">
        <v>755</v>
      </c>
      <c r="I170" s="147"/>
      <c r="L170" s="33"/>
      <c r="M170" s="148"/>
      <c r="T170" s="54"/>
      <c r="AT170" s="18" t="s">
        <v>164</v>
      </c>
      <c r="AU170" s="18" t="s">
        <v>82</v>
      </c>
    </row>
    <row r="171" spans="2:65" s="14" customFormat="1" ht="10.199999999999999">
      <c r="B171" s="178"/>
      <c r="D171" s="160" t="s">
        <v>514</v>
      </c>
      <c r="E171" s="179" t="s">
        <v>19</v>
      </c>
      <c r="F171" s="180" t="s">
        <v>1117</v>
      </c>
      <c r="H171" s="179" t="s">
        <v>19</v>
      </c>
      <c r="I171" s="181"/>
      <c r="L171" s="178"/>
      <c r="M171" s="182"/>
      <c r="T171" s="183"/>
      <c r="AT171" s="179" t="s">
        <v>514</v>
      </c>
      <c r="AU171" s="179" t="s">
        <v>82</v>
      </c>
      <c r="AV171" s="14" t="s">
        <v>79</v>
      </c>
      <c r="AW171" s="14" t="s">
        <v>33</v>
      </c>
      <c r="AX171" s="14" t="s">
        <v>72</v>
      </c>
      <c r="AY171" s="179" t="s">
        <v>155</v>
      </c>
    </row>
    <row r="172" spans="2:65" s="12" customFormat="1" ht="10.199999999999999">
      <c r="B172" s="159"/>
      <c r="D172" s="160" t="s">
        <v>514</v>
      </c>
      <c r="E172" s="161" t="s">
        <v>19</v>
      </c>
      <c r="F172" s="162" t="s">
        <v>1118</v>
      </c>
      <c r="H172" s="163">
        <v>453.298</v>
      </c>
      <c r="I172" s="164"/>
      <c r="L172" s="159"/>
      <c r="M172" s="165"/>
      <c r="T172" s="166"/>
      <c r="AT172" s="161" t="s">
        <v>514</v>
      </c>
      <c r="AU172" s="161" t="s">
        <v>82</v>
      </c>
      <c r="AV172" s="12" t="s">
        <v>82</v>
      </c>
      <c r="AW172" s="12" t="s">
        <v>33</v>
      </c>
      <c r="AX172" s="12" t="s">
        <v>79</v>
      </c>
      <c r="AY172" s="161" t="s">
        <v>155</v>
      </c>
    </row>
    <row r="173" spans="2:65" s="1" customFormat="1" ht="24.15" customHeight="1">
      <c r="B173" s="33"/>
      <c r="C173" s="132" t="s">
        <v>163</v>
      </c>
      <c r="D173" s="132" t="s">
        <v>158</v>
      </c>
      <c r="E173" s="133" t="s">
        <v>248</v>
      </c>
      <c r="F173" s="134" t="s">
        <v>249</v>
      </c>
      <c r="G173" s="135" t="s">
        <v>186</v>
      </c>
      <c r="H173" s="136">
        <v>190.86600000000001</v>
      </c>
      <c r="I173" s="137"/>
      <c r="J173" s="138">
        <f>ROUND(I173*H173,2)</f>
        <v>0</v>
      </c>
      <c r="K173" s="134" t="s">
        <v>162</v>
      </c>
      <c r="L173" s="33"/>
      <c r="M173" s="139" t="s">
        <v>19</v>
      </c>
      <c r="N173" s="140" t="s">
        <v>43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163</v>
      </c>
      <c r="AT173" s="143" t="s">
        <v>158</v>
      </c>
      <c r="AU173" s="143" t="s">
        <v>82</v>
      </c>
      <c r="AY173" s="18" t="s">
        <v>155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0</v>
      </c>
      <c r="BL173" s="18" t="s">
        <v>163</v>
      </c>
      <c r="BM173" s="143" t="s">
        <v>1119</v>
      </c>
    </row>
    <row r="174" spans="2:65" s="1" customFormat="1" ht="10.199999999999999">
      <c r="B174" s="33"/>
      <c r="D174" s="145" t="s">
        <v>164</v>
      </c>
      <c r="F174" s="146" t="s">
        <v>251</v>
      </c>
      <c r="I174" s="147"/>
      <c r="L174" s="33"/>
      <c r="M174" s="148"/>
      <c r="T174" s="54"/>
      <c r="AT174" s="18" t="s">
        <v>164</v>
      </c>
      <c r="AU174" s="18" t="s">
        <v>82</v>
      </c>
    </row>
    <row r="175" spans="2:65" s="14" customFormat="1" ht="10.199999999999999">
      <c r="B175" s="178"/>
      <c r="D175" s="160" t="s">
        <v>514</v>
      </c>
      <c r="E175" s="179" t="s">
        <v>19</v>
      </c>
      <c r="F175" s="180" t="s">
        <v>759</v>
      </c>
      <c r="H175" s="179" t="s">
        <v>19</v>
      </c>
      <c r="I175" s="181"/>
      <c r="L175" s="178"/>
      <c r="M175" s="182"/>
      <c r="T175" s="183"/>
      <c r="AT175" s="179" t="s">
        <v>514</v>
      </c>
      <c r="AU175" s="179" t="s">
        <v>82</v>
      </c>
      <c r="AV175" s="14" t="s">
        <v>79</v>
      </c>
      <c r="AW175" s="14" t="s">
        <v>33</v>
      </c>
      <c r="AX175" s="14" t="s">
        <v>72</v>
      </c>
      <c r="AY175" s="179" t="s">
        <v>155</v>
      </c>
    </row>
    <row r="176" spans="2:65" s="12" customFormat="1" ht="10.199999999999999">
      <c r="B176" s="159"/>
      <c r="D176" s="160" t="s">
        <v>514</v>
      </c>
      <c r="E176" s="161" t="s">
        <v>19</v>
      </c>
      <c r="F176" s="162" t="s">
        <v>1120</v>
      </c>
      <c r="H176" s="163">
        <v>249.31399999999999</v>
      </c>
      <c r="I176" s="164"/>
      <c r="L176" s="159"/>
      <c r="M176" s="165"/>
      <c r="T176" s="166"/>
      <c r="AT176" s="161" t="s">
        <v>514</v>
      </c>
      <c r="AU176" s="161" t="s">
        <v>82</v>
      </c>
      <c r="AV176" s="12" t="s">
        <v>82</v>
      </c>
      <c r="AW176" s="12" t="s">
        <v>33</v>
      </c>
      <c r="AX176" s="12" t="s">
        <v>72</v>
      </c>
      <c r="AY176" s="161" t="s">
        <v>155</v>
      </c>
    </row>
    <row r="177" spans="2:65" s="14" customFormat="1" ht="10.199999999999999">
      <c r="B177" s="178"/>
      <c r="D177" s="160" t="s">
        <v>514</v>
      </c>
      <c r="E177" s="179" t="s">
        <v>19</v>
      </c>
      <c r="F177" s="180" t="s">
        <v>1121</v>
      </c>
      <c r="H177" s="179" t="s">
        <v>19</v>
      </c>
      <c r="I177" s="181"/>
      <c r="L177" s="178"/>
      <c r="M177" s="182"/>
      <c r="T177" s="183"/>
      <c r="AT177" s="179" t="s">
        <v>514</v>
      </c>
      <c r="AU177" s="179" t="s">
        <v>82</v>
      </c>
      <c r="AV177" s="14" t="s">
        <v>79</v>
      </c>
      <c r="AW177" s="14" t="s">
        <v>33</v>
      </c>
      <c r="AX177" s="14" t="s">
        <v>72</v>
      </c>
      <c r="AY177" s="179" t="s">
        <v>155</v>
      </c>
    </row>
    <row r="178" spans="2:65" s="14" customFormat="1" ht="10.199999999999999">
      <c r="B178" s="178"/>
      <c r="D178" s="160" t="s">
        <v>514</v>
      </c>
      <c r="E178" s="179" t="s">
        <v>19</v>
      </c>
      <c r="F178" s="180" t="s">
        <v>1122</v>
      </c>
      <c r="H178" s="179" t="s">
        <v>19</v>
      </c>
      <c r="I178" s="181"/>
      <c r="L178" s="178"/>
      <c r="M178" s="182"/>
      <c r="T178" s="183"/>
      <c r="AT178" s="179" t="s">
        <v>514</v>
      </c>
      <c r="AU178" s="179" t="s">
        <v>82</v>
      </c>
      <c r="AV178" s="14" t="s">
        <v>79</v>
      </c>
      <c r="AW178" s="14" t="s">
        <v>33</v>
      </c>
      <c r="AX178" s="14" t="s">
        <v>72</v>
      </c>
      <c r="AY178" s="179" t="s">
        <v>155</v>
      </c>
    </row>
    <row r="179" spans="2:65" s="12" customFormat="1" ht="10.199999999999999">
      <c r="B179" s="159"/>
      <c r="D179" s="160" t="s">
        <v>514</v>
      </c>
      <c r="E179" s="161" t="s">
        <v>19</v>
      </c>
      <c r="F179" s="162" t="s">
        <v>1123</v>
      </c>
      <c r="H179" s="163">
        <v>-44.436999999999998</v>
      </c>
      <c r="I179" s="164"/>
      <c r="L179" s="159"/>
      <c r="M179" s="165"/>
      <c r="T179" s="166"/>
      <c r="AT179" s="161" t="s">
        <v>514</v>
      </c>
      <c r="AU179" s="161" t="s">
        <v>82</v>
      </c>
      <c r="AV179" s="12" t="s">
        <v>82</v>
      </c>
      <c r="AW179" s="12" t="s">
        <v>33</v>
      </c>
      <c r="AX179" s="12" t="s">
        <v>72</v>
      </c>
      <c r="AY179" s="161" t="s">
        <v>155</v>
      </c>
    </row>
    <row r="180" spans="2:65" s="14" customFormat="1" ht="10.199999999999999">
      <c r="B180" s="178"/>
      <c r="D180" s="160" t="s">
        <v>514</v>
      </c>
      <c r="E180" s="179" t="s">
        <v>19</v>
      </c>
      <c r="F180" s="180" t="s">
        <v>963</v>
      </c>
      <c r="H180" s="179" t="s">
        <v>19</v>
      </c>
      <c r="I180" s="181"/>
      <c r="L180" s="178"/>
      <c r="M180" s="182"/>
      <c r="T180" s="183"/>
      <c r="AT180" s="179" t="s">
        <v>514</v>
      </c>
      <c r="AU180" s="179" t="s">
        <v>82</v>
      </c>
      <c r="AV180" s="14" t="s">
        <v>79</v>
      </c>
      <c r="AW180" s="14" t="s">
        <v>33</v>
      </c>
      <c r="AX180" s="14" t="s">
        <v>72</v>
      </c>
      <c r="AY180" s="179" t="s">
        <v>155</v>
      </c>
    </row>
    <row r="181" spans="2:65" s="12" customFormat="1" ht="10.199999999999999">
      <c r="B181" s="159"/>
      <c r="D181" s="160" t="s">
        <v>514</v>
      </c>
      <c r="E181" s="161" t="s">
        <v>19</v>
      </c>
      <c r="F181" s="162" t="s">
        <v>1124</v>
      </c>
      <c r="H181" s="163">
        <v>-10.164</v>
      </c>
      <c r="I181" s="164"/>
      <c r="L181" s="159"/>
      <c r="M181" s="165"/>
      <c r="T181" s="166"/>
      <c r="AT181" s="161" t="s">
        <v>514</v>
      </c>
      <c r="AU181" s="161" t="s">
        <v>82</v>
      </c>
      <c r="AV181" s="12" t="s">
        <v>82</v>
      </c>
      <c r="AW181" s="12" t="s">
        <v>33</v>
      </c>
      <c r="AX181" s="12" t="s">
        <v>72</v>
      </c>
      <c r="AY181" s="161" t="s">
        <v>155</v>
      </c>
    </row>
    <row r="182" spans="2:65" s="14" customFormat="1" ht="10.199999999999999">
      <c r="B182" s="178"/>
      <c r="D182" s="160" t="s">
        <v>514</v>
      </c>
      <c r="E182" s="179" t="s">
        <v>19</v>
      </c>
      <c r="F182" s="180" t="s">
        <v>1125</v>
      </c>
      <c r="H182" s="179" t="s">
        <v>19</v>
      </c>
      <c r="I182" s="181"/>
      <c r="L182" s="178"/>
      <c r="M182" s="182"/>
      <c r="T182" s="183"/>
      <c r="AT182" s="179" t="s">
        <v>514</v>
      </c>
      <c r="AU182" s="179" t="s">
        <v>82</v>
      </c>
      <c r="AV182" s="14" t="s">
        <v>79</v>
      </c>
      <c r="AW182" s="14" t="s">
        <v>33</v>
      </c>
      <c r="AX182" s="14" t="s">
        <v>72</v>
      </c>
      <c r="AY182" s="179" t="s">
        <v>155</v>
      </c>
    </row>
    <row r="183" spans="2:65" s="12" customFormat="1" ht="10.199999999999999">
      <c r="B183" s="159"/>
      <c r="D183" s="160" t="s">
        <v>514</v>
      </c>
      <c r="E183" s="161" t="s">
        <v>19</v>
      </c>
      <c r="F183" s="162" t="s">
        <v>1126</v>
      </c>
      <c r="H183" s="163">
        <v>-3.847</v>
      </c>
      <c r="I183" s="164"/>
      <c r="L183" s="159"/>
      <c r="M183" s="165"/>
      <c r="T183" s="166"/>
      <c r="AT183" s="161" t="s">
        <v>514</v>
      </c>
      <c r="AU183" s="161" t="s">
        <v>82</v>
      </c>
      <c r="AV183" s="12" t="s">
        <v>82</v>
      </c>
      <c r="AW183" s="12" t="s">
        <v>33</v>
      </c>
      <c r="AX183" s="12" t="s">
        <v>72</v>
      </c>
      <c r="AY183" s="161" t="s">
        <v>155</v>
      </c>
    </row>
    <row r="184" spans="2:65" s="13" customFormat="1" ht="10.199999999999999">
      <c r="B184" s="167"/>
      <c r="D184" s="160" t="s">
        <v>514</v>
      </c>
      <c r="E184" s="168" t="s">
        <v>19</v>
      </c>
      <c r="F184" s="169" t="s">
        <v>516</v>
      </c>
      <c r="H184" s="170">
        <v>190.86600000000001</v>
      </c>
      <c r="I184" s="171"/>
      <c r="L184" s="167"/>
      <c r="M184" s="172"/>
      <c r="T184" s="173"/>
      <c r="AT184" s="168" t="s">
        <v>514</v>
      </c>
      <c r="AU184" s="168" t="s">
        <v>82</v>
      </c>
      <c r="AV184" s="13" t="s">
        <v>163</v>
      </c>
      <c r="AW184" s="13" t="s">
        <v>33</v>
      </c>
      <c r="AX184" s="13" t="s">
        <v>79</v>
      </c>
      <c r="AY184" s="168" t="s">
        <v>155</v>
      </c>
    </row>
    <row r="185" spans="2:65" s="1" customFormat="1" ht="16.5" customHeight="1">
      <c r="B185" s="33"/>
      <c r="C185" s="149" t="s">
        <v>179</v>
      </c>
      <c r="D185" s="149" t="s">
        <v>229</v>
      </c>
      <c r="E185" s="150" t="s">
        <v>772</v>
      </c>
      <c r="F185" s="151" t="s">
        <v>773</v>
      </c>
      <c r="G185" s="152" t="s">
        <v>232</v>
      </c>
      <c r="H185" s="153">
        <v>362.64499999999998</v>
      </c>
      <c r="I185" s="154"/>
      <c r="J185" s="155">
        <f>ROUND(I185*H185,2)</f>
        <v>0</v>
      </c>
      <c r="K185" s="151" t="s">
        <v>19</v>
      </c>
      <c r="L185" s="156"/>
      <c r="M185" s="157" t="s">
        <v>19</v>
      </c>
      <c r="N185" s="158" t="s">
        <v>43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177</v>
      </c>
      <c r="AT185" s="143" t="s">
        <v>229</v>
      </c>
      <c r="AU185" s="143" t="s">
        <v>82</v>
      </c>
      <c r="AY185" s="18" t="s">
        <v>155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8" t="s">
        <v>79</v>
      </c>
      <c r="BK185" s="144">
        <f>ROUND(I185*H185,2)</f>
        <v>0</v>
      </c>
      <c r="BL185" s="18" t="s">
        <v>163</v>
      </c>
      <c r="BM185" s="143" t="s">
        <v>1127</v>
      </c>
    </row>
    <row r="186" spans="2:65" s="14" customFormat="1" ht="10.199999999999999">
      <c r="B186" s="178"/>
      <c r="D186" s="160" t="s">
        <v>514</v>
      </c>
      <c r="E186" s="179" t="s">
        <v>19</v>
      </c>
      <c r="F186" s="180" t="s">
        <v>1128</v>
      </c>
      <c r="H186" s="179" t="s">
        <v>19</v>
      </c>
      <c r="I186" s="181"/>
      <c r="L186" s="178"/>
      <c r="M186" s="182"/>
      <c r="T186" s="183"/>
      <c r="AT186" s="179" t="s">
        <v>514</v>
      </c>
      <c r="AU186" s="179" t="s">
        <v>82</v>
      </c>
      <c r="AV186" s="14" t="s">
        <v>79</v>
      </c>
      <c r="AW186" s="14" t="s">
        <v>33</v>
      </c>
      <c r="AX186" s="14" t="s">
        <v>72</v>
      </c>
      <c r="AY186" s="179" t="s">
        <v>155</v>
      </c>
    </row>
    <row r="187" spans="2:65" s="12" customFormat="1" ht="10.199999999999999">
      <c r="B187" s="159"/>
      <c r="D187" s="160" t="s">
        <v>514</v>
      </c>
      <c r="E187" s="161" t="s">
        <v>19</v>
      </c>
      <c r="F187" s="162" t="s">
        <v>1129</v>
      </c>
      <c r="H187" s="163">
        <v>362.64499999999998</v>
      </c>
      <c r="I187" s="164"/>
      <c r="L187" s="159"/>
      <c r="M187" s="165"/>
      <c r="T187" s="166"/>
      <c r="AT187" s="161" t="s">
        <v>514</v>
      </c>
      <c r="AU187" s="161" t="s">
        <v>82</v>
      </c>
      <c r="AV187" s="12" t="s">
        <v>82</v>
      </c>
      <c r="AW187" s="12" t="s">
        <v>33</v>
      </c>
      <c r="AX187" s="12" t="s">
        <v>79</v>
      </c>
      <c r="AY187" s="161" t="s">
        <v>155</v>
      </c>
    </row>
    <row r="188" spans="2:65" s="1" customFormat="1" ht="37.799999999999997" customHeight="1">
      <c r="B188" s="33"/>
      <c r="C188" s="132" t="s">
        <v>172</v>
      </c>
      <c r="D188" s="132" t="s">
        <v>158</v>
      </c>
      <c r="E188" s="133" t="s">
        <v>787</v>
      </c>
      <c r="F188" s="134" t="s">
        <v>788</v>
      </c>
      <c r="G188" s="135" t="s">
        <v>186</v>
      </c>
      <c r="H188" s="136">
        <v>44.212000000000003</v>
      </c>
      <c r="I188" s="137"/>
      <c r="J188" s="138">
        <f>ROUND(I188*H188,2)</f>
        <v>0</v>
      </c>
      <c r="K188" s="134" t="s">
        <v>162</v>
      </c>
      <c r="L188" s="33"/>
      <c r="M188" s="139" t="s">
        <v>19</v>
      </c>
      <c r="N188" s="140" t="s">
        <v>43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163</v>
      </c>
      <c r="AT188" s="143" t="s">
        <v>158</v>
      </c>
      <c r="AU188" s="143" t="s">
        <v>82</v>
      </c>
      <c r="AY188" s="18" t="s">
        <v>155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8" t="s">
        <v>79</v>
      </c>
      <c r="BK188" s="144">
        <f>ROUND(I188*H188,2)</f>
        <v>0</v>
      </c>
      <c r="BL188" s="18" t="s">
        <v>163</v>
      </c>
      <c r="BM188" s="143" t="s">
        <v>1130</v>
      </c>
    </row>
    <row r="189" spans="2:65" s="1" customFormat="1" ht="10.199999999999999">
      <c r="B189" s="33"/>
      <c r="D189" s="145" t="s">
        <v>164</v>
      </c>
      <c r="F189" s="146" t="s">
        <v>790</v>
      </c>
      <c r="I189" s="147"/>
      <c r="L189" s="33"/>
      <c r="M189" s="148"/>
      <c r="T189" s="54"/>
      <c r="AT189" s="18" t="s">
        <v>164</v>
      </c>
      <c r="AU189" s="18" t="s">
        <v>82</v>
      </c>
    </row>
    <row r="190" spans="2:65" s="14" customFormat="1" ht="10.199999999999999">
      <c r="B190" s="178"/>
      <c r="D190" s="160" t="s">
        <v>514</v>
      </c>
      <c r="E190" s="179" t="s">
        <v>19</v>
      </c>
      <c r="F190" s="180" t="s">
        <v>1121</v>
      </c>
      <c r="H190" s="179" t="s">
        <v>19</v>
      </c>
      <c r="I190" s="181"/>
      <c r="L190" s="178"/>
      <c r="M190" s="182"/>
      <c r="T190" s="183"/>
      <c r="AT190" s="179" t="s">
        <v>514</v>
      </c>
      <c r="AU190" s="179" t="s">
        <v>82</v>
      </c>
      <c r="AV190" s="14" t="s">
        <v>79</v>
      </c>
      <c r="AW190" s="14" t="s">
        <v>33</v>
      </c>
      <c r="AX190" s="14" t="s">
        <v>72</v>
      </c>
      <c r="AY190" s="179" t="s">
        <v>155</v>
      </c>
    </row>
    <row r="191" spans="2:65" s="14" customFormat="1" ht="10.199999999999999">
      <c r="B191" s="178"/>
      <c r="D191" s="160" t="s">
        <v>514</v>
      </c>
      <c r="E191" s="179" t="s">
        <v>19</v>
      </c>
      <c r="F191" s="180" t="s">
        <v>1122</v>
      </c>
      <c r="H191" s="179" t="s">
        <v>19</v>
      </c>
      <c r="I191" s="181"/>
      <c r="L191" s="178"/>
      <c r="M191" s="182"/>
      <c r="T191" s="183"/>
      <c r="AT191" s="179" t="s">
        <v>514</v>
      </c>
      <c r="AU191" s="179" t="s">
        <v>82</v>
      </c>
      <c r="AV191" s="14" t="s">
        <v>79</v>
      </c>
      <c r="AW191" s="14" t="s">
        <v>33</v>
      </c>
      <c r="AX191" s="14" t="s">
        <v>72</v>
      </c>
      <c r="AY191" s="179" t="s">
        <v>155</v>
      </c>
    </row>
    <row r="192" spans="2:65" s="12" customFormat="1" ht="10.199999999999999">
      <c r="B192" s="159"/>
      <c r="D192" s="160" t="s">
        <v>514</v>
      </c>
      <c r="E192" s="161" t="s">
        <v>19</v>
      </c>
      <c r="F192" s="162" t="s">
        <v>1131</v>
      </c>
      <c r="H192" s="163">
        <v>36.357999999999997</v>
      </c>
      <c r="I192" s="164"/>
      <c r="L192" s="159"/>
      <c r="M192" s="165"/>
      <c r="T192" s="166"/>
      <c r="AT192" s="161" t="s">
        <v>514</v>
      </c>
      <c r="AU192" s="161" t="s">
        <v>82</v>
      </c>
      <c r="AV192" s="12" t="s">
        <v>82</v>
      </c>
      <c r="AW192" s="12" t="s">
        <v>33</v>
      </c>
      <c r="AX192" s="12" t="s">
        <v>72</v>
      </c>
      <c r="AY192" s="161" t="s">
        <v>155</v>
      </c>
    </row>
    <row r="193" spans="2:65" s="14" customFormat="1" ht="10.199999999999999">
      <c r="B193" s="178"/>
      <c r="D193" s="160" t="s">
        <v>514</v>
      </c>
      <c r="E193" s="179" t="s">
        <v>19</v>
      </c>
      <c r="F193" s="180" t="s">
        <v>963</v>
      </c>
      <c r="H193" s="179" t="s">
        <v>19</v>
      </c>
      <c r="I193" s="181"/>
      <c r="L193" s="178"/>
      <c r="M193" s="182"/>
      <c r="T193" s="183"/>
      <c r="AT193" s="179" t="s">
        <v>514</v>
      </c>
      <c r="AU193" s="179" t="s">
        <v>82</v>
      </c>
      <c r="AV193" s="14" t="s">
        <v>79</v>
      </c>
      <c r="AW193" s="14" t="s">
        <v>33</v>
      </c>
      <c r="AX193" s="14" t="s">
        <v>72</v>
      </c>
      <c r="AY193" s="179" t="s">
        <v>155</v>
      </c>
    </row>
    <row r="194" spans="2:65" s="12" customFormat="1" ht="10.199999999999999">
      <c r="B194" s="159"/>
      <c r="D194" s="160" t="s">
        <v>514</v>
      </c>
      <c r="E194" s="161" t="s">
        <v>19</v>
      </c>
      <c r="F194" s="162" t="s">
        <v>1132</v>
      </c>
      <c r="H194" s="163">
        <v>7.8540000000000001</v>
      </c>
      <c r="I194" s="164"/>
      <c r="L194" s="159"/>
      <c r="M194" s="165"/>
      <c r="T194" s="166"/>
      <c r="AT194" s="161" t="s">
        <v>514</v>
      </c>
      <c r="AU194" s="161" t="s">
        <v>82</v>
      </c>
      <c r="AV194" s="12" t="s">
        <v>82</v>
      </c>
      <c r="AW194" s="12" t="s">
        <v>33</v>
      </c>
      <c r="AX194" s="12" t="s">
        <v>72</v>
      </c>
      <c r="AY194" s="161" t="s">
        <v>155</v>
      </c>
    </row>
    <row r="195" spans="2:65" s="13" customFormat="1" ht="10.199999999999999">
      <c r="B195" s="167"/>
      <c r="D195" s="160" t="s">
        <v>514</v>
      </c>
      <c r="E195" s="168" t="s">
        <v>19</v>
      </c>
      <c r="F195" s="169" t="s">
        <v>516</v>
      </c>
      <c r="H195" s="170">
        <v>44.212000000000003</v>
      </c>
      <c r="I195" s="171"/>
      <c r="L195" s="167"/>
      <c r="M195" s="172"/>
      <c r="T195" s="173"/>
      <c r="AT195" s="168" t="s">
        <v>514</v>
      </c>
      <c r="AU195" s="168" t="s">
        <v>82</v>
      </c>
      <c r="AV195" s="13" t="s">
        <v>163</v>
      </c>
      <c r="AW195" s="13" t="s">
        <v>33</v>
      </c>
      <c r="AX195" s="13" t="s">
        <v>79</v>
      </c>
      <c r="AY195" s="168" t="s">
        <v>155</v>
      </c>
    </row>
    <row r="196" spans="2:65" s="1" customFormat="1" ht="16.5" customHeight="1">
      <c r="B196" s="33"/>
      <c r="C196" s="149" t="s">
        <v>189</v>
      </c>
      <c r="D196" s="149" t="s">
        <v>229</v>
      </c>
      <c r="E196" s="150" t="s">
        <v>252</v>
      </c>
      <c r="F196" s="151" t="s">
        <v>253</v>
      </c>
      <c r="G196" s="152" t="s">
        <v>232</v>
      </c>
      <c r="H196" s="153">
        <v>84.003</v>
      </c>
      <c r="I196" s="154"/>
      <c r="J196" s="155">
        <f>ROUND(I196*H196,2)</f>
        <v>0</v>
      </c>
      <c r="K196" s="151" t="s">
        <v>162</v>
      </c>
      <c r="L196" s="156"/>
      <c r="M196" s="157" t="s">
        <v>19</v>
      </c>
      <c r="N196" s="158" t="s">
        <v>43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177</v>
      </c>
      <c r="AT196" s="143" t="s">
        <v>229</v>
      </c>
      <c r="AU196" s="143" t="s">
        <v>82</v>
      </c>
      <c r="AY196" s="18" t="s">
        <v>155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8" t="s">
        <v>79</v>
      </c>
      <c r="BK196" s="144">
        <f>ROUND(I196*H196,2)</f>
        <v>0</v>
      </c>
      <c r="BL196" s="18" t="s">
        <v>163</v>
      </c>
      <c r="BM196" s="143" t="s">
        <v>1133</v>
      </c>
    </row>
    <row r="197" spans="2:65" s="14" customFormat="1" ht="10.199999999999999">
      <c r="B197" s="178"/>
      <c r="D197" s="160" t="s">
        <v>514</v>
      </c>
      <c r="E197" s="179" t="s">
        <v>19</v>
      </c>
      <c r="F197" s="180" t="s">
        <v>795</v>
      </c>
      <c r="H197" s="179" t="s">
        <v>19</v>
      </c>
      <c r="I197" s="181"/>
      <c r="L197" s="178"/>
      <c r="M197" s="182"/>
      <c r="T197" s="183"/>
      <c r="AT197" s="179" t="s">
        <v>514</v>
      </c>
      <c r="AU197" s="179" t="s">
        <v>82</v>
      </c>
      <c r="AV197" s="14" t="s">
        <v>79</v>
      </c>
      <c r="AW197" s="14" t="s">
        <v>33</v>
      </c>
      <c r="AX197" s="14" t="s">
        <v>72</v>
      </c>
      <c r="AY197" s="179" t="s">
        <v>155</v>
      </c>
    </row>
    <row r="198" spans="2:65" s="12" customFormat="1" ht="10.199999999999999">
      <c r="B198" s="159"/>
      <c r="D198" s="160" t="s">
        <v>514</v>
      </c>
      <c r="E198" s="161" t="s">
        <v>19</v>
      </c>
      <c r="F198" s="162" t="s">
        <v>1134</v>
      </c>
      <c r="H198" s="163">
        <v>84.003</v>
      </c>
      <c r="I198" s="164"/>
      <c r="L198" s="159"/>
      <c r="M198" s="165"/>
      <c r="T198" s="166"/>
      <c r="AT198" s="161" t="s">
        <v>514</v>
      </c>
      <c r="AU198" s="161" t="s">
        <v>82</v>
      </c>
      <c r="AV198" s="12" t="s">
        <v>82</v>
      </c>
      <c r="AW198" s="12" t="s">
        <v>33</v>
      </c>
      <c r="AX198" s="12" t="s">
        <v>79</v>
      </c>
      <c r="AY198" s="161" t="s">
        <v>155</v>
      </c>
    </row>
    <row r="199" spans="2:65" s="1" customFormat="1" ht="37.799999999999997" customHeight="1">
      <c r="B199" s="33"/>
      <c r="C199" s="132" t="s">
        <v>177</v>
      </c>
      <c r="D199" s="132" t="s">
        <v>158</v>
      </c>
      <c r="E199" s="133" t="s">
        <v>221</v>
      </c>
      <c r="F199" s="134" t="s">
        <v>222</v>
      </c>
      <c r="G199" s="135" t="s">
        <v>186</v>
      </c>
      <c r="H199" s="136">
        <v>249.31399999999999</v>
      </c>
      <c r="I199" s="137"/>
      <c r="J199" s="138">
        <f>ROUND(I199*H199,2)</f>
        <v>0</v>
      </c>
      <c r="K199" s="134" t="s">
        <v>162</v>
      </c>
      <c r="L199" s="33"/>
      <c r="M199" s="139" t="s">
        <v>19</v>
      </c>
      <c r="N199" s="140" t="s">
        <v>43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163</v>
      </c>
      <c r="AT199" s="143" t="s">
        <v>158</v>
      </c>
      <c r="AU199" s="143" t="s">
        <v>82</v>
      </c>
      <c r="AY199" s="18" t="s">
        <v>155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0</v>
      </c>
      <c r="BL199" s="18" t="s">
        <v>163</v>
      </c>
      <c r="BM199" s="143" t="s">
        <v>1135</v>
      </c>
    </row>
    <row r="200" spans="2:65" s="1" customFormat="1" ht="10.199999999999999">
      <c r="B200" s="33"/>
      <c r="D200" s="145" t="s">
        <v>164</v>
      </c>
      <c r="F200" s="146" t="s">
        <v>224</v>
      </c>
      <c r="I200" s="147"/>
      <c r="L200" s="33"/>
      <c r="M200" s="148"/>
      <c r="T200" s="54"/>
      <c r="AT200" s="18" t="s">
        <v>164</v>
      </c>
      <c r="AU200" s="18" t="s">
        <v>82</v>
      </c>
    </row>
    <row r="201" spans="2:65" s="14" customFormat="1" ht="10.199999999999999">
      <c r="B201" s="178"/>
      <c r="D201" s="160" t="s">
        <v>514</v>
      </c>
      <c r="E201" s="179" t="s">
        <v>19</v>
      </c>
      <c r="F201" s="180" t="s">
        <v>1136</v>
      </c>
      <c r="H201" s="179" t="s">
        <v>19</v>
      </c>
      <c r="I201" s="181"/>
      <c r="L201" s="178"/>
      <c r="M201" s="182"/>
      <c r="T201" s="183"/>
      <c r="AT201" s="179" t="s">
        <v>514</v>
      </c>
      <c r="AU201" s="179" t="s">
        <v>82</v>
      </c>
      <c r="AV201" s="14" t="s">
        <v>79</v>
      </c>
      <c r="AW201" s="14" t="s">
        <v>33</v>
      </c>
      <c r="AX201" s="14" t="s">
        <v>72</v>
      </c>
      <c r="AY201" s="179" t="s">
        <v>155</v>
      </c>
    </row>
    <row r="202" spans="2:65" s="12" customFormat="1" ht="10.199999999999999">
      <c r="B202" s="159"/>
      <c r="D202" s="160" t="s">
        <v>514</v>
      </c>
      <c r="E202" s="161" t="s">
        <v>19</v>
      </c>
      <c r="F202" s="162" t="s">
        <v>1120</v>
      </c>
      <c r="H202" s="163">
        <v>249.31399999999999</v>
      </c>
      <c r="I202" s="164"/>
      <c r="L202" s="159"/>
      <c r="M202" s="165"/>
      <c r="T202" s="166"/>
      <c r="AT202" s="161" t="s">
        <v>514</v>
      </c>
      <c r="AU202" s="161" t="s">
        <v>82</v>
      </c>
      <c r="AV202" s="12" t="s">
        <v>82</v>
      </c>
      <c r="AW202" s="12" t="s">
        <v>33</v>
      </c>
      <c r="AX202" s="12" t="s">
        <v>79</v>
      </c>
      <c r="AY202" s="161" t="s">
        <v>155</v>
      </c>
    </row>
    <row r="203" spans="2:65" s="1" customFormat="1" ht="24.15" customHeight="1">
      <c r="B203" s="33"/>
      <c r="C203" s="132" t="s">
        <v>198</v>
      </c>
      <c r="D203" s="132" t="s">
        <v>158</v>
      </c>
      <c r="E203" s="133" t="s">
        <v>244</v>
      </c>
      <c r="F203" s="134" t="s">
        <v>245</v>
      </c>
      <c r="G203" s="135" t="s">
        <v>186</v>
      </c>
      <c r="H203" s="136">
        <v>189.92500000000001</v>
      </c>
      <c r="I203" s="137"/>
      <c r="J203" s="138">
        <f>ROUND(I203*H203,2)</f>
        <v>0</v>
      </c>
      <c r="K203" s="134" t="s">
        <v>162</v>
      </c>
      <c r="L203" s="33"/>
      <c r="M203" s="139" t="s">
        <v>19</v>
      </c>
      <c r="N203" s="140" t="s">
        <v>43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163</v>
      </c>
      <c r="AT203" s="143" t="s">
        <v>158</v>
      </c>
      <c r="AU203" s="143" t="s">
        <v>82</v>
      </c>
      <c r="AY203" s="18" t="s">
        <v>155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79</v>
      </c>
      <c r="BK203" s="144">
        <f>ROUND(I203*H203,2)</f>
        <v>0</v>
      </c>
      <c r="BL203" s="18" t="s">
        <v>163</v>
      </c>
      <c r="BM203" s="143" t="s">
        <v>1137</v>
      </c>
    </row>
    <row r="204" spans="2:65" s="1" customFormat="1" ht="10.199999999999999">
      <c r="B204" s="33"/>
      <c r="D204" s="145" t="s">
        <v>164</v>
      </c>
      <c r="F204" s="146" t="s">
        <v>247</v>
      </c>
      <c r="I204" s="147"/>
      <c r="L204" s="33"/>
      <c r="M204" s="148"/>
      <c r="T204" s="54"/>
      <c r="AT204" s="18" t="s">
        <v>164</v>
      </c>
      <c r="AU204" s="18" t="s">
        <v>82</v>
      </c>
    </row>
    <row r="205" spans="2:65" s="12" customFormat="1" ht="10.199999999999999">
      <c r="B205" s="159"/>
      <c r="D205" s="160" t="s">
        <v>514</v>
      </c>
      <c r="E205" s="161" t="s">
        <v>19</v>
      </c>
      <c r="F205" s="162" t="s">
        <v>1138</v>
      </c>
      <c r="H205" s="163">
        <v>189.92500000000001</v>
      </c>
      <c r="I205" s="164"/>
      <c r="L205" s="159"/>
      <c r="M205" s="165"/>
      <c r="T205" s="166"/>
      <c r="AT205" s="161" t="s">
        <v>514</v>
      </c>
      <c r="AU205" s="161" t="s">
        <v>82</v>
      </c>
      <c r="AV205" s="12" t="s">
        <v>82</v>
      </c>
      <c r="AW205" s="12" t="s">
        <v>33</v>
      </c>
      <c r="AX205" s="12" t="s">
        <v>79</v>
      </c>
      <c r="AY205" s="161" t="s">
        <v>155</v>
      </c>
    </row>
    <row r="206" spans="2:65" s="11" customFormat="1" ht="22.8" customHeight="1">
      <c r="B206" s="120"/>
      <c r="D206" s="121" t="s">
        <v>71</v>
      </c>
      <c r="E206" s="130" t="s">
        <v>92</v>
      </c>
      <c r="F206" s="130" t="s">
        <v>860</v>
      </c>
      <c r="I206" s="123"/>
      <c r="J206" s="131">
        <f>BK206</f>
        <v>0</v>
      </c>
      <c r="L206" s="120"/>
      <c r="M206" s="125"/>
      <c r="P206" s="126">
        <f>SUM(P207:P217)</f>
        <v>0</v>
      </c>
      <c r="R206" s="126">
        <f>SUM(R207:R217)</f>
        <v>0</v>
      </c>
      <c r="T206" s="127">
        <f>SUM(T207:T217)</f>
        <v>0</v>
      </c>
      <c r="AR206" s="121" t="s">
        <v>79</v>
      </c>
      <c r="AT206" s="128" t="s">
        <v>71</v>
      </c>
      <c r="AU206" s="128" t="s">
        <v>79</v>
      </c>
      <c r="AY206" s="121" t="s">
        <v>155</v>
      </c>
      <c r="BK206" s="129">
        <f>SUM(BK207:BK217)</f>
        <v>0</v>
      </c>
    </row>
    <row r="207" spans="2:65" s="1" customFormat="1" ht="16.5" customHeight="1">
      <c r="B207" s="33"/>
      <c r="C207" s="132" t="s">
        <v>182</v>
      </c>
      <c r="D207" s="132" t="s">
        <v>158</v>
      </c>
      <c r="E207" s="133" t="s">
        <v>868</v>
      </c>
      <c r="F207" s="134" t="s">
        <v>869</v>
      </c>
      <c r="G207" s="135" t="s">
        <v>171</v>
      </c>
      <c r="H207" s="136">
        <v>73.45</v>
      </c>
      <c r="I207" s="137"/>
      <c r="J207" s="138">
        <f>ROUND(I207*H207,2)</f>
        <v>0</v>
      </c>
      <c r="K207" s="134" t="s">
        <v>162</v>
      </c>
      <c r="L207" s="33"/>
      <c r="M207" s="139" t="s">
        <v>19</v>
      </c>
      <c r="N207" s="140" t="s">
        <v>43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163</v>
      </c>
      <c r="AT207" s="143" t="s">
        <v>158</v>
      </c>
      <c r="AU207" s="143" t="s">
        <v>82</v>
      </c>
      <c r="AY207" s="18" t="s">
        <v>155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79</v>
      </c>
      <c r="BK207" s="144">
        <f>ROUND(I207*H207,2)</f>
        <v>0</v>
      </c>
      <c r="BL207" s="18" t="s">
        <v>163</v>
      </c>
      <c r="BM207" s="143" t="s">
        <v>1139</v>
      </c>
    </row>
    <row r="208" spans="2:65" s="1" customFormat="1" ht="10.199999999999999">
      <c r="B208" s="33"/>
      <c r="D208" s="145" t="s">
        <v>164</v>
      </c>
      <c r="F208" s="146" t="s">
        <v>871</v>
      </c>
      <c r="I208" s="147"/>
      <c r="L208" s="33"/>
      <c r="M208" s="148"/>
      <c r="T208" s="54"/>
      <c r="AT208" s="18" t="s">
        <v>164</v>
      </c>
      <c r="AU208" s="18" t="s">
        <v>82</v>
      </c>
    </row>
    <row r="209" spans="2:65" s="14" customFormat="1" ht="10.199999999999999">
      <c r="B209" s="178"/>
      <c r="D209" s="160" t="s">
        <v>514</v>
      </c>
      <c r="E209" s="179" t="s">
        <v>19</v>
      </c>
      <c r="F209" s="180" t="s">
        <v>1122</v>
      </c>
      <c r="H209" s="179" t="s">
        <v>19</v>
      </c>
      <c r="I209" s="181"/>
      <c r="L209" s="178"/>
      <c r="M209" s="182"/>
      <c r="T209" s="183"/>
      <c r="AT209" s="179" t="s">
        <v>514</v>
      </c>
      <c r="AU209" s="179" t="s">
        <v>82</v>
      </c>
      <c r="AV209" s="14" t="s">
        <v>79</v>
      </c>
      <c r="AW209" s="14" t="s">
        <v>33</v>
      </c>
      <c r="AX209" s="14" t="s">
        <v>72</v>
      </c>
      <c r="AY209" s="179" t="s">
        <v>155</v>
      </c>
    </row>
    <row r="210" spans="2:65" s="12" customFormat="1" ht="10.199999999999999">
      <c r="B210" s="159"/>
      <c r="D210" s="160" t="s">
        <v>514</v>
      </c>
      <c r="E210" s="161" t="s">
        <v>19</v>
      </c>
      <c r="F210" s="162" t="s">
        <v>1140</v>
      </c>
      <c r="H210" s="163">
        <v>73.45</v>
      </c>
      <c r="I210" s="164"/>
      <c r="L210" s="159"/>
      <c r="M210" s="165"/>
      <c r="T210" s="166"/>
      <c r="AT210" s="161" t="s">
        <v>514</v>
      </c>
      <c r="AU210" s="161" t="s">
        <v>82</v>
      </c>
      <c r="AV210" s="12" t="s">
        <v>82</v>
      </c>
      <c r="AW210" s="12" t="s">
        <v>33</v>
      </c>
      <c r="AX210" s="12" t="s">
        <v>79</v>
      </c>
      <c r="AY210" s="161" t="s">
        <v>155</v>
      </c>
    </row>
    <row r="211" spans="2:65" s="1" customFormat="1" ht="16.5" customHeight="1">
      <c r="B211" s="33"/>
      <c r="C211" s="132" t="s">
        <v>207</v>
      </c>
      <c r="D211" s="132" t="s">
        <v>158</v>
      </c>
      <c r="E211" s="133" t="s">
        <v>861</v>
      </c>
      <c r="F211" s="134" t="s">
        <v>862</v>
      </c>
      <c r="G211" s="135" t="s">
        <v>171</v>
      </c>
      <c r="H211" s="136">
        <v>94.45</v>
      </c>
      <c r="I211" s="137"/>
      <c r="J211" s="138">
        <f>ROUND(I211*H211,2)</f>
        <v>0</v>
      </c>
      <c r="K211" s="134" t="s">
        <v>162</v>
      </c>
      <c r="L211" s="33"/>
      <c r="M211" s="139" t="s">
        <v>19</v>
      </c>
      <c r="N211" s="140" t="s">
        <v>43</v>
      </c>
      <c r="P211" s="141">
        <f>O211*H211</f>
        <v>0</v>
      </c>
      <c r="Q211" s="141">
        <v>0</v>
      </c>
      <c r="R211" s="141">
        <f>Q211*H211</f>
        <v>0</v>
      </c>
      <c r="S211" s="141">
        <v>0</v>
      </c>
      <c r="T211" s="142">
        <f>S211*H211</f>
        <v>0</v>
      </c>
      <c r="AR211" s="143" t="s">
        <v>163</v>
      </c>
      <c r="AT211" s="143" t="s">
        <v>158</v>
      </c>
      <c r="AU211" s="143" t="s">
        <v>82</v>
      </c>
      <c r="AY211" s="18" t="s">
        <v>155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8" t="s">
        <v>79</v>
      </c>
      <c r="BK211" s="144">
        <f>ROUND(I211*H211,2)</f>
        <v>0</v>
      </c>
      <c r="BL211" s="18" t="s">
        <v>163</v>
      </c>
      <c r="BM211" s="143" t="s">
        <v>1141</v>
      </c>
    </row>
    <row r="212" spans="2:65" s="1" customFormat="1" ht="10.199999999999999">
      <c r="B212" s="33"/>
      <c r="D212" s="145" t="s">
        <v>164</v>
      </c>
      <c r="F212" s="146" t="s">
        <v>864</v>
      </c>
      <c r="I212" s="147"/>
      <c r="L212" s="33"/>
      <c r="M212" s="148"/>
      <c r="T212" s="54"/>
      <c r="AT212" s="18" t="s">
        <v>164</v>
      </c>
      <c r="AU212" s="18" t="s">
        <v>82</v>
      </c>
    </row>
    <row r="213" spans="2:65" s="14" customFormat="1" ht="10.199999999999999">
      <c r="B213" s="178"/>
      <c r="D213" s="160" t="s">
        <v>514</v>
      </c>
      <c r="E213" s="179" t="s">
        <v>19</v>
      </c>
      <c r="F213" s="180" t="s">
        <v>1122</v>
      </c>
      <c r="H213" s="179" t="s">
        <v>19</v>
      </c>
      <c r="I213" s="181"/>
      <c r="L213" s="178"/>
      <c r="M213" s="182"/>
      <c r="T213" s="183"/>
      <c r="AT213" s="179" t="s">
        <v>514</v>
      </c>
      <c r="AU213" s="179" t="s">
        <v>82</v>
      </c>
      <c r="AV213" s="14" t="s">
        <v>79</v>
      </c>
      <c r="AW213" s="14" t="s">
        <v>33</v>
      </c>
      <c r="AX213" s="14" t="s">
        <v>72</v>
      </c>
      <c r="AY213" s="179" t="s">
        <v>155</v>
      </c>
    </row>
    <row r="214" spans="2:65" s="12" customFormat="1" ht="10.199999999999999">
      <c r="B214" s="159"/>
      <c r="D214" s="160" t="s">
        <v>514</v>
      </c>
      <c r="E214" s="161" t="s">
        <v>19</v>
      </c>
      <c r="F214" s="162" t="s">
        <v>1140</v>
      </c>
      <c r="H214" s="163">
        <v>73.45</v>
      </c>
      <c r="I214" s="164"/>
      <c r="L214" s="159"/>
      <c r="M214" s="165"/>
      <c r="T214" s="166"/>
      <c r="AT214" s="161" t="s">
        <v>514</v>
      </c>
      <c r="AU214" s="161" t="s">
        <v>82</v>
      </c>
      <c r="AV214" s="12" t="s">
        <v>82</v>
      </c>
      <c r="AW214" s="12" t="s">
        <v>33</v>
      </c>
      <c r="AX214" s="12" t="s">
        <v>72</v>
      </c>
      <c r="AY214" s="161" t="s">
        <v>155</v>
      </c>
    </row>
    <row r="215" spans="2:65" s="14" customFormat="1" ht="10.199999999999999">
      <c r="B215" s="178"/>
      <c r="D215" s="160" t="s">
        <v>514</v>
      </c>
      <c r="E215" s="179" t="s">
        <v>19</v>
      </c>
      <c r="F215" s="180" t="s">
        <v>963</v>
      </c>
      <c r="H215" s="179" t="s">
        <v>19</v>
      </c>
      <c r="I215" s="181"/>
      <c r="L215" s="178"/>
      <c r="M215" s="182"/>
      <c r="T215" s="183"/>
      <c r="AT215" s="179" t="s">
        <v>514</v>
      </c>
      <c r="AU215" s="179" t="s">
        <v>82</v>
      </c>
      <c r="AV215" s="14" t="s">
        <v>79</v>
      </c>
      <c r="AW215" s="14" t="s">
        <v>33</v>
      </c>
      <c r="AX215" s="14" t="s">
        <v>72</v>
      </c>
      <c r="AY215" s="179" t="s">
        <v>155</v>
      </c>
    </row>
    <row r="216" spans="2:65" s="12" customFormat="1" ht="10.199999999999999">
      <c r="B216" s="159"/>
      <c r="D216" s="160" t="s">
        <v>514</v>
      </c>
      <c r="E216" s="161" t="s">
        <v>19</v>
      </c>
      <c r="F216" s="162" t="s">
        <v>7</v>
      </c>
      <c r="H216" s="163">
        <v>21</v>
      </c>
      <c r="I216" s="164"/>
      <c r="L216" s="159"/>
      <c r="M216" s="165"/>
      <c r="T216" s="166"/>
      <c r="AT216" s="161" t="s">
        <v>514</v>
      </c>
      <c r="AU216" s="161" t="s">
        <v>82</v>
      </c>
      <c r="AV216" s="12" t="s">
        <v>82</v>
      </c>
      <c r="AW216" s="12" t="s">
        <v>33</v>
      </c>
      <c r="AX216" s="12" t="s">
        <v>72</v>
      </c>
      <c r="AY216" s="161" t="s">
        <v>155</v>
      </c>
    </row>
    <row r="217" spans="2:65" s="13" customFormat="1" ht="10.199999999999999">
      <c r="B217" s="167"/>
      <c r="D217" s="160" t="s">
        <v>514</v>
      </c>
      <c r="E217" s="168" t="s">
        <v>19</v>
      </c>
      <c r="F217" s="169" t="s">
        <v>516</v>
      </c>
      <c r="H217" s="170">
        <v>94.45</v>
      </c>
      <c r="I217" s="171"/>
      <c r="L217" s="167"/>
      <c r="M217" s="172"/>
      <c r="T217" s="173"/>
      <c r="AT217" s="168" t="s">
        <v>514</v>
      </c>
      <c r="AU217" s="168" t="s">
        <v>82</v>
      </c>
      <c r="AV217" s="13" t="s">
        <v>163</v>
      </c>
      <c r="AW217" s="13" t="s">
        <v>33</v>
      </c>
      <c r="AX217" s="13" t="s">
        <v>79</v>
      </c>
      <c r="AY217" s="168" t="s">
        <v>155</v>
      </c>
    </row>
    <row r="218" spans="2:65" s="11" customFormat="1" ht="22.8" customHeight="1">
      <c r="B218" s="120"/>
      <c r="D218" s="121" t="s">
        <v>71</v>
      </c>
      <c r="E218" s="130" t="s">
        <v>163</v>
      </c>
      <c r="F218" s="130" t="s">
        <v>296</v>
      </c>
      <c r="I218" s="123"/>
      <c r="J218" s="131">
        <f>BK218</f>
        <v>0</v>
      </c>
      <c r="L218" s="120"/>
      <c r="M218" s="125"/>
      <c r="P218" s="126">
        <f>SUM(P219:P227)</f>
        <v>0</v>
      </c>
      <c r="R218" s="126">
        <f>SUM(R219:R227)</f>
        <v>20.460022169999998</v>
      </c>
      <c r="T218" s="127">
        <f>SUM(T219:T227)</f>
        <v>0</v>
      </c>
      <c r="AR218" s="121" t="s">
        <v>79</v>
      </c>
      <c r="AT218" s="128" t="s">
        <v>71</v>
      </c>
      <c r="AU218" s="128" t="s">
        <v>79</v>
      </c>
      <c r="AY218" s="121" t="s">
        <v>155</v>
      </c>
      <c r="BK218" s="129">
        <f>SUM(BK219:BK227)</f>
        <v>0</v>
      </c>
    </row>
    <row r="219" spans="2:65" s="1" customFormat="1" ht="21.75" customHeight="1">
      <c r="B219" s="33"/>
      <c r="C219" s="132" t="s">
        <v>187</v>
      </c>
      <c r="D219" s="132" t="s">
        <v>158</v>
      </c>
      <c r="E219" s="133" t="s">
        <v>298</v>
      </c>
      <c r="F219" s="134" t="s">
        <v>299</v>
      </c>
      <c r="G219" s="135" t="s">
        <v>1142</v>
      </c>
      <c r="H219" s="136">
        <v>10.821</v>
      </c>
      <c r="I219" s="137"/>
      <c r="J219" s="138">
        <f>ROUND(I219*H219,2)</f>
        <v>0</v>
      </c>
      <c r="K219" s="134" t="s">
        <v>162</v>
      </c>
      <c r="L219" s="33"/>
      <c r="M219" s="139" t="s">
        <v>19</v>
      </c>
      <c r="N219" s="140" t="s">
        <v>43</v>
      </c>
      <c r="P219" s="141">
        <f>O219*H219</f>
        <v>0</v>
      </c>
      <c r="Q219" s="141">
        <v>1.8907700000000001</v>
      </c>
      <c r="R219" s="141">
        <f>Q219*H219</f>
        <v>20.460022169999998</v>
      </c>
      <c r="S219" s="141">
        <v>0</v>
      </c>
      <c r="T219" s="142">
        <f>S219*H219</f>
        <v>0</v>
      </c>
      <c r="AR219" s="143" t="s">
        <v>163</v>
      </c>
      <c r="AT219" s="143" t="s">
        <v>158</v>
      </c>
      <c r="AU219" s="143" t="s">
        <v>82</v>
      </c>
      <c r="AY219" s="18" t="s">
        <v>155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8" t="s">
        <v>79</v>
      </c>
      <c r="BK219" s="144">
        <f>ROUND(I219*H219,2)</f>
        <v>0</v>
      </c>
      <c r="BL219" s="18" t="s">
        <v>163</v>
      </c>
      <c r="BM219" s="143" t="s">
        <v>1143</v>
      </c>
    </row>
    <row r="220" spans="2:65" s="1" customFormat="1" ht="10.199999999999999">
      <c r="B220" s="33"/>
      <c r="D220" s="145" t="s">
        <v>164</v>
      </c>
      <c r="F220" s="146" t="s">
        <v>301</v>
      </c>
      <c r="I220" s="147"/>
      <c r="L220" s="33"/>
      <c r="M220" s="148"/>
      <c r="T220" s="54"/>
      <c r="AT220" s="18" t="s">
        <v>164</v>
      </c>
      <c r="AU220" s="18" t="s">
        <v>82</v>
      </c>
    </row>
    <row r="221" spans="2:65" s="14" customFormat="1" ht="10.199999999999999">
      <c r="B221" s="178"/>
      <c r="D221" s="160" t="s">
        <v>514</v>
      </c>
      <c r="E221" s="179" t="s">
        <v>19</v>
      </c>
      <c r="F221" s="180" t="s">
        <v>1122</v>
      </c>
      <c r="H221" s="179" t="s">
        <v>19</v>
      </c>
      <c r="I221" s="181"/>
      <c r="L221" s="178"/>
      <c r="M221" s="182"/>
      <c r="T221" s="183"/>
      <c r="AT221" s="179" t="s">
        <v>514</v>
      </c>
      <c r="AU221" s="179" t="s">
        <v>82</v>
      </c>
      <c r="AV221" s="14" t="s">
        <v>79</v>
      </c>
      <c r="AW221" s="14" t="s">
        <v>33</v>
      </c>
      <c r="AX221" s="14" t="s">
        <v>72</v>
      </c>
      <c r="AY221" s="179" t="s">
        <v>155</v>
      </c>
    </row>
    <row r="222" spans="2:65" s="12" customFormat="1" ht="10.199999999999999">
      <c r="B222" s="159"/>
      <c r="D222" s="160" t="s">
        <v>514</v>
      </c>
      <c r="E222" s="161" t="s">
        <v>19</v>
      </c>
      <c r="F222" s="162" t="s">
        <v>1144</v>
      </c>
      <c r="H222" s="163">
        <v>8.08</v>
      </c>
      <c r="I222" s="164"/>
      <c r="L222" s="159"/>
      <c r="M222" s="165"/>
      <c r="T222" s="166"/>
      <c r="AT222" s="161" t="s">
        <v>514</v>
      </c>
      <c r="AU222" s="161" t="s">
        <v>82</v>
      </c>
      <c r="AV222" s="12" t="s">
        <v>82</v>
      </c>
      <c r="AW222" s="12" t="s">
        <v>33</v>
      </c>
      <c r="AX222" s="12" t="s">
        <v>72</v>
      </c>
      <c r="AY222" s="161" t="s">
        <v>155</v>
      </c>
    </row>
    <row r="223" spans="2:65" s="14" customFormat="1" ht="10.199999999999999">
      <c r="B223" s="178"/>
      <c r="D223" s="160" t="s">
        <v>514</v>
      </c>
      <c r="E223" s="179" t="s">
        <v>19</v>
      </c>
      <c r="F223" s="180" t="s">
        <v>963</v>
      </c>
      <c r="H223" s="179" t="s">
        <v>19</v>
      </c>
      <c r="I223" s="181"/>
      <c r="L223" s="178"/>
      <c r="M223" s="182"/>
      <c r="T223" s="183"/>
      <c r="AT223" s="179" t="s">
        <v>514</v>
      </c>
      <c r="AU223" s="179" t="s">
        <v>82</v>
      </c>
      <c r="AV223" s="14" t="s">
        <v>79</v>
      </c>
      <c r="AW223" s="14" t="s">
        <v>33</v>
      </c>
      <c r="AX223" s="14" t="s">
        <v>72</v>
      </c>
      <c r="AY223" s="179" t="s">
        <v>155</v>
      </c>
    </row>
    <row r="224" spans="2:65" s="12" customFormat="1" ht="10.199999999999999">
      <c r="B224" s="159"/>
      <c r="D224" s="160" t="s">
        <v>514</v>
      </c>
      <c r="E224" s="161" t="s">
        <v>19</v>
      </c>
      <c r="F224" s="162" t="s">
        <v>1145</v>
      </c>
      <c r="H224" s="163">
        <v>2.31</v>
      </c>
      <c r="I224" s="164"/>
      <c r="L224" s="159"/>
      <c r="M224" s="165"/>
      <c r="T224" s="166"/>
      <c r="AT224" s="161" t="s">
        <v>514</v>
      </c>
      <c r="AU224" s="161" t="s">
        <v>82</v>
      </c>
      <c r="AV224" s="12" t="s">
        <v>82</v>
      </c>
      <c r="AW224" s="12" t="s">
        <v>33</v>
      </c>
      <c r="AX224" s="12" t="s">
        <v>72</v>
      </c>
      <c r="AY224" s="161" t="s">
        <v>155</v>
      </c>
    </row>
    <row r="225" spans="2:65" s="14" customFormat="1" ht="10.199999999999999">
      <c r="B225" s="178"/>
      <c r="D225" s="160" t="s">
        <v>514</v>
      </c>
      <c r="E225" s="179" t="s">
        <v>19</v>
      </c>
      <c r="F225" s="180" t="s">
        <v>1125</v>
      </c>
      <c r="H225" s="179" t="s">
        <v>19</v>
      </c>
      <c r="I225" s="181"/>
      <c r="L225" s="178"/>
      <c r="M225" s="182"/>
      <c r="T225" s="183"/>
      <c r="AT225" s="179" t="s">
        <v>514</v>
      </c>
      <c r="AU225" s="179" t="s">
        <v>82</v>
      </c>
      <c r="AV225" s="14" t="s">
        <v>79</v>
      </c>
      <c r="AW225" s="14" t="s">
        <v>33</v>
      </c>
      <c r="AX225" s="14" t="s">
        <v>72</v>
      </c>
      <c r="AY225" s="179" t="s">
        <v>155</v>
      </c>
    </row>
    <row r="226" spans="2:65" s="12" customFormat="1" ht="10.199999999999999">
      <c r="B226" s="159"/>
      <c r="D226" s="160" t="s">
        <v>514</v>
      </c>
      <c r="E226" s="161" t="s">
        <v>19</v>
      </c>
      <c r="F226" s="162" t="s">
        <v>1146</v>
      </c>
      <c r="H226" s="163">
        <v>0.43099999999999999</v>
      </c>
      <c r="I226" s="164"/>
      <c r="L226" s="159"/>
      <c r="M226" s="165"/>
      <c r="T226" s="166"/>
      <c r="AT226" s="161" t="s">
        <v>514</v>
      </c>
      <c r="AU226" s="161" t="s">
        <v>82</v>
      </c>
      <c r="AV226" s="12" t="s">
        <v>82</v>
      </c>
      <c r="AW226" s="12" t="s">
        <v>33</v>
      </c>
      <c r="AX226" s="12" t="s">
        <v>72</v>
      </c>
      <c r="AY226" s="161" t="s">
        <v>155</v>
      </c>
    </row>
    <row r="227" spans="2:65" s="13" customFormat="1" ht="10.199999999999999">
      <c r="B227" s="167"/>
      <c r="D227" s="160" t="s">
        <v>514</v>
      </c>
      <c r="E227" s="168" t="s">
        <v>19</v>
      </c>
      <c r="F227" s="169" t="s">
        <v>516</v>
      </c>
      <c r="H227" s="170">
        <v>10.821</v>
      </c>
      <c r="I227" s="171"/>
      <c r="L227" s="167"/>
      <c r="M227" s="172"/>
      <c r="T227" s="173"/>
      <c r="AT227" s="168" t="s">
        <v>514</v>
      </c>
      <c r="AU227" s="168" t="s">
        <v>82</v>
      </c>
      <c r="AV227" s="13" t="s">
        <v>163</v>
      </c>
      <c r="AW227" s="13" t="s">
        <v>33</v>
      </c>
      <c r="AX227" s="13" t="s">
        <v>79</v>
      </c>
      <c r="AY227" s="168" t="s">
        <v>155</v>
      </c>
    </row>
    <row r="228" spans="2:65" s="11" customFormat="1" ht="22.8" customHeight="1">
      <c r="B228" s="120"/>
      <c r="D228" s="121" t="s">
        <v>71</v>
      </c>
      <c r="E228" s="130" t="s">
        <v>177</v>
      </c>
      <c r="F228" s="130" t="s">
        <v>369</v>
      </c>
      <c r="I228" s="123"/>
      <c r="J228" s="131">
        <f>BK228</f>
        <v>0</v>
      </c>
      <c r="L228" s="120"/>
      <c r="M228" s="125"/>
      <c r="P228" s="126">
        <f>SUM(P229:P292)</f>
        <v>0</v>
      </c>
      <c r="R228" s="126">
        <f>SUM(R229:R292)</f>
        <v>3.2898002199999996</v>
      </c>
      <c r="T228" s="127">
        <f>SUM(T229:T292)</f>
        <v>0</v>
      </c>
      <c r="AR228" s="121" t="s">
        <v>79</v>
      </c>
      <c r="AT228" s="128" t="s">
        <v>71</v>
      </c>
      <c r="AU228" s="128" t="s">
        <v>79</v>
      </c>
      <c r="AY228" s="121" t="s">
        <v>155</v>
      </c>
      <c r="BK228" s="129">
        <f>SUM(BK229:BK292)</f>
        <v>0</v>
      </c>
    </row>
    <row r="229" spans="2:65" s="1" customFormat="1" ht="24.15" customHeight="1">
      <c r="B229" s="33"/>
      <c r="C229" s="132" t="s">
        <v>216</v>
      </c>
      <c r="D229" s="132" t="s">
        <v>158</v>
      </c>
      <c r="E229" s="133" t="s">
        <v>1147</v>
      </c>
      <c r="F229" s="134" t="s">
        <v>1148</v>
      </c>
      <c r="G229" s="135" t="s">
        <v>171</v>
      </c>
      <c r="H229" s="136">
        <v>21</v>
      </c>
      <c r="I229" s="137"/>
      <c r="J229" s="138">
        <f>ROUND(I229*H229,2)</f>
        <v>0</v>
      </c>
      <c r="K229" s="134" t="s">
        <v>162</v>
      </c>
      <c r="L229" s="33"/>
      <c r="M229" s="139" t="s">
        <v>19</v>
      </c>
      <c r="N229" s="140" t="s">
        <v>43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163</v>
      </c>
      <c r="AT229" s="143" t="s">
        <v>158</v>
      </c>
      <c r="AU229" s="143" t="s">
        <v>82</v>
      </c>
      <c r="AY229" s="18" t="s">
        <v>155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79</v>
      </c>
      <c r="BK229" s="144">
        <f>ROUND(I229*H229,2)</f>
        <v>0</v>
      </c>
      <c r="BL229" s="18" t="s">
        <v>163</v>
      </c>
      <c r="BM229" s="143" t="s">
        <v>1149</v>
      </c>
    </row>
    <row r="230" spans="2:65" s="1" customFormat="1" ht="10.199999999999999">
      <c r="B230" s="33"/>
      <c r="D230" s="145" t="s">
        <v>164</v>
      </c>
      <c r="F230" s="146" t="s">
        <v>1150</v>
      </c>
      <c r="I230" s="147"/>
      <c r="L230" s="33"/>
      <c r="M230" s="148"/>
      <c r="T230" s="54"/>
      <c r="AT230" s="18" t="s">
        <v>164</v>
      </c>
      <c r="AU230" s="18" t="s">
        <v>82</v>
      </c>
    </row>
    <row r="231" spans="2:65" s="14" customFormat="1" ht="10.199999999999999">
      <c r="B231" s="178"/>
      <c r="D231" s="160" t="s">
        <v>514</v>
      </c>
      <c r="E231" s="179" t="s">
        <v>19</v>
      </c>
      <c r="F231" s="180" t="s">
        <v>963</v>
      </c>
      <c r="H231" s="179" t="s">
        <v>19</v>
      </c>
      <c r="I231" s="181"/>
      <c r="L231" s="178"/>
      <c r="M231" s="182"/>
      <c r="T231" s="183"/>
      <c r="AT231" s="179" t="s">
        <v>514</v>
      </c>
      <c r="AU231" s="179" t="s">
        <v>82</v>
      </c>
      <c r="AV231" s="14" t="s">
        <v>79</v>
      </c>
      <c r="AW231" s="14" t="s">
        <v>33</v>
      </c>
      <c r="AX231" s="14" t="s">
        <v>72</v>
      </c>
      <c r="AY231" s="179" t="s">
        <v>155</v>
      </c>
    </row>
    <row r="232" spans="2:65" s="12" customFormat="1" ht="10.199999999999999">
      <c r="B232" s="159"/>
      <c r="D232" s="160" t="s">
        <v>514</v>
      </c>
      <c r="E232" s="161" t="s">
        <v>19</v>
      </c>
      <c r="F232" s="162" t="s">
        <v>7</v>
      </c>
      <c r="H232" s="163">
        <v>21</v>
      </c>
      <c r="I232" s="164"/>
      <c r="L232" s="159"/>
      <c r="M232" s="165"/>
      <c r="T232" s="166"/>
      <c r="AT232" s="161" t="s">
        <v>514</v>
      </c>
      <c r="AU232" s="161" t="s">
        <v>82</v>
      </c>
      <c r="AV232" s="12" t="s">
        <v>82</v>
      </c>
      <c r="AW232" s="12" t="s">
        <v>33</v>
      </c>
      <c r="AX232" s="12" t="s">
        <v>79</v>
      </c>
      <c r="AY232" s="161" t="s">
        <v>155</v>
      </c>
    </row>
    <row r="233" spans="2:65" s="1" customFormat="1" ht="16.5" customHeight="1">
      <c r="B233" s="33"/>
      <c r="C233" s="149" t="s">
        <v>192</v>
      </c>
      <c r="D233" s="149" t="s">
        <v>229</v>
      </c>
      <c r="E233" s="150" t="s">
        <v>1151</v>
      </c>
      <c r="F233" s="151" t="s">
        <v>1152</v>
      </c>
      <c r="G233" s="152" t="s">
        <v>171</v>
      </c>
      <c r="H233" s="153">
        <v>21.315000000000001</v>
      </c>
      <c r="I233" s="154"/>
      <c r="J233" s="155">
        <f>ROUND(I233*H233,2)</f>
        <v>0</v>
      </c>
      <c r="K233" s="151" t="s">
        <v>162</v>
      </c>
      <c r="L233" s="156"/>
      <c r="M233" s="157" t="s">
        <v>19</v>
      </c>
      <c r="N233" s="158" t="s">
        <v>43</v>
      </c>
      <c r="P233" s="141">
        <f>O233*H233</f>
        <v>0</v>
      </c>
      <c r="Q233" s="141">
        <v>4.2999999999999999E-4</v>
      </c>
      <c r="R233" s="141">
        <f>Q233*H233</f>
        <v>9.1654500000000003E-3</v>
      </c>
      <c r="S233" s="141">
        <v>0</v>
      </c>
      <c r="T233" s="142">
        <f>S233*H233</f>
        <v>0</v>
      </c>
      <c r="AR233" s="143" t="s">
        <v>177</v>
      </c>
      <c r="AT233" s="143" t="s">
        <v>229</v>
      </c>
      <c r="AU233" s="143" t="s">
        <v>82</v>
      </c>
      <c r="AY233" s="18" t="s">
        <v>155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0</v>
      </c>
      <c r="BL233" s="18" t="s">
        <v>163</v>
      </c>
      <c r="BM233" s="143" t="s">
        <v>1153</v>
      </c>
    </row>
    <row r="234" spans="2:65" s="14" customFormat="1" ht="10.199999999999999">
      <c r="B234" s="178"/>
      <c r="D234" s="160" t="s">
        <v>514</v>
      </c>
      <c r="E234" s="179" t="s">
        <v>19</v>
      </c>
      <c r="F234" s="180" t="s">
        <v>939</v>
      </c>
      <c r="H234" s="179" t="s">
        <v>19</v>
      </c>
      <c r="I234" s="181"/>
      <c r="L234" s="178"/>
      <c r="M234" s="182"/>
      <c r="T234" s="183"/>
      <c r="AT234" s="179" t="s">
        <v>514</v>
      </c>
      <c r="AU234" s="179" t="s">
        <v>82</v>
      </c>
      <c r="AV234" s="14" t="s">
        <v>79</v>
      </c>
      <c r="AW234" s="14" t="s">
        <v>33</v>
      </c>
      <c r="AX234" s="14" t="s">
        <v>72</v>
      </c>
      <c r="AY234" s="179" t="s">
        <v>155</v>
      </c>
    </row>
    <row r="235" spans="2:65" s="12" customFormat="1" ht="10.199999999999999">
      <c r="B235" s="159"/>
      <c r="D235" s="160" t="s">
        <v>514</v>
      </c>
      <c r="E235" s="161" t="s">
        <v>19</v>
      </c>
      <c r="F235" s="162" t="s">
        <v>7</v>
      </c>
      <c r="H235" s="163">
        <v>21</v>
      </c>
      <c r="I235" s="164"/>
      <c r="L235" s="159"/>
      <c r="M235" s="165"/>
      <c r="T235" s="166"/>
      <c r="AT235" s="161" t="s">
        <v>514</v>
      </c>
      <c r="AU235" s="161" t="s">
        <v>82</v>
      </c>
      <c r="AV235" s="12" t="s">
        <v>82</v>
      </c>
      <c r="AW235" s="12" t="s">
        <v>33</v>
      </c>
      <c r="AX235" s="12" t="s">
        <v>79</v>
      </c>
      <c r="AY235" s="161" t="s">
        <v>155</v>
      </c>
    </row>
    <row r="236" spans="2:65" s="12" customFormat="1" ht="10.199999999999999">
      <c r="B236" s="159"/>
      <c r="D236" s="160" t="s">
        <v>514</v>
      </c>
      <c r="F236" s="162" t="s">
        <v>1154</v>
      </c>
      <c r="H236" s="163">
        <v>21.315000000000001</v>
      </c>
      <c r="I236" s="164"/>
      <c r="L236" s="159"/>
      <c r="M236" s="165"/>
      <c r="T236" s="166"/>
      <c r="AT236" s="161" t="s">
        <v>514</v>
      </c>
      <c r="AU236" s="161" t="s">
        <v>82</v>
      </c>
      <c r="AV236" s="12" t="s">
        <v>82</v>
      </c>
      <c r="AW236" s="12" t="s">
        <v>4</v>
      </c>
      <c r="AX236" s="12" t="s">
        <v>79</v>
      </c>
      <c r="AY236" s="161" t="s">
        <v>155</v>
      </c>
    </row>
    <row r="237" spans="2:65" s="1" customFormat="1" ht="24.15" customHeight="1">
      <c r="B237" s="33"/>
      <c r="C237" s="132" t="s">
        <v>8</v>
      </c>
      <c r="D237" s="132" t="s">
        <v>158</v>
      </c>
      <c r="E237" s="133" t="s">
        <v>1155</v>
      </c>
      <c r="F237" s="134" t="s">
        <v>1156</v>
      </c>
      <c r="G237" s="135" t="s">
        <v>161</v>
      </c>
      <c r="H237" s="136">
        <v>1</v>
      </c>
      <c r="I237" s="137"/>
      <c r="J237" s="138">
        <f>ROUND(I237*H237,2)</f>
        <v>0</v>
      </c>
      <c r="K237" s="134" t="s">
        <v>162</v>
      </c>
      <c r="L237" s="33"/>
      <c r="M237" s="139" t="s">
        <v>19</v>
      </c>
      <c r="N237" s="140" t="s">
        <v>43</v>
      </c>
      <c r="P237" s="141">
        <f>O237*H237</f>
        <v>0</v>
      </c>
      <c r="Q237" s="141">
        <v>0</v>
      </c>
      <c r="R237" s="141">
        <f>Q237*H237</f>
        <v>0</v>
      </c>
      <c r="S237" s="141">
        <v>0</v>
      </c>
      <c r="T237" s="142">
        <f>S237*H237</f>
        <v>0</v>
      </c>
      <c r="AR237" s="143" t="s">
        <v>163</v>
      </c>
      <c r="AT237" s="143" t="s">
        <v>158</v>
      </c>
      <c r="AU237" s="143" t="s">
        <v>82</v>
      </c>
      <c r="AY237" s="18" t="s">
        <v>155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79</v>
      </c>
      <c r="BK237" s="144">
        <f>ROUND(I237*H237,2)</f>
        <v>0</v>
      </c>
      <c r="BL237" s="18" t="s">
        <v>163</v>
      </c>
      <c r="BM237" s="143" t="s">
        <v>1157</v>
      </c>
    </row>
    <row r="238" spans="2:65" s="1" customFormat="1" ht="10.199999999999999">
      <c r="B238" s="33"/>
      <c r="D238" s="145" t="s">
        <v>164</v>
      </c>
      <c r="F238" s="146" t="s">
        <v>1158</v>
      </c>
      <c r="I238" s="147"/>
      <c r="L238" s="33"/>
      <c r="M238" s="148"/>
      <c r="T238" s="54"/>
      <c r="AT238" s="18" t="s">
        <v>164</v>
      </c>
      <c r="AU238" s="18" t="s">
        <v>82</v>
      </c>
    </row>
    <row r="239" spans="2:65" s="14" customFormat="1" ht="10.199999999999999">
      <c r="B239" s="178"/>
      <c r="D239" s="160" t="s">
        <v>514</v>
      </c>
      <c r="E239" s="179" t="s">
        <v>19</v>
      </c>
      <c r="F239" s="180" t="s">
        <v>963</v>
      </c>
      <c r="H239" s="179" t="s">
        <v>19</v>
      </c>
      <c r="I239" s="181"/>
      <c r="L239" s="178"/>
      <c r="M239" s="182"/>
      <c r="T239" s="183"/>
      <c r="AT239" s="179" t="s">
        <v>514</v>
      </c>
      <c r="AU239" s="179" t="s">
        <v>82</v>
      </c>
      <c r="AV239" s="14" t="s">
        <v>79</v>
      </c>
      <c r="AW239" s="14" t="s">
        <v>33</v>
      </c>
      <c r="AX239" s="14" t="s">
        <v>72</v>
      </c>
      <c r="AY239" s="179" t="s">
        <v>155</v>
      </c>
    </row>
    <row r="240" spans="2:65" s="12" customFormat="1" ht="10.199999999999999">
      <c r="B240" s="159"/>
      <c r="D240" s="160" t="s">
        <v>514</v>
      </c>
      <c r="E240" s="161" t="s">
        <v>19</v>
      </c>
      <c r="F240" s="162" t="s">
        <v>79</v>
      </c>
      <c r="H240" s="163">
        <v>1</v>
      </c>
      <c r="I240" s="164"/>
      <c r="L240" s="159"/>
      <c r="M240" s="165"/>
      <c r="T240" s="166"/>
      <c r="AT240" s="161" t="s">
        <v>514</v>
      </c>
      <c r="AU240" s="161" t="s">
        <v>82</v>
      </c>
      <c r="AV240" s="12" t="s">
        <v>82</v>
      </c>
      <c r="AW240" s="12" t="s">
        <v>33</v>
      </c>
      <c r="AX240" s="12" t="s">
        <v>79</v>
      </c>
      <c r="AY240" s="161" t="s">
        <v>155</v>
      </c>
    </row>
    <row r="241" spans="2:65" s="1" customFormat="1" ht="16.5" customHeight="1">
      <c r="B241" s="33"/>
      <c r="C241" s="149" t="s">
        <v>196</v>
      </c>
      <c r="D241" s="149" t="s">
        <v>229</v>
      </c>
      <c r="E241" s="150" t="s">
        <v>1159</v>
      </c>
      <c r="F241" s="151" t="s">
        <v>1160</v>
      </c>
      <c r="G241" s="152" t="s">
        <v>161</v>
      </c>
      <c r="H241" s="153">
        <v>1.0149999999999999</v>
      </c>
      <c r="I241" s="154"/>
      <c r="J241" s="155">
        <f>ROUND(I241*H241,2)</f>
        <v>0</v>
      </c>
      <c r="K241" s="151" t="s">
        <v>162</v>
      </c>
      <c r="L241" s="156"/>
      <c r="M241" s="157" t="s">
        <v>19</v>
      </c>
      <c r="N241" s="158" t="s">
        <v>43</v>
      </c>
      <c r="P241" s="141">
        <f>O241*H241</f>
        <v>0</v>
      </c>
      <c r="Q241" s="141">
        <v>8.0000000000000007E-5</v>
      </c>
      <c r="R241" s="141">
        <f>Q241*H241</f>
        <v>8.1199999999999995E-5</v>
      </c>
      <c r="S241" s="141">
        <v>0</v>
      </c>
      <c r="T241" s="142">
        <f>S241*H241</f>
        <v>0</v>
      </c>
      <c r="AR241" s="143" t="s">
        <v>177</v>
      </c>
      <c r="AT241" s="143" t="s">
        <v>229</v>
      </c>
      <c r="AU241" s="143" t="s">
        <v>82</v>
      </c>
      <c r="AY241" s="18" t="s">
        <v>155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8" t="s">
        <v>79</v>
      </c>
      <c r="BK241" s="144">
        <f>ROUND(I241*H241,2)</f>
        <v>0</v>
      </c>
      <c r="BL241" s="18" t="s">
        <v>163</v>
      </c>
      <c r="BM241" s="143" t="s">
        <v>1161</v>
      </c>
    </row>
    <row r="242" spans="2:65" s="14" customFormat="1" ht="10.199999999999999">
      <c r="B242" s="178"/>
      <c r="D242" s="160" t="s">
        <v>514</v>
      </c>
      <c r="E242" s="179" t="s">
        <v>19</v>
      </c>
      <c r="F242" s="180" t="s">
        <v>939</v>
      </c>
      <c r="H242" s="179" t="s">
        <v>19</v>
      </c>
      <c r="I242" s="181"/>
      <c r="L242" s="178"/>
      <c r="M242" s="182"/>
      <c r="T242" s="183"/>
      <c r="AT242" s="179" t="s">
        <v>514</v>
      </c>
      <c r="AU242" s="179" t="s">
        <v>82</v>
      </c>
      <c r="AV242" s="14" t="s">
        <v>79</v>
      </c>
      <c r="AW242" s="14" t="s">
        <v>33</v>
      </c>
      <c r="AX242" s="14" t="s">
        <v>72</v>
      </c>
      <c r="AY242" s="179" t="s">
        <v>155</v>
      </c>
    </row>
    <row r="243" spans="2:65" s="12" customFormat="1" ht="10.199999999999999">
      <c r="B243" s="159"/>
      <c r="D243" s="160" t="s">
        <v>514</v>
      </c>
      <c r="E243" s="161" t="s">
        <v>19</v>
      </c>
      <c r="F243" s="162" t="s">
        <v>79</v>
      </c>
      <c r="H243" s="163">
        <v>1</v>
      </c>
      <c r="I243" s="164"/>
      <c r="L243" s="159"/>
      <c r="M243" s="165"/>
      <c r="T243" s="166"/>
      <c r="AT243" s="161" t="s">
        <v>514</v>
      </c>
      <c r="AU243" s="161" t="s">
        <v>82</v>
      </c>
      <c r="AV243" s="12" t="s">
        <v>82</v>
      </c>
      <c r="AW243" s="12" t="s">
        <v>33</v>
      </c>
      <c r="AX243" s="12" t="s">
        <v>79</v>
      </c>
      <c r="AY243" s="161" t="s">
        <v>155</v>
      </c>
    </row>
    <row r="244" spans="2:65" s="12" customFormat="1" ht="10.199999999999999">
      <c r="B244" s="159"/>
      <c r="D244" s="160" t="s">
        <v>514</v>
      </c>
      <c r="F244" s="162" t="s">
        <v>944</v>
      </c>
      <c r="H244" s="163">
        <v>1.0149999999999999</v>
      </c>
      <c r="I244" s="164"/>
      <c r="L244" s="159"/>
      <c r="M244" s="165"/>
      <c r="T244" s="166"/>
      <c r="AT244" s="161" t="s">
        <v>514</v>
      </c>
      <c r="AU244" s="161" t="s">
        <v>82</v>
      </c>
      <c r="AV244" s="12" t="s">
        <v>82</v>
      </c>
      <c r="AW244" s="12" t="s">
        <v>4</v>
      </c>
      <c r="AX244" s="12" t="s">
        <v>79</v>
      </c>
      <c r="AY244" s="161" t="s">
        <v>155</v>
      </c>
    </row>
    <row r="245" spans="2:65" s="1" customFormat="1" ht="24.15" customHeight="1">
      <c r="B245" s="33"/>
      <c r="C245" s="132" t="s">
        <v>234</v>
      </c>
      <c r="D245" s="132" t="s">
        <v>158</v>
      </c>
      <c r="E245" s="133" t="s">
        <v>1162</v>
      </c>
      <c r="F245" s="134" t="s">
        <v>1163</v>
      </c>
      <c r="G245" s="135" t="s">
        <v>161</v>
      </c>
      <c r="H245" s="136">
        <v>1</v>
      </c>
      <c r="I245" s="137"/>
      <c r="J245" s="138">
        <f>ROUND(I245*H245,2)</f>
        <v>0</v>
      </c>
      <c r="K245" s="134" t="s">
        <v>162</v>
      </c>
      <c r="L245" s="33"/>
      <c r="M245" s="139" t="s">
        <v>19</v>
      </c>
      <c r="N245" s="140" t="s">
        <v>43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163</v>
      </c>
      <c r="AT245" s="143" t="s">
        <v>158</v>
      </c>
      <c r="AU245" s="143" t="s">
        <v>82</v>
      </c>
      <c r="AY245" s="18" t="s">
        <v>155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79</v>
      </c>
      <c r="BK245" s="144">
        <f>ROUND(I245*H245,2)</f>
        <v>0</v>
      </c>
      <c r="BL245" s="18" t="s">
        <v>163</v>
      </c>
      <c r="BM245" s="143" t="s">
        <v>1164</v>
      </c>
    </row>
    <row r="246" spans="2:65" s="1" customFormat="1" ht="10.199999999999999">
      <c r="B246" s="33"/>
      <c r="D246" s="145" t="s">
        <v>164</v>
      </c>
      <c r="F246" s="146" t="s">
        <v>1165</v>
      </c>
      <c r="I246" s="147"/>
      <c r="L246" s="33"/>
      <c r="M246" s="148"/>
      <c r="T246" s="54"/>
      <c r="AT246" s="18" t="s">
        <v>164</v>
      </c>
      <c r="AU246" s="18" t="s">
        <v>82</v>
      </c>
    </row>
    <row r="247" spans="2:65" s="14" customFormat="1" ht="10.199999999999999">
      <c r="B247" s="178"/>
      <c r="D247" s="160" t="s">
        <v>514</v>
      </c>
      <c r="E247" s="179" t="s">
        <v>19</v>
      </c>
      <c r="F247" s="180" t="s">
        <v>963</v>
      </c>
      <c r="H247" s="179" t="s">
        <v>19</v>
      </c>
      <c r="I247" s="181"/>
      <c r="L247" s="178"/>
      <c r="M247" s="182"/>
      <c r="T247" s="183"/>
      <c r="AT247" s="179" t="s">
        <v>514</v>
      </c>
      <c r="AU247" s="179" t="s">
        <v>82</v>
      </c>
      <c r="AV247" s="14" t="s">
        <v>79</v>
      </c>
      <c r="AW247" s="14" t="s">
        <v>33</v>
      </c>
      <c r="AX247" s="14" t="s">
        <v>72</v>
      </c>
      <c r="AY247" s="179" t="s">
        <v>155</v>
      </c>
    </row>
    <row r="248" spans="2:65" s="12" customFormat="1" ht="10.199999999999999">
      <c r="B248" s="159"/>
      <c r="D248" s="160" t="s">
        <v>514</v>
      </c>
      <c r="E248" s="161" t="s">
        <v>19</v>
      </c>
      <c r="F248" s="162" t="s">
        <v>79</v>
      </c>
      <c r="H248" s="163">
        <v>1</v>
      </c>
      <c r="I248" s="164"/>
      <c r="L248" s="159"/>
      <c r="M248" s="165"/>
      <c r="T248" s="166"/>
      <c r="AT248" s="161" t="s">
        <v>514</v>
      </c>
      <c r="AU248" s="161" t="s">
        <v>82</v>
      </c>
      <c r="AV248" s="12" t="s">
        <v>82</v>
      </c>
      <c r="AW248" s="12" t="s">
        <v>33</v>
      </c>
      <c r="AX248" s="12" t="s">
        <v>79</v>
      </c>
      <c r="AY248" s="161" t="s">
        <v>155</v>
      </c>
    </row>
    <row r="249" spans="2:65" s="1" customFormat="1" ht="16.5" customHeight="1">
      <c r="B249" s="33"/>
      <c r="C249" s="149" t="s">
        <v>201</v>
      </c>
      <c r="D249" s="149" t="s">
        <v>229</v>
      </c>
      <c r="E249" s="150" t="s">
        <v>964</v>
      </c>
      <c r="F249" s="151" t="s">
        <v>965</v>
      </c>
      <c r="G249" s="152" t="s">
        <v>161</v>
      </c>
      <c r="H249" s="153">
        <v>1.0149999999999999</v>
      </c>
      <c r="I249" s="154"/>
      <c r="J249" s="155">
        <f>ROUND(I249*H249,2)</f>
        <v>0</v>
      </c>
      <c r="K249" s="151" t="s">
        <v>19</v>
      </c>
      <c r="L249" s="156"/>
      <c r="M249" s="157" t="s">
        <v>19</v>
      </c>
      <c r="N249" s="158" t="s">
        <v>43</v>
      </c>
      <c r="P249" s="141">
        <f>O249*H249</f>
        <v>0</v>
      </c>
      <c r="Q249" s="141">
        <v>1.4999999999999999E-4</v>
      </c>
      <c r="R249" s="141">
        <f>Q249*H249</f>
        <v>1.5224999999999996E-4</v>
      </c>
      <c r="S249" s="141">
        <v>0</v>
      </c>
      <c r="T249" s="142">
        <f>S249*H249</f>
        <v>0</v>
      </c>
      <c r="AR249" s="143" t="s">
        <v>177</v>
      </c>
      <c r="AT249" s="143" t="s">
        <v>229</v>
      </c>
      <c r="AU249" s="143" t="s">
        <v>82</v>
      </c>
      <c r="AY249" s="18" t="s">
        <v>155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79</v>
      </c>
      <c r="BK249" s="144">
        <f>ROUND(I249*H249,2)</f>
        <v>0</v>
      </c>
      <c r="BL249" s="18" t="s">
        <v>163</v>
      </c>
      <c r="BM249" s="143" t="s">
        <v>1166</v>
      </c>
    </row>
    <row r="250" spans="2:65" s="14" customFormat="1" ht="10.199999999999999">
      <c r="B250" s="178"/>
      <c r="D250" s="160" t="s">
        <v>514</v>
      </c>
      <c r="E250" s="179" t="s">
        <v>19</v>
      </c>
      <c r="F250" s="180" t="s">
        <v>939</v>
      </c>
      <c r="H250" s="179" t="s">
        <v>19</v>
      </c>
      <c r="I250" s="181"/>
      <c r="L250" s="178"/>
      <c r="M250" s="182"/>
      <c r="T250" s="183"/>
      <c r="AT250" s="179" t="s">
        <v>514</v>
      </c>
      <c r="AU250" s="179" t="s">
        <v>82</v>
      </c>
      <c r="AV250" s="14" t="s">
        <v>79</v>
      </c>
      <c r="AW250" s="14" t="s">
        <v>33</v>
      </c>
      <c r="AX250" s="14" t="s">
        <v>72</v>
      </c>
      <c r="AY250" s="179" t="s">
        <v>155</v>
      </c>
    </row>
    <row r="251" spans="2:65" s="12" customFormat="1" ht="10.199999999999999">
      <c r="B251" s="159"/>
      <c r="D251" s="160" t="s">
        <v>514</v>
      </c>
      <c r="E251" s="161" t="s">
        <v>19</v>
      </c>
      <c r="F251" s="162" t="s">
        <v>79</v>
      </c>
      <c r="H251" s="163">
        <v>1</v>
      </c>
      <c r="I251" s="164"/>
      <c r="L251" s="159"/>
      <c r="M251" s="165"/>
      <c r="T251" s="166"/>
      <c r="AT251" s="161" t="s">
        <v>514</v>
      </c>
      <c r="AU251" s="161" t="s">
        <v>82</v>
      </c>
      <c r="AV251" s="12" t="s">
        <v>82</v>
      </c>
      <c r="AW251" s="12" t="s">
        <v>33</v>
      </c>
      <c r="AX251" s="12" t="s">
        <v>79</v>
      </c>
      <c r="AY251" s="161" t="s">
        <v>155</v>
      </c>
    </row>
    <row r="252" spans="2:65" s="12" customFormat="1" ht="10.199999999999999">
      <c r="B252" s="159"/>
      <c r="D252" s="160" t="s">
        <v>514</v>
      </c>
      <c r="F252" s="162" t="s">
        <v>944</v>
      </c>
      <c r="H252" s="163">
        <v>1.0149999999999999</v>
      </c>
      <c r="I252" s="164"/>
      <c r="L252" s="159"/>
      <c r="M252" s="165"/>
      <c r="T252" s="166"/>
      <c r="AT252" s="161" t="s">
        <v>514</v>
      </c>
      <c r="AU252" s="161" t="s">
        <v>82</v>
      </c>
      <c r="AV252" s="12" t="s">
        <v>82</v>
      </c>
      <c r="AW252" s="12" t="s">
        <v>4</v>
      </c>
      <c r="AX252" s="12" t="s">
        <v>79</v>
      </c>
      <c r="AY252" s="161" t="s">
        <v>155</v>
      </c>
    </row>
    <row r="253" spans="2:65" s="1" customFormat="1" ht="16.5" customHeight="1">
      <c r="B253" s="33"/>
      <c r="C253" s="132" t="s">
        <v>243</v>
      </c>
      <c r="D253" s="132" t="s">
        <v>158</v>
      </c>
      <c r="E253" s="133" t="s">
        <v>1167</v>
      </c>
      <c r="F253" s="134" t="s">
        <v>1168</v>
      </c>
      <c r="G253" s="135" t="s">
        <v>171</v>
      </c>
      <c r="H253" s="136">
        <v>73.45</v>
      </c>
      <c r="I253" s="137"/>
      <c r="J253" s="138">
        <f>ROUND(I253*H253,2)</f>
        <v>0</v>
      </c>
      <c r="K253" s="134" t="s">
        <v>162</v>
      </c>
      <c r="L253" s="33"/>
      <c r="M253" s="139" t="s">
        <v>19</v>
      </c>
      <c r="N253" s="140" t="s">
        <v>43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163</v>
      </c>
      <c r="AT253" s="143" t="s">
        <v>158</v>
      </c>
      <c r="AU253" s="143" t="s">
        <v>82</v>
      </c>
      <c r="AY253" s="18" t="s">
        <v>155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79</v>
      </c>
      <c r="BK253" s="144">
        <f>ROUND(I253*H253,2)</f>
        <v>0</v>
      </c>
      <c r="BL253" s="18" t="s">
        <v>163</v>
      </c>
      <c r="BM253" s="143" t="s">
        <v>1169</v>
      </c>
    </row>
    <row r="254" spans="2:65" s="1" customFormat="1" ht="10.199999999999999">
      <c r="B254" s="33"/>
      <c r="D254" s="145" t="s">
        <v>164</v>
      </c>
      <c r="F254" s="146" t="s">
        <v>1170</v>
      </c>
      <c r="I254" s="147"/>
      <c r="L254" s="33"/>
      <c r="M254" s="148"/>
      <c r="T254" s="54"/>
      <c r="AT254" s="18" t="s">
        <v>164</v>
      </c>
      <c r="AU254" s="18" t="s">
        <v>82</v>
      </c>
    </row>
    <row r="255" spans="2:65" s="14" customFormat="1" ht="10.199999999999999">
      <c r="B255" s="178"/>
      <c r="D255" s="160" t="s">
        <v>514</v>
      </c>
      <c r="E255" s="179" t="s">
        <v>19</v>
      </c>
      <c r="F255" s="180" t="s">
        <v>1122</v>
      </c>
      <c r="H255" s="179" t="s">
        <v>19</v>
      </c>
      <c r="I255" s="181"/>
      <c r="L255" s="178"/>
      <c r="M255" s="182"/>
      <c r="T255" s="183"/>
      <c r="AT255" s="179" t="s">
        <v>514</v>
      </c>
      <c r="AU255" s="179" t="s">
        <v>82</v>
      </c>
      <c r="AV255" s="14" t="s">
        <v>79</v>
      </c>
      <c r="AW255" s="14" t="s">
        <v>33</v>
      </c>
      <c r="AX255" s="14" t="s">
        <v>72</v>
      </c>
      <c r="AY255" s="179" t="s">
        <v>155</v>
      </c>
    </row>
    <row r="256" spans="2:65" s="12" customFormat="1" ht="10.199999999999999">
      <c r="B256" s="159"/>
      <c r="D256" s="160" t="s">
        <v>514</v>
      </c>
      <c r="E256" s="161" t="s">
        <v>19</v>
      </c>
      <c r="F256" s="162" t="s">
        <v>1140</v>
      </c>
      <c r="H256" s="163">
        <v>73.45</v>
      </c>
      <c r="I256" s="164"/>
      <c r="L256" s="159"/>
      <c r="M256" s="165"/>
      <c r="T256" s="166"/>
      <c r="AT256" s="161" t="s">
        <v>514</v>
      </c>
      <c r="AU256" s="161" t="s">
        <v>82</v>
      </c>
      <c r="AV256" s="12" t="s">
        <v>82</v>
      </c>
      <c r="AW256" s="12" t="s">
        <v>33</v>
      </c>
      <c r="AX256" s="12" t="s">
        <v>79</v>
      </c>
      <c r="AY256" s="161" t="s">
        <v>155</v>
      </c>
    </row>
    <row r="257" spans="2:65" s="1" customFormat="1" ht="16.5" customHeight="1">
      <c r="B257" s="33"/>
      <c r="C257" s="132" t="s">
        <v>205</v>
      </c>
      <c r="D257" s="132" t="s">
        <v>158</v>
      </c>
      <c r="E257" s="133" t="s">
        <v>1171</v>
      </c>
      <c r="F257" s="134" t="s">
        <v>1172</v>
      </c>
      <c r="G257" s="135" t="s">
        <v>171</v>
      </c>
      <c r="H257" s="136">
        <v>21</v>
      </c>
      <c r="I257" s="137"/>
      <c r="J257" s="138">
        <f>ROUND(I257*H257,2)</f>
        <v>0</v>
      </c>
      <c r="K257" s="134" t="s">
        <v>162</v>
      </c>
      <c r="L257" s="33"/>
      <c r="M257" s="139" t="s">
        <v>19</v>
      </c>
      <c r="N257" s="140" t="s">
        <v>43</v>
      </c>
      <c r="P257" s="141">
        <f>O257*H257</f>
        <v>0</v>
      </c>
      <c r="Q257" s="141">
        <v>0</v>
      </c>
      <c r="R257" s="141">
        <f>Q257*H257</f>
        <v>0</v>
      </c>
      <c r="S257" s="141">
        <v>0</v>
      </c>
      <c r="T257" s="142">
        <f>S257*H257</f>
        <v>0</v>
      </c>
      <c r="AR257" s="143" t="s">
        <v>163</v>
      </c>
      <c r="AT257" s="143" t="s">
        <v>158</v>
      </c>
      <c r="AU257" s="143" t="s">
        <v>82</v>
      </c>
      <c r="AY257" s="18" t="s">
        <v>155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79</v>
      </c>
      <c r="BK257" s="144">
        <f>ROUND(I257*H257,2)</f>
        <v>0</v>
      </c>
      <c r="BL257" s="18" t="s">
        <v>163</v>
      </c>
      <c r="BM257" s="143" t="s">
        <v>1173</v>
      </c>
    </row>
    <row r="258" spans="2:65" s="1" customFormat="1" ht="10.199999999999999">
      <c r="B258" s="33"/>
      <c r="D258" s="145" t="s">
        <v>164</v>
      </c>
      <c r="F258" s="146" t="s">
        <v>1174</v>
      </c>
      <c r="I258" s="147"/>
      <c r="L258" s="33"/>
      <c r="M258" s="148"/>
      <c r="T258" s="54"/>
      <c r="AT258" s="18" t="s">
        <v>164</v>
      </c>
      <c r="AU258" s="18" t="s">
        <v>82</v>
      </c>
    </row>
    <row r="259" spans="2:65" s="14" customFormat="1" ht="10.199999999999999">
      <c r="B259" s="178"/>
      <c r="D259" s="160" t="s">
        <v>514</v>
      </c>
      <c r="E259" s="179" t="s">
        <v>19</v>
      </c>
      <c r="F259" s="180" t="s">
        <v>963</v>
      </c>
      <c r="H259" s="179" t="s">
        <v>19</v>
      </c>
      <c r="I259" s="181"/>
      <c r="L259" s="178"/>
      <c r="M259" s="182"/>
      <c r="T259" s="183"/>
      <c r="AT259" s="179" t="s">
        <v>514</v>
      </c>
      <c r="AU259" s="179" t="s">
        <v>82</v>
      </c>
      <c r="AV259" s="14" t="s">
        <v>79</v>
      </c>
      <c r="AW259" s="14" t="s">
        <v>33</v>
      </c>
      <c r="AX259" s="14" t="s">
        <v>72</v>
      </c>
      <c r="AY259" s="179" t="s">
        <v>155</v>
      </c>
    </row>
    <row r="260" spans="2:65" s="12" customFormat="1" ht="10.199999999999999">
      <c r="B260" s="159"/>
      <c r="D260" s="160" t="s">
        <v>514</v>
      </c>
      <c r="E260" s="161" t="s">
        <v>19</v>
      </c>
      <c r="F260" s="162" t="s">
        <v>7</v>
      </c>
      <c r="H260" s="163">
        <v>21</v>
      </c>
      <c r="I260" s="164"/>
      <c r="L260" s="159"/>
      <c r="M260" s="165"/>
      <c r="T260" s="166"/>
      <c r="AT260" s="161" t="s">
        <v>514</v>
      </c>
      <c r="AU260" s="161" t="s">
        <v>82</v>
      </c>
      <c r="AV260" s="12" t="s">
        <v>82</v>
      </c>
      <c r="AW260" s="12" t="s">
        <v>33</v>
      </c>
      <c r="AX260" s="12" t="s">
        <v>79</v>
      </c>
      <c r="AY260" s="161" t="s">
        <v>155</v>
      </c>
    </row>
    <row r="261" spans="2:65" s="1" customFormat="1" ht="16.5" customHeight="1">
      <c r="B261" s="33"/>
      <c r="C261" s="132" t="s">
        <v>7</v>
      </c>
      <c r="D261" s="132" t="s">
        <v>158</v>
      </c>
      <c r="E261" s="133" t="s">
        <v>1175</v>
      </c>
      <c r="F261" s="134" t="s">
        <v>1176</v>
      </c>
      <c r="G261" s="135" t="s">
        <v>171</v>
      </c>
      <c r="H261" s="136">
        <v>73.45</v>
      </c>
      <c r="I261" s="137"/>
      <c r="J261" s="138">
        <f>ROUND(I261*H261,2)</f>
        <v>0</v>
      </c>
      <c r="K261" s="134" t="s">
        <v>162</v>
      </c>
      <c r="L261" s="33"/>
      <c r="M261" s="139" t="s">
        <v>19</v>
      </c>
      <c r="N261" s="140" t="s">
        <v>43</v>
      </c>
      <c r="P261" s="141">
        <f>O261*H261</f>
        <v>0</v>
      </c>
      <c r="Q261" s="141">
        <v>1.0000000000000001E-5</v>
      </c>
      <c r="R261" s="141">
        <f>Q261*H261</f>
        <v>7.3450000000000013E-4</v>
      </c>
      <c r="S261" s="141">
        <v>0</v>
      </c>
      <c r="T261" s="142">
        <f>S261*H261</f>
        <v>0</v>
      </c>
      <c r="AR261" s="143" t="s">
        <v>163</v>
      </c>
      <c r="AT261" s="143" t="s">
        <v>158</v>
      </c>
      <c r="AU261" s="143" t="s">
        <v>82</v>
      </c>
      <c r="AY261" s="18" t="s">
        <v>155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79</v>
      </c>
      <c r="BK261" s="144">
        <f>ROUND(I261*H261,2)</f>
        <v>0</v>
      </c>
      <c r="BL261" s="18" t="s">
        <v>163</v>
      </c>
      <c r="BM261" s="143" t="s">
        <v>233</v>
      </c>
    </row>
    <row r="262" spans="2:65" s="1" customFormat="1" ht="10.199999999999999">
      <c r="B262" s="33"/>
      <c r="D262" s="145" t="s">
        <v>164</v>
      </c>
      <c r="F262" s="146" t="s">
        <v>1177</v>
      </c>
      <c r="I262" s="147"/>
      <c r="L262" s="33"/>
      <c r="M262" s="148"/>
      <c r="T262" s="54"/>
      <c r="AT262" s="18" t="s">
        <v>164</v>
      </c>
      <c r="AU262" s="18" t="s">
        <v>82</v>
      </c>
    </row>
    <row r="263" spans="2:65" s="14" customFormat="1" ht="10.199999999999999">
      <c r="B263" s="178"/>
      <c r="D263" s="160" t="s">
        <v>514</v>
      </c>
      <c r="E263" s="179" t="s">
        <v>19</v>
      </c>
      <c r="F263" s="180" t="s">
        <v>1122</v>
      </c>
      <c r="H263" s="179" t="s">
        <v>19</v>
      </c>
      <c r="I263" s="181"/>
      <c r="L263" s="178"/>
      <c r="M263" s="182"/>
      <c r="T263" s="183"/>
      <c r="AT263" s="179" t="s">
        <v>514</v>
      </c>
      <c r="AU263" s="179" t="s">
        <v>82</v>
      </c>
      <c r="AV263" s="14" t="s">
        <v>79</v>
      </c>
      <c r="AW263" s="14" t="s">
        <v>33</v>
      </c>
      <c r="AX263" s="14" t="s">
        <v>72</v>
      </c>
      <c r="AY263" s="179" t="s">
        <v>155</v>
      </c>
    </row>
    <row r="264" spans="2:65" s="12" customFormat="1" ht="10.199999999999999">
      <c r="B264" s="159"/>
      <c r="D264" s="160" t="s">
        <v>514</v>
      </c>
      <c r="E264" s="161" t="s">
        <v>19</v>
      </c>
      <c r="F264" s="162" t="s">
        <v>1140</v>
      </c>
      <c r="H264" s="163">
        <v>73.45</v>
      </c>
      <c r="I264" s="164"/>
      <c r="L264" s="159"/>
      <c r="M264" s="165"/>
      <c r="T264" s="166"/>
      <c r="AT264" s="161" t="s">
        <v>514</v>
      </c>
      <c r="AU264" s="161" t="s">
        <v>82</v>
      </c>
      <c r="AV264" s="12" t="s">
        <v>82</v>
      </c>
      <c r="AW264" s="12" t="s">
        <v>33</v>
      </c>
      <c r="AX264" s="12" t="s">
        <v>79</v>
      </c>
      <c r="AY264" s="161" t="s">
        <v>155</v>
      </c>
    </row>
    <row r="265" spans="2:65" s="1" customFormat="1" ht="16.5" customHeight="1">
      <c r="B265" s="33"/>
      <c r="C265" s="149" t="s">
        <v>210</v>
      </c>
      <c r="D265" s="149" t="s">
        <v>229</v>
      </c>
      <c r="E265" s="150" t="s">
        <v>1178</v>
      </c>
      <c r="F265" s="151" t="s">
        <v>1179</v>
      </c>
      <c r="G265" s="152" t="s">
        <v>229</v>
      </c>
      <c r="H265" s="153">
        <v>74.552000000000007</v>
      </c>
      <c r="I265" s="154"/>
      <c r="J265" s="155">
        <f>ROUND(I265*H265,2)</f>
        <v>0</v>
      </c>
      <c r="K265" s="151" t="s">
        <v>162</v>
      </c>
      <c r="L265" s="156"/>
      <c r="M265" s="157" t="s">
        <v>19</v>
      </c>
      <c r="N265" s="158" t="s">
        <v>43</v>
      </c>
      <c r="P265" s="141">
        <f>O265*H265</f>
        <v>0</v>
      </c>
      <c r="Q265" s="141">
        <v>2.9099999999999998E-3</v>
      </c>
      <c r="R265" s="141">
        <f>Q265*H265</f>
        <v>0.21694632</v>
      </c>
      <c r="S265" s="141">
        <v>0</v>
      </c>
      <c r="T265" s="142">
        <f>S265*H265</f>
        <v>0</v>
      </c>
      <c r="AR265" s="143" t="s">
        <v>177</v>
      </c>
      <c r="AT265" s="143" t="s">
        <v>229</v>
      </c>
      <c r="AU265" s="143" t="s">
        <v>82</v>
      </c>
      <c r="AY265" s="18" t="s">
        <v>155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79</v>
      </c>
      <c r="BK265" s="144">
        <f>ROUND(I265*H265,2)</f>
        <v>0</v>
      </c>
      <c r="BL265" s="18" t="s">
        <v>163</v>
      </c>
      <c r="BM265" s="143" t="s">
        <v>237</v>
      </c>
    </row>
    <row r="266" spans="2:65" s="14" customFormat="1" ht="10.199999999999999">
      <c r="B266" s="178"/>
      <c r="D266" s="160" t="s">
        <v>514</v>
      </c>
      <c r="E266" s="179" t="s">
        <v>19</v>
      </c>
      <c r="F266" s="180" t="s">
        <v>939</v>
      </c>
      <c r="H266" s="179" t="s">
        <v>19</v>
      </c>
      <c r="I266" s="181"/>
      <c r="L266" s="178"/>
      <c r="M266" s="182"/>
      <c r="T266" s="183"/>
      <c r="AT266" s="179" t="s">
        <v>514</v>
      </c>
      <c r="AU266" s="179" t="s">
        <v>82</v>
      </c>
      <c r="AV266" s="14" t="s">
        <v>79</v>
      </c>
      <c r="AW266" s="14" t="s">
        <v>33</v>
      </c>
      <c r="AX266" s="14" t="s">
        <v>72</v>
      </c>
      <c r="AY266" s="179" t="s">
        <v>155</v>
      </c>
    </row>
    <row r="267" spans="2:65" s="12" customFormat="1" ht="10.199999999999999">
      <c r="B267" s="159"/>
      <c r="D267" s="160" t="s">
        <v>514</v>
      </c>
      <c r="E267" s="161" t="s">
        <v>19</v>
      </c>
      <c r="F267" s="162" t="s">
        <v>1180</v>
      </c>
      <c r="H267" s="163">
        <v>73.45</v>
      </c>
      <c r="I267" s="164"/>
      <c r="L267" s="159"/>
      <c r="M267" s="165"/>
      <c r="T267" s="166"/>
      <c r="AT267" s="161" t="s">
        <v>514</v>
      </c>
      <c r="AU267" s="161" t="s">
        <v>82</v>
      </c>
      <c r="AV267" s="12" t="s">
        <v>82</v>
      </c>
      <c r="AW267" s="12" t="s">
        <v>33</v>
      </c>
      <c r="AX267" s="12" t="s">
        <v>79</v>
      </c>
      <c r="AY267" s="161" t="s">
        <v>155</v>
      </c>
    </row>
    <row r="268" spans="2:65" s="12" customFormat="1" ht="10.199999999999999">
      <c r="B268" s="159"/>
      <c r="D268" s="160" t="s">
        <v>514</v>
      </c>
      <c r="F268" s="162" t="s">
        <v>1181</v>
      </c>
      <c r="H268" s="163">
        <v>74.552000000000007</v>
      </c>
      <c r="I268" s="164"/>
      <c r="L268" s="159"/>
      <c r="M268" s="165"/>
      <c r="T268" s="166"/>
      <c r="AT268" s="161" t="s">
        <v>514</v>
      </c>
      <c r="AU268" s="161" t="s">
        <v>82</v>
      </c>
      <c r="AV268" s="12" t="s">
        <v>82</v>
      </c>
      <c r="AW268" s="12" t="s">
        <v>4</v>
      </c>
      <c r="AX268" s="12" t="s">
        <v>79</v>
      </c>
      <c r="AY268" s="161" t="s">
        <v>155</v>
      </c>
    </row>
    <row r="269" spans="2:65" s="1" customFormat="1" ht="24.15" customHeight="1">
      <c r="B269" s="33"/>
      <c r="C269" s="132" t="s">
        <v>259</v>
      </c>
      <c r="D269" s="132" t="s">
        <v>158</v>
      </c>
      <c r="E269" s="133" t="s">
        <v>1182</v>
      </c>
      <c r="F269" s="134" t="s">
        <v>1183</v>
      </c>
      <c r="G269" s="135" t="s">
        <v>161</v>
      </c>
      <c r="H269" s="136">
        <v>13</v>
      </c>
      <c r="I269" s="137"/>
      <c r="J269" s="138">
        <f>ROUND(I269*H269,2)</f>
        <v>0</v>
      </c>
      <c r="K269" s="134" t="s">
        <v>162</v>
      </c>
      <c r="L269" s="33"/>
      <c r="M269" s="139" t="s">
        <v>19</v>
      </c>
      <c r="N269" s="140" t="s">
        <v>43</v>
      </c>
      <c r="P269" s="141">
        <f>O269*H269</f>
        <v>0</v>
      </c>
      <c r="Q269" s="141">
        <v>5.8029999999999998E-2</v>
      </c>
      <c r="R269" s="141">
        <f>Q269*H269</f>
        <v>0.75439000000000001</v>
      </c>
      <c r="S269" s="141">
        <v>0</v>
      </c>
      <c r="T269" s="142">
        <f>S269*H269</f>
        <v>0</v>
      </c>
      <c r="AR269" s="143" t="s">
        <v>163</v>
      </c>
      <c r="AT269" s="143" t="s">
        <v>158</v>
      </c>
      <c r="AU269" s="143" t="s">
        <v>82</v>
      </c>
      <c r="AY269" s="18" t="s">
        <v>155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79</v>
      </c>
      <c r="BK269" s="144">
        <f>ROUND(I269*H269,2)</f>
        <v>0</v>
      </c>
      <c r="BL269" s="18" t="s">
        <v>163</v>
      </c>
      <c r="BM269" s="143" t="s">
        <v>1184</v>
      </c>
    </row>
    <row r="270" spans="2:65" s="1" customFormat="1" ht="10.199999999999999">
      <c r="B270" s="33"/>
      <c r="D270" s="145" t="s">
        <v>164</v>
      </c>
      <c r="F270" s="146" t="s">
        <v>1185</v>
      </c>
      <c r="I270" s="147"/>
      <c r="L270" s="33"/>
      <c r="M270" s="148"/>
      <c r="T270" s="54"/>
      <c r="AT270" s="18" t="s">
        <v>164</v>
      </c>
      <c r="AU270" s="18" t="s">
        <v>82</v>
      </c>
    </row>
    <row r="271" spans="2:65" s="14" customFormat="1" ht="10.199999999999999">
      <c r="B271" s="178"/>
      <c r="D271" s="160" t="s">
        <v>514</v>
      </c>
      <c r="E271" s="179" t="s">
        <v>19</v>
      </c>
      <c r="F271" s="180" t="s">
        <v>1186</v>
      </c>
      <c r="H271" s="179" t="s">
        <v>19</v>
      </c>
      <c r="I271" s="181"/>
      <c r="L271" s="178"/>
      <c r="M271" s="182"/>
      <c r="T271" s="183"/>
      <c r="AT271" s="179" t="s">
        <v>514</v>
      </c>
      <c r="AU271" s="179" t="s">
        <v>82</v>
      </c>
      <c r="AV271" s="14" t="s">
        <v>79</v>
      </c>
      <c r="AW271" s="14" t="s">
        <v>33</v>
      </c>
      <c r="AX271" s="14" t="s">
        <v>72</v>
      </c>
      <c r="AY271" s="179" t="s">
        <v>155</v>
      </c>
    </row>
    <row r="272" spans="2:65" s="12" customFormat="1" ht="10.199999999999999">
      <c r="B272" s="159"/>
      <c r="D272" s="160" t="s">
        <v>514</v>
      </c>
      <c r="E272" s="161" t="s">
        <v>19</v>
      </c>
      <c r="F272" s="162" t="s">
        <v>216</v>
      </c>
      <c r="H272" s="163">
        <v>13</v>
      </c>
      <c r="I272" s="164"/>
      <c r="L272" s="159"/>
      <c r="M272" s="165"/>
      <c r="T272" s="166"/>
      <c r="AT272" s="161" t="s">
        <v>514</v>
      </c>
      <c r="AU272" s="161" t="s">
        <v>82</v>
      </c>
      <c r="AV272" s="12" t="s">
        <v>82</v>
      </c>
      <c r="AW272" s="12" t="s">
        <v>33</v>
      </c>
      <c r="AX272" s="12" t="s">
        <v>79</v>
      </c>
      <c r="AY272" s="161" t="s">
        <v>155</v>
      </c>
    </row>
    <row r="273" spans="2:65" s="1" customFormat="1" ht="24.15" customHeight="1">
      <c r="B273" s="33"/>
      <c r="C273" s="132" t="s">
        <v>214</v>
      </c>
      <c r="D273" s="132" t="s">
        <v>158</v>
      </c>
      <c r="E273" s="133" t="s">
        <v>1187</v>
      </c>
      <c r="F273" s="134" t="s">
        <v>1188</v>
      </c>
      <c r="G273" s="135" t="s">
        <v>161</v>
      </c>
      <c r="H273" s="136">
        <v>13</v>
      </c>
      <c r="I273" s="137"/>
      <c r="J273" s="138">
        <f>ROUND(I273*H273,2)</f>
        <v>0</v>
      </c>
      <c r="K273" s="134" t="s">
        <v>162</v>
      </c>
      <c r="L273" s="33"/>
      <c r="M273" s="139" t="s">
        <v>19</v>
      </c>
      <c r="N273" s="140" t="s">
        <v>43</v>
      </c>
      <c r="P273" s="141">
        <f>O273*H273</f>
        <v>0</v>
      </c>
      <c r="Q273" s="141">
        <v>1.8180000000000002E-2</v>
      </c>
      <c r="R273" s="141">
        <f>Q273*H273</f>
        <v>0.23634000000000002</v>
      </c>
      <c r="S273" s="141">
        <v>0</v>
      </c>
      <c r="T273" s="142">
        <f>S273*H273</f>
        <v>0</v>
      </c>
      <c r="AR273" s="143" t="s">
        <v>163</v>
      </c>
      <c r="AT273" s="143" t="s">
        <v>158</v>
      </c>
      <c r="AU273" s="143" t="s">
        <v>82</v>
      </c>
      <c r="AY273" s="18" t="s">
        <v>155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79</v>
      </c>
      <c r="BK273" s="144">
        <f>ROUND(I273*H273,2)</f>
        <v>0</v>
      </c>
      <c r="BL273" s="18" t="s">
        <v>163</v>
      </c>
      <c r="BM273" s="143" t="s">
        <v>1189</v>
      </c>
    </row>
    <row r="274" spans="2:65" s="1" customFormat="1" ht="10.199999999999999">
      <c r="B274" s="33"/>
      <c r="D274" s="145" t="s">
        <v>164</v>
      </c>
      <c r="F274" s="146" t="s">
        <v>1190</v>
      </c>
      <c r="I274" s="147"/>
      <c r="L274" s="33"/>
      <c r="M274" s="148"/>
      <c r="T274" s="54"/>
      <c r="AT274" s="18" t="s">
        <v>164</v>
      </c>
      <c r="AU274" s="18" t="s">
        <v>82</v>
      </c>
    </row>
    <row r="275" spans="2:65" s="14" customFormat="1" ht="10.199999999999999">
      <c r="B275" s="178"/>
      <c r="D275" s="160" t="s">
        <v>514</v>
      </c>
      <c r="E275" s="179" t="s">
        <v>19</v>
      </c>
      <c r="F275" s="180" t="s">
        <v>1186</v>
      </c>
      <c r="H275" s="179" t="s">
        <v>19</v>
      </c>
      <c r="I275" s="181"/>
      <c r="L275" s="178"/>
      <c r="M275" s="182"/>
      <c r="T275" s="183"/>
      <c r="AT275" s="179" t="s">
        <v>514</v>
      </c>
      <c r="AU275" s="179" t="s">
        <v>82</v>
      </c>
      <c r="AV275" s="14" t="s">
        <v>79</v>
      </c>
      <c r="AW275" s="14" t="s">
        <v>33</v>
      </c>
      <c r="AX275" s="14" t="s">
        <v>72</v>
      </c>
      <c r="AY275" s="179" t="s">
        <v>155</v>
      </c>
    </row>
    <row r="276" spans="2:65" s="12" customFormat="1" ht="10.199999999999999">
      <c r="B276" s="159"/>
      <c r="D276" s="160" t="s">
        <v>514</v>
      </c>
      <c r="E276" s="161" t="s">
        <v>19</v>
      </c>
      <c r="F276" s="162" t="s">
        <v>216</v>
      </c>
      <c r="H276" s="163">
        <v>13</v>
      </c>
      <c r="I276" s="164"/>
      <c r="L276" s="159"/>
      <c r="M276" s="165"/>
      <c r="T276" s="166"/>
      <c r="AT276" s="161" t="s">
        <v>514</v>
      </c>
      <c r="AU276" s="161" t="s">
        <v>82</v>
      </c>
      <c r="AV276" s="12" t="s">
        <v>82</v>
      </c>
      <c r="AW276" s="12" t="s">
        <v>33</v>
      </c>
      <c r="AX276" s="12" t="s">
        <v>79</v>
      </c>
      <c r="AY276" s="161" t="s">
        <v>155</v>
      </c>
    </row>
    <row r="277" spans="2:65" s="1" customFormat="1" ht="24.15" customHeight="1">
      <c r="B277" s="33"/>
      <c r="C277" s="132" t="s">
        <v>268</v>
      </c>
      <c r="D277" s="132" t="s">
        <v>158</v>
      </c>
      <c r="E277" s="133" t="s">
        <v>1191</v>
      </c>
      <c r="F277" s="134" t="s">
        <v>1192</v>
      </c>
      <c r="G277" s="135" t="s">
        <v>161</v>
      </c>
      <c r="H277" s="136">
        <v>13</v>
      </c>
      <c r="I277" s="137"/>
      <c r="J277" s="138">
        <f>ROUND(I277*H277,2)</f>
        <v>0</v>
      </c>
      <c r="K277" s="134" t="s">
        <v>162</v>
      </c>
      <c r="L277" s="33"/>
      <c r="M277" s="139" t="s">
        <v>19</v>
      </c>
      <c r="N277" s="140" t="s">
        <v>43</v>
      </c>
      <c r="P277" s="141">
        <f>O277*H277</f>
        <v>0</v>
      </c>
      <c r="Q277" s="141">
        <v>6.2199999999999998E-3</v>
      </c>
      <c r="R277" s="141">
        <f>Q277*H277</f>
        <v>8.0860000000000001E-2</v>
      </c>
      <c r="S277" s="141">
        <v>0</v>
      </c>
      <c r="T277" s="142">
        <f>S277*H277</f>
        <v>0</v>
      </c>
      <c r="AR277" s="143" t="s">
        <v>163</v>
      </c>
      <c r="AT277" s="143" t="s">
        <v>158</v>
      </c>
      <c r="AU277" s="143" t="s">
        <v>82</v>
      </c>
      <c r="AY277" s="18" t="s">
        <v>155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79</v>
      </c>
      <c r="BK277" s="144">
        <f>ROUND(I277*H277,2)</f>
        <v>0</v>
      </c>
      <c r="BL277" s="18" t="s">
        <v>163</v>
      </c>
      <c r="BM277" s="143" t="s">
        <v>1193</v>
      </c>
    </row>
    <row r="278" spans="2:65" s="1" customFormat="1" ht="10.199999999999999">
      <c r="B278" s="33"/>
      <c r="D278" s="145" t="s">
        <v>164</v>
      </c>
      <c r="F278" s="146" t="s">
        <v>1194</v>
      </c>
      <c r="I278" s="147"/>
      <c r="L278" s="33"/>
      <c r="M278" s="148"/>
      <c r="T278" s="54"/>
      <c r="AT278" s="18" t="s">
        <v>164</v>
      </c>
      <c r="AU278" s="18" t="s">
        <v>82</v>
      </c>
    </row>
    <row r="279" spans="2:65" s="14" customFormat="1" ht="10.199999999999999">
      <c r="B279" s="178"/>
      <c r="D279" s="160" t="s">
        <v>514</v>
      </c>
      <c r="E279" s="179" t="s">
        <v>19</v>
      </c>
      <c r="F279" s="180" t="s">
        <v>1186</v>
      </c>
      <c r="H279" s="179" t="s">
        <v>19</v>
      </c>
      <c r="I279" s="181"/>
      <c r="L279" s="178"/>
      <c r="M279" s="182"/>
      <c r="T279" s="183"/>
      <c r="AT279" s="179" t="s">
        <v>514</v>
      </c>
      <c r="AU279" s="179" t="s">
        <v>82</v>
      </c>
      <c r="AV279" s="14" t="s">
        <v>79</v>
      </c>
      <c r="AW279" s="14" t="s">
        <v>33</v>
      </c>
      <c r="AX279" s="14" t="s">
        <v>72</v>
      </c>
      <c r="AY279" s="179" t="s">
        <v>155</v>
      </c>
    </row>
    <row r="280" spans="2:65" s="12" customFormat="1" ht="10.199999999999999">
      <c r="B280" s="159"/>
      <c r="D280" s="160" t="s">
        <v>514</v>
      </c>
      <c r="E280" s="161" t="s">
        <v>19</v>
      </c>
      <c r="F280" s="162" t="s">
        <v>216</v>
      </c>
      <c r="H280" s="163">
        <v>13</v>
      </c>
      <c r="I280" s="164"/>
      <c r="L280" s="159"/>
      <c r="M280" s="165"/>
      <c r="T280" s="166"/>
      <c r="AT280" s="161" t="s">
        <v>514</v>
      </c>
      <c r="AU280" s="161" t="s">
        <v>82</v>
      </c>
      <c r="AV280" s="12" t="s">
        <v>82</v>
      </c>
      <c r="AW280" s="12" t="s">
        <v>33</v>
      </c>
      <c r="AX280" s="12" t="s">
        <v>79</v>
      </c>
      <c r="AY280" s="161" t="s">
        <v>155</v>
      </c>
    </row>
    <row r="281" spans="2:65" s="1" customFormat="1" ht="24.15" customHeight="1">
      <c r="B281" s="33"/>
      <c r="C281" s="132" t="s">
        <v>219</v>
      </c>
      <c r="D281" s="132" t="s">
        <v>158</v>
      </c>
      <c r="E281" s="133" t="s">
        <v>1195</v>
      </c>
      <c r="F281" s="134" t="s">
        <v>1196</v>
      </c>
      <c r="G281" s="135" t="s">
        <v>161</v>
      </c>
      <c r="H281" s="136">
        <v>13</v>
      </c>
      <c r="I281" s="137"/>
      <c r="J281" s="138">
        <f>ROUND(I281*H281,2)</f>
        <v>0</v>
      </c>
      <c r="K281" s="134" t="s">
        <v>162</v>
      </c>
      <c r="L281" s="33"/>
      <c r="M281" s="139" t="s">
        <v>19</v>
      </c>
      <c r="N281" s="140" t="s">
        <v>43</v>
      </c>
      <c r="P281" s="141">
        <f>O281*H281</f>
        <v>0</v>
      </c>
      <c r="Q281" s="141">
        <v>0</v>
      </c>
      <c r="R281" s="141">
        <f>Q281*H281</f>
        <v>0</v>
      </c>
      <c r="S281" s="141">
        <v>0</v>
      </c>
      <c r="T281" s="142">
        <f>S281*H281</f>
        <v>0</v>
      </c>
      <c r="AR281" s="143" t="s">
        <v>163</v>
      </c>
      <c r="AT281" s="143" t="s">
        <v>158</v>
      </c>
      <c r="AU281" s="143" t="s">
        <v>82</v>
      </c>
      <c r="AY281" s="18" t="s">
        <v>155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8" t="s">
        <v>79</v>
      </c>
      <c r="BK281" s="144">
        <f>ROUND(I281*H281,2)</f>
        <v>0</v>
      </c>
      <c r="BL281" s="18" t="s">
        <v>163</v>
      </c>
      <c r="BM281" s="143" t="s">
        <v>1197</v>
      </c>
    </row>
    <row r="282" spans="2:65" s="1" customFormat="1" ht="10.199999999999999">
      <c r="B282" s="33"/>
      <c r="D282" s="145" t="s">
        <v>164</v>
      </c>
      <c r="F282" s="146" t="s">
        <v>1198</v>
      </c>
      <c r="I282" s="147"/>
      <c r="L282" s="33"/>
      <c r="M282" s="148"/>
      <c r="T282" s="54"/>
      <c r="AT282" s="18" t="s">
        <v>164</v>
      </c>
      <c r="AU282" s="18" t="s">
        <v>82</v>
      </c>
    </row>
    <row r="283" spans="2:65" s="14" customFormat="1" ht="10.199999999999999">
      <c r="B283" s="178"/>
      <c r="D283" s="160" t="s">
        <v>514</v>
      </c>
      <c r="E283" s="179" t="s">
        <v>19</v>
      </c>
      <c r="F283" s="180" t="s">
        <v>1186</v>
      </c>
      <c r="H283" s="179" t="s">
        <v>19</v>
      </c>
      <c r="I283" s="181"/>
      <c r="L283" s="178"/>
      <c r="M283" s="182"/>
      <c r="T283" s="183"/>
      <c r="AT283" s="179" t="s">
        <v>514</v>
      </c>
      <c r="AU283" s="179" t="s">
        <v>82</v>
      </c>
      <c r="AV283" s="14" t="s">
        <v>79</v>
      </c>
      <c r="AW283" s="14" t="s">
        <v>33</v>
      </c>
      <c r="AX283" s="14" t="s">
        <v>72</v>
      </c>
      <c r="AY283" s="179" t="s">
        <v>155</v>
      </c>
    </row>
    <row r="284" spans="2:65" s="12" customFormat="1" ht="10.199999999999999">
      <c r="B284" s="159"/>
      <c r="D284" s="160" t="s">
        <v>514</v>
      </c>
      <c r="E284" s="161" t="s">
        <v>19</v>
      </c>
      <c r="F284" s="162" t="s">
        <v>216</v>
      </c>
      <c r="H284" s="163">
        <v>13</v>
      </c>
      <c r="I284" s="164"/>
      <c r="L284" s="159"/>
      <c r="M284" s="165"/>
      <c r="T284" s="166"/>
      <c r="AT284" s="161" t="s">
        <v>514</v>
      </c>
      <c r="AU284" s="161" t="s">
        <v>82</v>
      </c>
      <c r="AV284" s="12" t="s">
        <v>82</v>
      </c>
      <c r="AW284" s="12" t="s">
        <v>33</v>
      </c>
      <c r="AX284" s="12" t="s">
        <v>79</v>
      </c>
      <c r="AY284" s="161" t="s">
        <v>155</v>
      </c>
    </row>
    <row r="285" spans="2:65" s="1" customFormat="1" ht="24.15" customHeight="1">
      <c r="B285" s="33"/>
      <c r="C285" s="132" t="s">
        <v>277</v>
      </c>
      <c r="D285" s="132" t="s">
        <v>158</v>
      </c>
      <c r="E285" s="133" t="s">
        <v>1199</v>
      </c>
      <c r="F285" s="134" t="s">
        <v>1200</v>
      </c>
      <c r="G285" s="135" t="s">
        <v>161</v>
      </c>
      <c r="H285" s="136">
        <v>13</v>
      </c>
      <c r="I285" s="137"/>
      <c r="J285" s="138">
        <f>ROUND(I285*H285,2)</f>
        <v>0</v>
      </c>
      <c r="K285" s="134" t="s">
        <v>162</v>
      </c>
      <c r="L285" s="33"/>
      <c r="M285" s="139" t="s">
        <v>19</v>
      </c>
      <c r="N285" s="140" t="s">
        <v>43</v>
      </c>
      <c r="P285" s="141">
        <f>O285*H285</f>
        <v>0</v>
      </c>
      <c r="Q285" s="141">
        <v>0.15251000000000001</v>
      </c>
      <c r="R285" s="141">
        <f>Q285*H285</f>
        <v>1.9826300000000001</v>
      </c>
      <c r="S285" s="141">
        <v>0</v>
      </c>
      <c r="T285" s="142">
        <f>S285*H285</f>
        <v>0</v>
      </c>
      <c r="AR285" s="143" t="s">
        <v>163</v>
      </c>
      <c r="AT285" s="143" t="s">
        <v>158</v>
      </c>
      <c r="AU285" s="143" t="s">
        <v>82</v>
      </c>
      <c r="AY285" s="18" t="s">
        <v>155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79</v>
      </c>
      <c r="BK285" s="144">
        <f>ROUND(I285*H285,2)</f>
        <v>0</v>
      </c>
      <c r="BL285" s="18" t="s">
        <v>163</v>
      </c>
      <c r="BM285" s="143" t="s">
        <v>1201</v>
      </c>
    </row>
    <row r="286" spans="2:65" s="1" customFormat="1" ht="10.199999999999999">
      <c r="B286" s="33"/>
      <c r="D286" s="145" t="s">
        <v>164</v>
      </c>
      <c r="F286" s="146" t="s">
        <v>1202</v>
      </c>
      <c r="I286" s="147"/>
      <c r="L286" s="33"/>
      <c r="M286" s="148"/>
      <c r="T286" s="54"/>
      <c r="AT286" s="18" t="s">
        <v>164</v>
      </c>
      <c r="AU286" s="18" t="s">
        <v>82</v>
      </c>
    </row>
    <row r="287" spans="2:65" s="14" customFormat="1" ht="10.199999999999999">
      <c r="B287" s="178"/>
      <c r="D287" s="160" t="s">
        <v>514</v>
      </c>
      <c r="E287" s="179" t="s">
        <v>19</v>
      </c>
      <c r="F287" s="180" t="s">
        <v>1186</v>
      </c>
      <c r="H287" s="179" t="s">
        <v>19</v>
      </c>
      <c r="I287" s="181"/>
      <c r="L287" s="178"/>
      <c r="M287" s="182"/>
      <c r="T287" s="183"/>
      <c r="AT287" s="179" t="s">
        <v>514</v>
      </c>
      <c r="AU287" s="179" t="s">
        <v>82</v>
      </c>
      <c r="AV287" s="14" t="s">
        <v>79</v>
      </c>
      <c r="AW287" s="14" t="s">
        <v>33</v>
      </c>
      <c r="AX287" s="14" t="s">
        <v>72</v>
      </c>
      <c r="AY287" s="179" t="s">
        <v>155</v>
      </c>
    </row>
    <row r="288" spans="2:65" s="12" customFormat="1" ht="10.199999999999999">
      <c r="B288" s="159"/>
      <c r="D288" s="160" t="s">
        <v>514</v>
      </c>
      <c r="E288" s="161" t="s">
        <v>19</v>
      </c>
      <c r="F288" s="162" t="s">
        <v>216</v>
      </c>
      <c r="H288" s="163">
        <v>13</v>
      </c>
      <c r="I288" s="164"/>
      <c r="L288" s="159"/>
      <c r="M288" s="165"/>
      <c r="T288" s="166"/>
      <c r="AT288" s="161" t="s">
        <v>514</v>
      </c>
      <c r="AU288" s="161" t="s">
        <v>82</v>
      </c>
      <c r="AV288" s="12" t="s">
        <v>82</v>
      </c>
      <c r="AW288" s="12" t="s">
        <v>33</v>
      </c>
      <c r="AX288" s="12" t="s">
        <v>79</v>
      </c>
      <c r="AY288" s="161" t="s">
        <v>155</v>
      </c>
    </row>
    <row r="289" spans="2:65" s="1" customFormat="1" ht="16.5" customHeight="1">
      <c r="B289" s="33"/>
      <c r="C289" s="132" t="s">
        <v>223</v>
      </c>
      <c r="D289" s="132" t="s">
        <v>158</v>
      </c>
      <c r="E289" s="133" t="s">
        <v>1027</v>
      </c>
      <c r="F289" s="134" t="s">
        <v>1028</v>
      </c>
      <c r="G289" s="135" t="s">
        <v>171</v>
      </c>
      <c r="H289" s="136">
        <v>94.45</v>
      </c>
      <c r="I289" s="137"/>
      <c r="J289" s="138">
        <f>ROUND(I289*H289,2)</f>
        <v>0</v>
      </c>
      <c r="K289" s="134" t="s">
        <v>162</v>
      </c>
      <c r="L289" s="33"/>
      <c r="M289" s="139" t="s">
        <v>19</v>
      </c>
      <c r="N289" s="140" t="s">
        <v>43</v>
      </c>
      <c r="P289" s="141">
        <f>O289*H289</f>
        <v>0</v>
      </c>
      <c r="Q289" s="141">
        <v>9.0000000000000006E-5</v>
      </c>
      <c r="R289" s="141">
        <f>Q289*H289</f>
        <v>8.5005000000000011E-3</v>
      </c>
      <c r="S289" s="141">
        <v>0</v>
      </c>
      <c r="T289" s="142">
        <f>S289*H289</f>
        <v>0</v>
      </c>
      <c r="AR289" s="143" t="s">
        <v>163</v>
      </c>
      <c r="AT289" s="143" t="s">
        <v>158</v>
      </c>
      <c r="AU289" s="143" t="s">
        <v>82</v>
      </c>
      <c r="AY289" s="18" t="s">
        <v>155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8" t="s">
        <v>79</v>
      </c>
      <c r="BK289" s="144">
        <f>ROUND(I289*H289,2)</f>
        <v>0</v>
      </c>
      <c r="BL289" s="18" t="s">
        <v>163</v>
      </c>
      <c r="BM289" s="143" t="s">
        <v>1203</v>
      </c>
    </row>
    <row r="290" spans="2:65" s="1" customFormat="1" ht="10.199999999999999">
      <c r="B290" s="33"/>
      <c r="D290" s="145" t="s">
        <v>164</v>
      </c>
      <c r="F290" s="146" t="s">
        <v>1030</v>
      </c>
      <c r="I290" s="147"/>
      <c r="L290" s="33"/>
      <c r="M290" s="148"/>
      <c r="T290" s="54"/>
      <c r="AT290" s="18" t="s">
        <v>164</v>
      </c>
      <c r="AU290" s="18" t="s">
        <v>82</v>
      </c>
    </row>
    <row r="291" spans="2:65" s="14" customFormat="1" ht="10.199999999999999">
      <c r="B291" s="178"/>
      <c r="D291" s="160" t="s">
        <v>514</v>
      </c>
      <c r="E291" s="179" t="s">
        <v>19</v>
      </c>
      <c r="F291" s="180" t="s">
        <v>1186</v>
      </c>
      <c r="H291" s="179" t="s">
        <v>19</v>
      </c>
      <c r="I291" s="181"/>
      <c r="L291" s="178"/>
      <c r="M291" s="182"/>
      <c r="T291" s="183"/>
      <c r="AT291" s="179" t="s">
        <v>514</v>
      </c>
      <c r="AU291" s="179" t="s">
        <v>82</v>
      </c>
      <c r="AV291" s="14" t="s">
        <v>79</v>
      </c>
      <c r="AW291" s="14" t="s">
        <v>33</v>
      </c>
      <c r="AX291" s="14" t="s">
        <v>72</v>
      </c>
      <c r="AY291" s="179" t="s">
        <v>155</v>
      </c>
    </row>
    <row r="292" spans="2:65" s="12" customFormat="1" ht="10.199999999999999">
      <c r="B292" s="159"/>
      <c r="D292" s="160" t="s">
        <v>514</v>
      </c>
      <c r="E292" s="161" t="s">
        <v>19</v>
      </c>
      <c r="F292" s="162" t="s">
        <v>1204</v>
      </c>
      <c r="H292" s="163">
        <v>94.45</v>
      </c>
      <c r="I292" s="164"/>
      <c r="L292" s="159"/>
      <c r="M292" s="165"/>
      <c r="T292" s="166"/>
      <c r="AT292" s="161" t="s">
        <v>514</v>
      </c>
      <c r="AU292" s="161" t="s">
        <v>82</v>
      </c>
      <c r="AV292" s="12" t="s">
        <v>82</v>
      </c>
      <c r="AW292" s="12" t="s">
        <v>33</v>
      </c>
      <c r="AX292" s="12" t="s">
        <v>79</v>
      </c>
      <c r="AY292" s="161" t="s">
        <v>155</v>
      </c>
    </row>
    <row r="293" spans="2:65" s="11" customFormat="1" ht="22.8" customHeight="1">
      <c r="B293" s="120"/>
      <c r="D293" s="121" t="s">
        <v>71</v>
      </c>
      <c r="E293" s="130" t="s">
        <v>531</v>
      </c>
      <c r="F293" s="130" t="s">
        <v>532</v>
      </c>
      <c r="I293" s="123"/>
      <c r="J293" s="131">
        <f>BK293</f>
        <v>0</v>
      </c>
      <c r="L293" s="120"/>
      <c r="M293" s="125"/>
      <c r="P293" s="126">
        <f>SUM(P294:P295)</f>
        <v>0</v>
      </c>
      <c r="R293" s="126">
        <f>SUM(R294:R295)</f>
        <v>0</v>
      </c>
      <c r="T293" s="127">
        <f>SUM(T294:T295)</f>
        <v>0</v>
      </c>
      <c r="AR293" s="121" t="s">
        <v>79</v>
      </c>
      <c r="AT293" s="128" t="s">
        <v>71</v>
      </c>
      <c r="AU293" s="128" t="s">
        <v>79</v>
      </c>
      <c r="AY293" s="121" t="s">
        <v>155</v>
      </c>
      <c r="BK293" s="129">
        <f>SUM(BK294:BK295)</f>
        <v>0</v>
      </c>
    </row>
    <row r="294" spans="2:65" s="1" customFormat="1" ht="24.15" customHeight="1">
      <c r="B294" s="33"/>
      <c r="C294" s="132" t="s">
        <v>286</v>
      </c>
      <c r="D294" s="132" t="s">
        <v>158</v>
      </c>
      <c r="E294" s="133" t="s">
        <v>1057</v>
      </c>
      <c r="F294" s="134" t="s">
        <v>1058</v>
      </c>
      <c r="G294" s="135" t="s">
        <v>232</v>
      </c>
      <c r="H294" s="136">
        <v>24.135000000000002</v>
      </c>
      <c r="I294" s="137"/>
      <c r="J294" s="138">
        <f>ROUND(I294*H294,2)</f>
        <v>0</v>
      </c>
      <c r="K294" s="134" t="s">
        <v>162</v>
      </c>
      <c r="L294" s="33"/>
      <c r="M294" s="139" t="s">
        <v>19</v>
      </c>
      <c r="N294" s="140" t="s">
        <v>43</v>
      </c>
      <c r="P294" s="141">
        <f>O294*H294</f>
        <v>0</v>
      </c>
      <c r="Q294" s="141">
        <v>0</v>
      </c>
      <c r="R294" s="141">
        <f>Q294*H294</f>
        <v>0</v>
      </c>
      <c r="S294" s="141">
        <v>0</v>
      </c>
      <c r="T294" s="142">
        <f>S294*H294</f>
        <v>0</v>
      </c>
      <c r="AR294" s="143" t="s">
        <v>163</v>
      </c>
      <c r="AT294" s="143" t="s">
        <v>158</v>
      </c>
      <c r="AU294" s="143" t="s">
        <v>82</v>
      </c>
      <c r="AY294" s="18" t="s">
        <v>155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8" t="s">
        <v>79</v>
      </c>
      <c r="BK294" s="144">
        <f>ROUND(I294*H294,2)</f>
        <v>0</v>
      </c>
      <c r="BL294" s="18" t="s">
        <v>163</v>
      </c>
      <c r="BM294" s="143" t="s">
        <v>241</v>
      </c>
    </row>
    <row r="295" spans="2:65" s="1" customFormat="1" ht="10.199999999999999">
      <c r="B295" s="33"/>
      <c r="D295" s="145" t="s">
        <v>164</v>
      </c>
      <c r="F295" s="146" t="s">
        <v>1060</v>
      </c>
      <c r="I295" s="147"/>
      <c r="L295" s="33"/>
      <c r="M295" s="174"/>
      <c r="N295" s="175"/>
      <c r="O295" s="175"/>
      <c r="P295" s="175"/>
      <c r="Q295" s="175"/>
      <c r="R295" s="175"/>
      <c r="S295" s="175"/>
      <c r="T295" s="176"/>
      <c r="AT295" s="18" t="s">
        <v>164</v>
      </c>
      <c r="AU295" s="18" t="s">
        <v>82</v>
      </c>
    </row>
    <row r="296" spans="2:65" s="1" customFormat="1" ht="6.9" customHeight="1">
      <c r="B296" s="42"/>
      <c r="C296" s="43"/>
      <c r="D296" s="43"/>
      <c r="E296" s="43"/>
      <c r="F296" s="43"/>
      <c r="G296" s="43"/>
      <c r="H296" s="43"/>
      <c r="I296" s="43"/>
      <c r="J296" s="43"/>
      <c r="K296" s="43"/>
      <c r="L296" s="33"/>
    </row>
  </sheetData>
  <sheetProtection algorithmName="SHA-512" hashValue="tWA81cQ+tExgbupX/XVKRj7FgZ9gjVbXScsTwJuZEppDg17bb5rRA+m0VVaxXtO8zHPHRWW4sq8mSXdlyYgABw==" saltValue="5VRgc5ilYVY7hL9urPJGx8ApgZskcJ++geIkt9AFe2vbSPnsq7eEmDAYn6kZYlGQJ93m7ze1Bsm7kuBkkClz+A==" spinCount="100000" sheet="1" objects="1" scenarios="1" formatColumns="0" formatRows="0" autoFilter="0"/>
  <autoFilter ref="C96:K295" xr:uid="{00000000-0009-0000-0000-000003000000}"/>
  <mergeCells count="15">
    <mergeCell ref="E83:H83"/>
    <mergeCell ref="E87:H87"/>
    <mergeCell ref="E85:H85"/>
    <mergeCell ref="E89:H89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1" r:id="rId1" xr:uid="{00000000-0004-0000-0300-000000000000}"/>
    <hyperlink ref="F136" r:id="rId2" xr:uid="{00000000-0004-0000-0300-000001000000}"/>
    <hyperlink ref="F170" r:id="rId3" xr:uid="{00000000-0004-0000-0300-000002000000}"/>
    <hyperlink ref="F174" r:id="rId4" xr:uid="{00000000-0004-0000-0300-000003000000}"/>
    <hyperlink ref="F189" r:id="rId5" xr:uid="{00000000-0004-0000-0300-000004000000}"/>
    <hyperlink ref="F200" r:id="rId6" xr:uid="{00000000-0004-0000-0300-000005000000}"/>
    <hyperlink ref="F204" r:id="rId7" xr:uid="{00000000-0004-0000-0300-000006000000}"/>
    <hyperlink ref="F208" r:id="rId8" xr:uid="{00000000-0004-0000-0300-000007000000}"/>
    <hyperlink ref="F212" r:id="rId9" xr:uid="{00000000-0004-0000-0300-000008000000}"/>
    <hyperlink ref="F220" r:id="rId10" xr:uid="{00000000-0004-0000-0300-000009000000}"/>
    <hyperlink ref="F230" r:id="rId11" xr:uid="{00000000-0004-0000-0300-00000A000000}"/>
    <hyperlink ref="F238" r:id="rId12" xr:uid="{00000000-0004-0000-0300-00000B000000}"/>
    <hyperlink ref="F246" r:id="rId13" xr:uid="{00000000-0004-0000-0300-00000C000000}"/>
    <hyperlink ref="F254" r:id="rId14" xr:uid="{00000000-0004-0000-0300-00000D000000}"/>
    <hyperlink ref="F258" r:id="rId15" xr:uid="{00000000-0004-0000-0300-00000E000000}"/>
    <hyperlink ref="F262" r:id="rId16" xr:uid="{00000000-0004-0000-0300-00000F000000}"/>
    <hyperlink ref="F270" r:id="rId17" xr:uid="{00000000-0004-0000-0300-000010000000}"/>
    <hyperlink ref="F274" r:id="rId18" xr:uid="{00000000-0004-0000-0300-000011000000}"/>
    <hyperlink ref="F278" r:id="rId19" xr:uid="{00000000-0004-0000-0300-000012000000}"/>
    <hyperlink ref="F282" r:id="rId20" xr:uid="{00000000-0004-0000-0300-000013000000}"/>
    <hyperlink ref="F286" r:id="rId21" xr:uid="{00000000-0004-0000-0300-000014000000}"/>
    <hyperlink ref="F290" r:id="rId22" xr:uid="{00000000-0004-0000-0300-000015000000}"/>
    <hyperlink ref="F295" r:id="rId23" xr:uid="{00000000-0004-0000-0300-00001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15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99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124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1205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91</v>
      </c>
      <c r="I13" s="28" t="s">
        <v>20</v>
      </c>
      <c r="J13" s="26" t="s">
        <v>539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21.75" customHeight="1">
      <c r="B15" s="33"/>
      <c r="D15" s="25" t="s">
        <v>540</v>
      </c>
      <c r="F15" s="177" t="s">
        <v>541</v>
      </c>
      <c r="I15" s="25" t="s">
        <v>542</v>
      </c>
      <c r="J15" s="177" t="s">
        <v>543</v>
      </c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ROUND(J95,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ROUND((SUM(BE95:BE1149)),  2)</f>
        <v>0</v>
      </c>
      <c r="I35" s="94">
        <v>0.21</v>
      </c>
      <c r="J35" s="84">
        <f>ROUND(((SUM(BE95:BE1149))*I35),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ROUND((SUM(BF95:BF1149)),  2)</f>
        <v>0</v>
      </c>
      <c r="I36" s="94">
        <v>0.15</v>
      </c>
      <c r="J36" s="84">
        <f>ROUND(((SUM(BF95:BF1149))*I36),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ROUND((SUM(BG95:BG1149)),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ROUND((SUM(BH95:BH1149)),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ROUND((SUM(BI95:BI1149)),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124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SO 03 - Dešťová kanalizace a přípojky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J95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132</v>
      </c>
      <c r="E64" s="106"/>
      <c r="F64" s="106"/>
      <c r="G64" s="106"/>
      <c r="H64" s="106"/>
      <c r="I64" s="106"/>
      <c r="J64" s="107">
        <f>J96</f>
        <v>0</v>
      </c>
      <c r="L64" s="104"/>
    </row>
    <row r="65" spans="2:12" s="9" customFormat="1" ht="19.95" customHeight="1">
      <c r="B65" s="108"/>
      <c r="D65" s="109" t="s">
        <v>544</v>
      </c>
      <c r="E65" s="110"/>
      <c r="F65" s="110"/>
      <c r="G65" s="110"/>
      <c r="H65" s="110"/>
      <c r="I65" s="110"/>
      <c r="J65" s="111">
        <f>J97</f>
        <v>0</v>
      </c>
      <c r="L65" s="108"/>
    </row>
    <row r="66" spans="2:12" s="9" customFormat="1" ht="19.95" customHeight="1">
      <c r="B66" s="108"/>
      <c r="D66" s="109" t="s">
        <v>1206</v>
      </c>
      <c r="E66" s="110"/>
      <c r="F66" s="110"/>
      <c r="G66" s="110"/>
      <c r="H66" s="110"/>
      <c r="I66" s="110"/>
      <c r="J66" s="111">
        <f>J705</f>
        <v>0</v>
      </c>
      <c r="L66" s="108"/>
    </row>
    <row r="67" spans="2:12" s="9" customFormat="1" ht="19.95" customHeight="1">
      <c r="B67" s="108"/>
      <c r="D67" s="109" t="s">
        <v>545</v>
      </c>
      <c r="E67" s="110"/>
      <c r="F67" s="110"/>
      <c r="G67" s="110"/>
      <c r="H67" s="110"/>
      <c r="I67" s="110"/>
      <c r="J67" s="111">
        <f>J742</f>
        <v>0</v>
      </c>
      <c r="L67" s="108"/>
    </row>
    <row r="68" spans="2:12" s="9" customFormat="1" ht="19.95" customHeight="1">
      <c r="B68" s="108"/>
      <c r="D68" s="109" t="s">
        <v>135</v>
      </c>
      <c r="E68" s="110"/>
      <c r="F68" s="110"/>
      <c r="G68" s="110"/>
      <c r="H68" s="110"/>
      <c r="I68" s="110"/>
      <c r="J68" s="111">
        <f>J756</f>
        <v>0</v>
      </c>
      <c r="L68" s="108"/>
    </row>
    <row r="69" spans="2:12" s="9" customFormat="1" ht="19.95" customHeight="1">
      <c r="B69" s="108"/>
      <c r="D69" s="109" t="s">
        <v>136</v>
      </c>
      <c r="E69" s="110"/>
      <c r="F69" s="110"/>
      <c r="G69" s="110"/>
      <c r="H69" s="110"/>
      <c r="I69" s="110"/>
      <c r="J69" s="111">
        <f>J841</f>
        <v>0</v>
      </c>
      <c r="L69" s="108"/>
    </row>
    <row r="70" spans="2:12" s="9" customFormat="1" ht="19.95" customHeight="1">
      <c r="B70" s="108"/>
      <c r="D70" s="109" t="s">
        <v>137</v>
      </c>
      <c r="E70" s="110"/>
      <c r="F70" s="110"/>
      <c r="G70" s="110"/>
      <c r="H70" s="110"/>
      <c r="I70" s="110"/>
      <c r="J70" s="111">
        <f>J894</f>
        <v>0</v>
      </c>
      <c r="L70" s="108"/>
    </row>
    <row r="71" spans="2:12" s="9" customFormat="1" ht="19.95" customHeight="1">
      <c r="B71" s="108"/>
      <c r="D71" s="109" t="s">
        <v>546</v>
      </c>
      <c r="E71" s="110"/>
      <c r="F71" s="110"/>
      <c r="G71" s="110"/>
      <c r="H71" s="110"/>
      <c r="I71" s="110"/>
      <c r="J71" s="111">
        <f>J1098</f>
        <v>0</v>
      </c>
      <c r="L71" s="108"/>
    </row>
    <row r="72" spans="2:12" s="9" customFormat="1" ht="19.95" customHeight="1">
      <c r="B72" s="108"/>
      <c r="D72" s="109" t="s">
        <v>547</v>
      </c>
      <c r="E72" s="110"/>
      <c r="F72" s="110"/>
      <c r="G72" s="110"/>
      <c r="H72" s="110"/>
      <c r="I72" s="110"/>
      <c r="J72" s="111">
        <f>J1125</f>
        <v>0</v>
      </c>
      <c r="L72" s="108"/>
    </row>
    <row r="73" spans="2:12" s="9" customFormat="1" ht="19.95" customHeight="1">
      <c r="B73" s="108"/>
      <c r="D73" s="109" t="s">
        <v>139</v>
      </c>
      <c r="E73" s="110"/>
      <c r="F73" s="110"/>
      <c r="G73" s="110"/>
      <c r="H73" s="110"/>
      <c r="I73" s="110"/>
      <c r="J73" s="111">
        <f>J1145</f>
        <v>0</v>
      </c>
      <c r="L73" s="108"/>
    </row>
    <row r="74" spans="2:12" s="1" customFormat="1" ht="21.75" customHeight="1">
      <c r="B74" s="33"/>
      <c r="L74" s="33"/>
    </row>
    <row r="75" spans="2:12" s="1" customFormat="1" ht="6.9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3"/>
    </row>
    <row r="79" spans="2:12" s="1" customFormat="1" ht="6.9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33"/>
    </row>
    <row r="80" spans="2:12" s="1" customFormat="1" ht="24.9" customHeight="1">
      <c r="B80" s="33"/>
      <c r="C80" s="22" t="s">
        <v>140</v>
      </c>
      <c r="L80" s="33"/>
    </row>
    <row r="81" spans="2:63" s="1" customFormat="1" ht="6.9" customHeight="1">
      <c r="B81" s="33"/>
      <c r="L81" s="33"/>
    </row>
    <row r="82" spans="2:63" s="1" customFormat="1" ht="12" customHeight="1">
      <c r="B82" s="33"/>
      <c r="C82" s="28" t="s">
        <v>16</v>
      </c>
      <c r="L82" s="33"/>
    </row>
    <row r="83" spans="2:63" s="1" customFormat="1" ht="16.5" customHeight="1">
      <c r="B83" s="33"/>
      <c r="E83" s="325" t="str">
        <f>E7</f>
        <v>Tištín - lokalita Z3 - Dopravní a technická infrastruktura pro I. a II. etapu výstavby</v>
      </c>
      <c r="F83" s="326"/>
      <c r="G83" s="326"/>
      <c r="H83" s="326"/>
      <c r="L83" s="33"/>
    </row>
    <row r="84" spans="2:63" ht="12" customHeight="1">
      <c r="B84" s="21"/>
      <c r="C84" s="28" t="s">
        <v>123</v>
      </c>
      <c r="L84" s="21"/>
    </row>
    <row r="85" spans="2:63" s="1" customFormat="1" ht="16.5" customHeight="1">
      <c r="B85" s="33"/>
      <c r="E85" s="325" t="s">
        <v>124</v>
      </c>
      <c r="F85" s="327"/>
      <c r="G85" s="327"/>
      <c r="H85" s="327"/>
      <c r="L85" s="33"/>
    </row>
    <row r="86" spans="2:63" s="1" customFormat="1" ht="12" customHeight="1">
      <c r="B86" s="33"/>
      <c r="C86" s="28" t="s">
        <v>125</v>
      </c>
      <c r="L86" s="33"/>
    </row>
    <row r="87" spans="2:63" s="1" customFormat="1" ht="16.5" customHeight="1">
      <c r="B87" s="33"/>
      <c r="E87" s="288" t="str">
        <f>E11</f>
        <v>SO 03 - Dešťová kanalizace a přípojky</v>
      </c>
      <c r="F87" s="327"/>
      <c r="G87" s="327"/>
      <c r="H87" s="327"/>
      <c r="L87" s="33"/>
    </row>
    <row r="88" spans="2:63" s="1" customFormat="1" ht="6.9" customHeight="1">
      <c r="B88" s="33"/>
      <c r="L88" s="33"/>
    </row>
    <row r="89" spans="2:63" s="1" customFormat="1" ht="12" customHeight="1">
      <c r="B89" s="33"/>
      <c r="C89" s="28" t="s">
        <v>21</v>
      </c>
      <c r="F89" s="26" t="str">
        <f>F14</f>
        <v>Tištín</v>
      </c>
      <c r="I89" s="28" t="s">
        <v>23</v>
      </c>
      <c r="J89" s="50" t="str">
        <f>IF(J14="","",J14)</f>
        <v>16. 4. 2024</v>
      </c>
      <c r="L89" s="33"/>
    </row>
    <row r="90" spans="2:63" s="1" customFormat="1" ht="6.9" customHeight="1">
      <c r="B90" s="33"/>
      <c r="L90" s="33"/>
    </row>
    <row r="91" spans="2:63" s="1" customFormat="1" ht="15.15" customHeight="1">
      <c r="B91" s="33"/>
      <c r="C91" s="28" t="s">
        <v>25</v>
      </c>
      <c r="F91" s="26" t="str">
        <f>E17</f>
        <v xml:space="preserve">Městys Tištín, Tištín 37, 798 29 Tištín, </v>
      </c>
      <c r="I91" s="28" t="s">
        <v>31</v>
      </c>
      <c r="J91" s="31" t="str">
        <f>E23</f>
        <v>ing. Libuše Kujová,</v>
      </c>
      <c r="L91" s="33"/>
    </row>
    <row r="92" spans="2:63" s="1" customFormat="1" ht="15.15" customHeight="1">
      <c r="B92" s="33"/>
      <c r="C92" s="28" t="s">
        <v>29</v>
      </c>
      <c r="F92" s="26" t="str">
        <f>IF(E20="","",E20)</f>
        <v>Vyplň údaj</v>
      </c>
      <c r="I92" s="28" t="s">
        <v>34</v>
      </c>
      <c r="J92" s="31" t="str">
        <f>E26</f>
        <v>Kucek</v>
      </c>
      <c r="L92" s="33"/>
    </row>
    <row r="93" spans="2:63" s="1" customFormat="1" ht="10.35" customHeight="1">
      <c r="B93" s="33"/>
      <c r="L93" s="33"/>
    </row>
    <row r="94" spans="2:63" s="10" customFormat="1" ht="29.25" customHeight="1">
      <c r="B94" s="112"/>
      <c r="C94" s="113" t="s">
        <v>141</v>
      </c>
      <c r="D94" s="114" t="s">
        <v>57</v>
      </c>
      <c r="E94" s="114" t="s">
        <v>53</v>
      </c>
      <c r="F94" s="114" t="s">
        <v>54</v>
      </c>
      <c r="G94" s="114" t="s">
        <v>142</v>
      </c>
      <c r="H94" s="114" t="s">
        <v>143</v>
      </c>
      <c r="I94" s="114" t="s">
        <v>144</v>
      </c>
      <c r="J94" s="114" t="s">
        <v>130</v>
      </c>
      <c r="K94" s="115" t="s">
        <v>145</v>
      </c>
      <c r="L94" s="112"/>
      <c r="M94" s="57" t="s">
        <v>19</v>
      </c>
      <c r="N94" s="58" t="s">
        <v>42</v>
      </c>
      <c r="O94" s="58" t="s">
        <v>146</v>
      </c>
      <c r="P94" s="58" t="s">
        <v>147</v>
      </c>
      <c r="Q94" s="58" t="s">
        <v>148</v>
      </c>
      <c r="R94" s="58" t="s">
        <v>149</v>
      </c>
      <c r="S94" s="58" t="s">
        <v>150</v>
      </c>
      <c r="T94" s="59" t="s">
        <v>151</v>
      </c>
    </row>
    <row r="95" spans="2:63" s="1" customFormat="1" ht="22.8" customHeight="1">
      <c r="B95" s="33"/>
      <c r="C95" s="62" t="s">
        <v>152</v>
      </c>
      <c r="J95" s="116">
        <f>BK95</f>
        <v>0</v>
      </c>
      <c r="L95" s="33"/>
      <c r="M95" s="60"/>
      <c r="N95" s="51"/>
      <c r="O95" s="51"/>
      <c r="P95" s="117">
        <f>P96</f>
        <v>0</v>
      </c>
      <c r="Q95" s="51"/>
      <c r="R95" s="117">
        <f>R96</f>
        <v>124.26793195999997</v>
      </c>
      <c r="S95" s="51"/>
      <c r="T95" s="118">
        <f>T96</f>
        <v>45.847529999999999</v>
      </c>
      <c r="AT95" s="18" t="s">
        <v>71</v>
      </c>
      <c r="AU95" s="18" t="s">
        <v>131</v>
      </c>
      <c r="BK95" s="119">
        <f>BK96</f>
        <v>0</v>
      </c>
    </row>
    <row r="96" spans="2:63" s="11" customFormat="1" ht="25.95" customHeight="1">
      <c r="B96" s="120"/>
      <c r="D96" s="121" t="s">
        <v>71</v>
      </c>
      <c r="E96" s="122" t="s">
        <v>153</v>
      </c>
      <c r="F96" s="122" t="s">
        <v>154</v>
      </c>
      <c r="I96" s="123"/>
      <c r="J96" s="124">
        <f>BK96</f>
        <v>0</v>
      </c>
      <c r="L96" s="120"/>
      <c r="M96" s="125"/>
      <c r="P96" s="126">
        <f>P97+P705+P742+P756+P841+P894+P1098+P1125+P1145</f>
        <v>0</v>
      </c>
      <c r="R96" s="126">
        <f>R97+R705+R742+R756+R841+R894+R1098+R1125+R1145</f>
        <v>124.26793195999997</v>
      </c>
      <c r="T96" s="127">
        <f>T97+T705+T742+T756+T841+T894+T1098+T1125+T1145</f>
        <v>45.847529999999999</v>
      </c>
      <c r="AR96" s="121" t="s">
        <v>79</v>
      </c>
      <c r="AT96" s="128" t="s">
        <v>71</v>
      </c>
      <c r="AU96" s="128" t="s">
        <v>72</v>
      </c>
      <c r="AY96" s="121" t="s">
        <v>155</v>
      </c>
      <c r="BK96" s="129">
        <f>BK97+BK705+BK742+BK756+BK841+BK894+BK1098+BK1125+BK1145</f>
        <v>0</v>
      </c>
    </row>
    <row r="97" spans="2:65" s="11" customFormat="1" ht="22.8" customHeight="1">
      <c r="B97" s="120"/>
      <c r="D97" s="121" t="s">
        <v>71</v>
      </c>
      <c r="E97" s="130" t="s">
        <v>79</v>
      </c>
      <c r="F97" s="130" t="s">
        <v>548</v>
      </c>
      <c r="I97" s="123"/>
      <c r="J97" s="131">
        <f>BK97</f>
        <v>0</v>
      </c>
      <c r="L97" s="120"/>
      <c r="M97" s="125"/>
      <c r="P97" s="126">
        <f>SUM(P98:P704)</f>
        <v>0</v>
      </c>
      <c r="R97" s="126">
        <f>SUM(R98:R704)</f>
        <v>2.8116681800000003</v>
      </c>
      <c r="T97" s="127">
        <f>SUM(T98:T704)</f>
        <v>0</v>
      </c>
      <c r="AR97" s="121" t="s">
        <v>79</v>
      </c>
      <c r="AT97" s="128" t="s">
        <v>71</v>
      </c>
      <c r="AU97" s="128" t="s">
        <v>79</v>
      </c>
      <c r="AY97" s="121" t="s">
        <v>155</v>
      </c>
      <c r="BK97" s="129">
        <f>SUM(BK98:BK704)</f>
        <v>0</v>
      </c>
    </row>
    <row r="98" spans="2:65" s="1" customFormat="1" ht="16.5" customHeight="1">
      <c r="B98" s="33"/>
      <c r="C98" s="132" t="s">
        <v>79</v>
      </c>
      <c r="D98" s="132" t="s">
        <v>158</v>
      </c>
      <c r="E98" s="133" t="s">
        <v>549</v>
      </c>
      <c r="F98" s="134" t="s">
        <v>550</v>
      </c>
      <c r="G98" s="135" t="s">
        <v>551</v>
      </c>
      <c r="H98" s="136">
        <v>480</v>
      </c>
      <c r="I98" s="137"/>
      <c r="J98" s="138">
        <f>ROUND(I98*H98,2)</f>
        <v>0</v>
      </c>
      <c r="K98" s="134" t="s">
        <v>162</v>
      </c>
      <c r="L98" s="33"/>
      <c r="M98" s="139" t="s">
        <v>19</v>
      </c>
      <c r="N98" s="140" t="s">
        <v>43</v>
      </c>
      <c r="P98" s="141">
        <f>O98*H98</f>
        <v>0</v>
      </c>
      <c r="Q98" s="141">
        <v>3.0000000000000001E-5</v>
      </c>
      <c r="R98" s="141">
        <f>Q98*H98</f>
        <v>1.44E-2</v>
      </c>
      <c r="S98" s="141">
        <v>0</v>
      </c>
      <c r="T98" s="142">
        <f>S98*H98</f>
        <v>0</v>
      </c>
      <c r="AR98" s="143" t="s">
        <v>163</v>
      </c>
      <c r="AT98" s="143" t="s">
        <v>158</v>
      </c>
      <c r="AU98" s="143" t="s">
        <v>82</v>
      </c>
      <c r="AY98" s="18" t="s">
        <v>155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8" t="s">
        <v>79</v>
      </c>
      <c r="BK98" s="144">
        <f>ROUND(I98*H98,2)</f>
        <v>0</v>
      </c>
      <c r="BL98" s="18" t="s">
        <v>163</v>
      </c>
      <c r="BM98" s="143" t="s">
        <v>1207</v>
      </c>
    </row>
    <row r="99" spans="2:65" s="1" customFormat="1" ht="10.199999999999999">
      <c r="B99" s="33"/>
      <c r="D99" s="145" t="s">
        <v>164</v>
      </c>
      <c r="F99" s="146" t="s">
        <v>553</v>
      </c>
      <c r="I99" s="147"/>
      <c r="L99" s="33"/>
      <c r="M99" s="148"/>
      <c r="T99" s="54"/>
      <c r="AT99" s="18" t="s">
        <v>164</v>
      </c>
      <c r="AU99" s="18" t="s">
        <v>82</v>
      </c>
    </row>
    <row r="100" spans="2:65" s="14" customFormat="1" ht="10.199999999999999">
      <c r="B100" s="178"/>
      <c r="D100" s="160" t="s">
        <v>514</v>
      </c>
      <c r="E100" s="179" t="s">
        <v>19</v>
      </c>
      <c r="F100" s="180" t="s">
        <v>554</v>
      </c>
      <c r="H100" s="179" t="s">
        <v>19</v>
      </c>
      <c r="I100" s="181"/>
      <c r="L100" s="178"/>
      <c r="M100" s="182"/>
      <c r="T100" s="183"/>
      <c r="AT100" s="179" t="s">
        <v>514</v>
      </c>
      <c r="AU100" s="179" t="s">
        <v>82</v>
      </c>
      <c r="AV100" s="14" t="s">
        <v>79</v>
      </c>
      <c r="AW100" s="14" t="s">
        <v>33</v>
      </c>
      <c r="AX100" s="14" t="s">
        <v>72</v>
      </c>
      <c r="AY100" s="179" t="s">
        <v>155</v>
      </c>
    </row>
    <row r="101" spans="2:65" s="12" customFormat="1" ht="10.199999999999999">
      <c r="B101" s="159"/>
      <c r="D101" s="160" t="s">
        <v>514</v>
      </c>
      <c r="E101" s="161" t="s">
        <v>19</v>
      </c>
      <c r="F101" s="162" t="s">
        <v>555</v>
      </c>
      <c r="H101" s="163">
        <v>480</v>
      </c>
      <c r="I101" s="164"/>
      <c r="L101" s="159"/>
      <c r="M101" s="165"/>
      <c r="T101" s="166"/>
      <c r="AT101" s="161" t="s">
        <v>514</v>
      </c>
      <c r="AU101" s="161" t="s">
        <v>82</v>
      </c>
      <c r="AV101" s="12" t="s">
        <v>82</v>
      </c>
      <c r="AW101" s="12" t="s">
        <v>33</v>
      </c>
      <c r="AX101" s="12" t="s">
        <v>79</v>
      </c>
      <c r="AY101" s="161" t="s">
        <v>155</v>
      </c>
    </row>
    <row r="102" spans="2:65" s="1" customFormat="1" ht="24.15" customHeight="1">
      <c r="B102" s="33"/>
      <c r="C102" s="132" t="s">
        <v>82</v>
      </c>
      <c r="D102" s="132" t="s">
        <v>158</v>
      </c>
      <c r="E102" s="133" t="s">
        <v>556</v>
      </c>
      <c r="F102" s="134" t="s">
        <v>557</v>
      </c>
      <c r="G102" s="135" t="s">
        <v>558</v>
      </c>
      <c r="H102" s="136">
        <v>20</v>
      </c>
      <c r="I102" s="137"/>
      <c r="J102" s="138">
        <f>ROUND(I102*H102,2)</f>
        <v>0</v>
      </c>
      <c r="K102" s="134" t="s">
        <v>162</v>
      </c>
      <c r="L102" s="33"/>
      <c r="M102" s="139" t="s">
        <v>19</v>
      </c>
      <c r="N102" s="140" t="s">
        <v>43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163</v>
      </c>
      <c r="AT102" s="143" t="s">
        <v>158</v>
      </c>
      <c r="AU102" s="143" t="s">
        <v>82</v>
      </c>
      <c r="AY102" s="18" t="s">
        <v>155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8" t="s">
        <v>79</v>
      </c>
      <c r="BK102" s="144">
        <f>ROUND(I102*H102,2)</f>
        <v>0</v>
      </c>
      <c r="BL102" s="18" t="s">
        <v>163</v>
      </c>
      <c r="BM102" s="143" t="s">
        <v>1208</v>
      </c>
    </row>
    <row r="103" spans="2:65" s="1" customFormat="1" ht="10.199999999999999">
      <c r="B103" s="33"/>
      <c r="D103" s="145" t="s">
        <v>164</v>
      </c>
      <c r="F103" s="146" t="s">
        <v>560</v>
      </c>
      <c r="I103" s="147"/>
      <c r="L103" s="33"/>
      <c r="M103" s="148"/>
      <c r="T103" s="54"/>
      <c r="AT103" s="18" t="s">
        <v>164</v>
      </c>
      <c r="AU103" s="18" t="s">
        <v>82</v>
      </c>
    </row>
    <row r="104" spans="2:65" s="14" customFormat="1" ht="10.199999999999999">
      <c r="B104" s="178"/>
      <c r="D104" s="160" t="s">
        <v>514</v>
      </c>
      <c r="E104" s="179" t="s">
        <v>19</v>
      </c>
      <c r="F104" s="180" t="s">
        <v>561</v>
      </c>
      <c r="H104" s="179" t="s">
        <v>19</v>
      </c>
      <c r="I104" s="181"/>
      <c r="L104" s="178"/>
      <c r="M104" s="182"/>
      <c r="T104" s="183"/>
      <c r="AT104" s="179" t="s">
        <v>514</v>
      </c>
      <c r="AU104" s="179" t="s">
        <v>82</v>
      </c>
      <c r="AV104" s="14" t="s">
        <v>79</v>
      </c>
      <c r="AW104" s="14" t="s">
        <v>33</v>
      </c>
      <c r="AX104" s="14" t="s">
        <v>72</v>
      </c>
      <c r="AY104" s="179" t="s">
        <v>155</v>
      </c>
    </row>
    <row r="105" spans="2:65" s="12" customFormat="1" ht="10.199999999999999">
      <c r="B105" s="159"/>
      <c r="D105" s="160" t="s">
        <v>514</v>
      </c>
      <c r="E105" s="161" t="s">
        <v>19</v>
      </c>
      <c r="F105" s="162" t="s">
        <v>562</v>
      </c>
      <c r="H105" s="163">
        <v>20</v>
      </c>
      <c r="I105" s="164"/>
      <c r="L105" s="159"/>
      <c r="M105" s="165"/>
      <c r="T105" s="166"/>
      <c r="AT105" s="161" t="s">
        <v>514</v>
      </c>
      <c r="AU105" s="161" t="s">
        <v>82</v>
      </c>
      <c r="AV105" s="12" t="s">
        <v>82</v>
      </c>
      <c r="AW105" s="12" t="s">
        <v>33</v>
      </c>
      <c r="AX105" s="12" t="s">
        <v>79</v>
      </c>
      <c r="AY105" s="161" t="s">
        <v>155</v>
      </c>
    </row>
    <row r="106" spans="2:65" s="1" customFormat="1" ht="49.05" customHeight="1">
      <c r="B106" s="33"/>
      <c r="C106" s="132" t="s">
        <v>92</v>
      </c>
      <c r="D106" s="132" t="s">
        <v>158</v>
      </c>
      <c r="E106" s="133" t="s">
        <v>1209</v>
      </c>
      <c r="F106" s="134" t="s">
        <v>1210</v>
      </c>
      <c r="G106" s="135" t="s">
        <v>171</v>
      </c>
      <c r="H106" s="136">
        <v>7.4</v>
      </c>
      <c r="I106" s="137"/>
      <c r="J106" s="138">
        <f>ROUND(I106*H106,2)</f>
        <v>0</v>
      </c>
      <c r="K106" s="134" t="s">
        <v>162</v>
      </c>
      <c r="L106" s="33"/>
      <c r="M106" s="139" t="s">
        <v>19</v>
      </c>
      <c r="N106" s="140" t="s">
        <v>43</v>
      </c>
      <c r="P106" s="141">
        <f>O106*H106</f>
        <v>0</v>
      </c>
      <c r="Q106" s="141">
        <v>3.6900000000000002E-2</v>
      </c>
      <c r="R106" s="141">
        <f>Q106*H106</f>
        <v>0.27306000000000002</v>
      </c>
      <c r="S106" s="141">
        <v>0</v>
      </c>
      <c r="T106" s="142">
        <f>S106*H106</f>
        <v>0</v>
      </c>
      <c r="AR106" s="143" t="s">
        <v>163</v>
      </c>
      <c r="AT106" s="143" t="s">
        <v>158</v>
      </c>
      <c r="AU106" s="143" t="s">
        <v>82</v>
      </c>
      <c r="AY106" s="18" t="s">
        <v>155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8" t="s">
        <v>79</v>
      </c>
      <c r="BK106" s="144">
        <f>ROUND(I106*H106,2)</f>
        <v>0</v>
      </c>
      <c r="BL106" s="18" t="s">
        <v>163</v>
      </c>
      <c r="BM106" s="143" t="s">
        <v>1211</v>
      </c>
    </row>
    <row r="107" spans="2:65" s="1" customFormat="1" ht="10.199999999999999">
      <c r="B107" s="33"/>
      <c r="D107" s="145" t="s">
        <v>164</v>
      </c>
      <c r="F107" s="146" t="s">
        <v>1212</v>
      </c>
      <c r="I107" s="147"/>
      <c r="L107" s="33"/>
      <c r="M107" s="148"/>
      <c r="T107" s="54"/>
      <c r="AT107" s="18" t="s">
        <v>164</v>
      </c>
      <c r="AU107" s="18" t="s">
        <v>82</v>
      </c>
    </row>
    <row r="108" spans="2:65" s="14" customFormat="1" ht="10.199999999999999">
      <c r="B108" s="178"/>
      <c r="D108" s="160" t="s">
        <v>514</v>
      </c>
      <c r="E108" s="179" t="s">
        <v>19</v>
      </c>
      <c r="F108" s="180" t="s">
        <v>1213</v>
      </c>
      <c r="H108" s="179" t="s">
        <v>19</v>
      </c>
      <c r="I108" s="181"/>
      <c r="L108" s="178"/>
      <c r="M108" s="182"/>
      <c r="T108" s="183"/>
      <c r="AT108" s="179" t="s">
        <v>514</v>
      </c>
      <c r="AU108" s="179" t="s">
        <v>82</v>
      </c>
      <c r="AV108" s="14" t="s">
        <v>79</v>
      </c>
      <c r="AW108" s="14" t="s">
        <v>33</v>
      </c>
      <c r="AX108" s="14" t="s">
        <v>72</v>
      </c>
      <c r="AY108" s="179" t="s">
        <v>155</v>
      </c>
    </row>
    <row r="109" spans="2:65" s="14" customFormat="1" ht="10.199999999999999">
      <c r="B109" s="178"/>
      <c r="D109" s="160" t="s">
        <v>514</v>
      </c>
      <c r="E109" s="179" t="s">
        <v>19</v>
      </c>
      <c r="F109" s="180" t="s">
        <v>1214</v>
      </c>
      <c r="H109" s="179" t="s">
        <v>19</v>
      </c>
      <c r="I109" s="181"/>
      <c r="L109" s="178"/>
      <c r="M109" s="182"/>
      <c r="T109" s="183"/>
      <c r="AT109" s="179" t="s">
        <v>514</v>
      </c>
      <c r="AU109" s="179" t="s">
        <v>82</v>
      </c>
      <c r="AV109" s="14" t="s">
        <v>79</v>
      </c>
      <c r="AW109" s="14" t="s">
        <v>33</v>
      </c>
      <c r="AX109" s="14" t="s">
        <v>72</v>
      </c>
      <c r="AY109" s="179" t="s">
        <v>155</v>
      </c>
    </row>
    <row r="110" spans="2:65" s="12" customFormat="1" ht="10.199999999999999">
      <c r="B110" s="159"/>
      <c r="D110" s="160" t="s">
        <v>514</v>
      </c>
      <c r="E110" s="161" t="s">
        <v>19</v>
      </c>
      <c r="F110" s="162" t="s">
        <v>1215</v>
      </c>
      <c r="H110" s="163">
        <v>3.7</v>
      </c>
      <c r="I110" s="164"/>
      <c r="L110" s="159"/>
      <c r="M110" s="165"/>
      <c r="T110" s="166"/>
      <c r="AT110" s="161" t="s">
        <v>514</v>
      </c>
      <c r="AU110" s="161" t="s">
        <v>82</v>
      </c>
      <c r="AV110" s="12" t="s">
        <v>82</v>
      </c>
      <c r="AW110" s="12" t="s">
        <v>33</v>
      </c>
      <c r="AX110" s="12" t="s">
        <v>72</v>
      </c>
      <c r="AY110" s="161" t="s">
        <v>155</v>
      </c>
    </row>
    <row r="111" spans="2:65" s="14" customFormat="1" ht="10.199999999999999">
      <c r="B111" s="178"/>
      <c r="D111" s="160" t="s">
        <v>514</v>
      </c>
      <c r="E111" s="179" t="s">
        <v>19</v>
      </c>
      <c r="F111" s="180" t="s">
        <v>1216</v>
      </c>
      <c r="H111" s="179" t="s">
        <v>19</v>
      </c>
      <c r="I111" s="181"/>
      <c r="L111" s="178"/>
      <c r="M111" s="182"/>
      <c r="T111" s="183"/>
      <c r="AT111" s="179" t="s">
        <v>514</v>
      </c>
      <c r="AU111" s="179" t="s">
        <v>82</v>
      </c>
      <c r="AV111" s="14" t="s">
        <v>79</v>
      </c>
      <c r="AW111" s="14" t="s">
        <v>33</v>
      </c>
      <c r="AX111" s="14" t="s">
        <v>72</v>
      </c>
      <c r="AY111" s="179" t="s">
        <v>155</v>
      </c>
    </row>
    <row r="112" spans="2:65" s="12" customFormat="1" ht="10.199999999999999">
      <c r="B112" s="159"/>
      <c r="D112" s="160" t="s">
        <v>514</v>
      </c>
      <c r="E112" s="161" t="s">
        <v>19</v>
      </c>
      <c r="F112" s="162" t="s">
        <v>1215</v>
      </c>
      <c r="H112" s="163">
        <v>3.7</v>
      </c>
      <c r="I112" s="164"/>
      <c r="L112" s="159"/>
      <c r="M112" s="165"/>
      <c r="T112" s="166"/>
      <c r="AT112" s="161" t="s">
        <v>514</v>
      </c>
      <c r="AU112" s="161" t="s">
        <v>82</v>
      </c>
      <c r="AV112" s="12" t="s">
        <v>82</v>
      </c>
      <c r="AW112" s="12" t="s">
        <v>33</v>
      </c>
      <c r="AX112" s="12" t="s">
        <v>72</v>
      </c>
      <c r="AY112" s="161" t="s">
        <v>155</v>
      </c>
    </row>
    <row r="113" spans="2:65" s="13" customFormat="1" ht="10.199999999999999">
      <c r="B113" s="167"/>
      <c r="D113" s="160" t="s">
        <v>514</v>
      </c>
      <c r="E113" s="168" t="s">
        <v>19</v>
      </c>
      <c r="F113" s="169" t="s">
        <v>516</v>
      </c>
      <c r="H113" s="170">
        <v>7.4</v>
      </c>
      <c r="I113" s="171"/>
      <c r="L113" s="167"/>
      <c r="M113" s="172"/>
      <c r="T113" s="173"/>
      <c r="AT113" s="168" t="s">
        <v>514</v>
      </c>
      <c r="AU113" s="168" t="s">
        <v>82</v>
      </c>
      <c r="AV113" s="13" t="s">
        <v>163</v>
      </c>
      <c r="AW113" s="13" t="s">
        <v>33</v>
      </c>
      <c r="AX113" s="13" t="s">
        <v>79</v>
      </c>
      <c r="AY113" s="168" t="s">
        <v>155</v>
      </c>
    </row>
    <row r="114" spans="2:65" s="1" customFormat="1" ht="49.05" customHeight="1">
      <c r="B114" s="33"/>
      <c r="C114" s="132" t="s">
        <v>163</v>
      </c>
      <c r="D114" s="132" t="s">
        <v>158</v>
      </c>
      <c r="E114" s="133" t="s">
        <v>1217</v>
      </c>
      <c r="F114" s="134" t="s">
        <v>1218</v>
      </c>
      <c r="G114" s="135" t="s">
        <v>171</v>
      </c>
      <c r="H114" s="136">
        <v>2.2000000000000002</v>
      </c>
      <c r="I114" s="137"/>
      <c r="J114" s="138">
        <f>ROUND(I114*H114,2)</f>
        <v>0</v>
      </c>
      <c r="K114" s="134" t="s">
        <v>162</v>
      </c>
      <c r="L114" s="33"/>
      <c r="M114" s="139" t="s">
        <v>19</v>
      </c>
      <c r="N114" s="140" t="s">
        <v>43</v>
      </c>
      <c r="P114" s="141">
        <f>O114*H114</f>
        <v>0</v>
      </c>
      <c r="Q114" s="141">
        <v>3.6900000000000002E-2</v>
      </c>
      <c r="R114" s="141">
        <f>Q114*H114</f>
        <v>8.1180000000000016E-2</v>
      </c>
      <c r="S114" s="141">
        <v>0</v>
      </c>
      <c r="T114" s="142">
        <f>S114*H114</f>
        <v>0</v>
      </c>
      <c r="AR114" s="143" t="s">
        <v>163</v>
      </c>
      <c r="AT114" s="143" t="s">
        <v>158</v>
      </c>
      <c r="AU114" s="143" t="s">
        <v>82</v>
      </c>
      <c r="AY114" s="18" t="s">
        <v>155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8" t="s">
        <v>79</v>
      </c>
      <c r="BK114" s="144">
        <f>ROUND(I114*H114,2)</f>
        <v>0</v>
      </c>
      <c r="BL114" s="18" t="s">
        <v>163</v>
      </c>
      <c r="BM114" s="143" t="s">
        <v>1219</v>
      </c>
    </row>
    <row r="115" spans="2:65" s="1" customFormat="1" ht="10.199999999999999">
      <c r="B115" s="33"/>
      <c r="D115" s="145" t="s">
        <v>164</v>
      </c>
      <c r="F115" s="146" t="s">
        <v>1220</v>
      </c>
      <c r="I115" s="147"/>
      <c r="L115" s="33"/>
      <c r="M115" s="148"/>
      <c r="T115" s="54"/>
      <c r="AT115" s="18" t="s">
        <v>164</v>
      </c>
      <c r="AU115" s="18" t="s">
        <v>82</v>
      </c>
    </row>
    <row r="116" spans="2:65" s="14" customFormat="1" ht="10.199999999999999">
      <c r="B116" s="178"/>
      <c r="D116" s="160" t="s">
        <v>514</v>
      </c>
      <c r="E116" s="179" t="s">
        <v>19</v>
      </c>
      <c r="F116" s="180" t="s">
        <v>1213</v>
      </c>
      <c r="H116" s="179" t="s">
        <v>19</v>
      </c>
      <c r="I116" s="181"/>
      <c r="L116" s="178"/>
      <c r="M116" s="182"/>
      <c r="T116" s="183"/>
      <c r="AT116" s="179" t="s">
        <v>514</v>
      </c>
      <c r="AU116" s="179" t="s">
        <v>82</v>
      </c>
      <c r="AV116" s="14" t="s">
        <v>79</v>
      </c>
      <c r="AW116" s="14" t="s">
        <v>33</v>
      </c>
      <c r="AX116" s="14" t="s">
        <v>72</v>
      </c>
      <c r="AY116" s="179" t="s">
        <v>155</v>
      </c>
    </row>
    <row r="117" spans="2:65" s="14" customFormat="1" ht="10.199999999999999">
      <c r="B117" s="178"/>
      <c r="D117" s="160" t="s">
        <v>514</v>
      </c>
      <c r="E117" s="179" t="s">
        <v>19</v>
      </c>
      <c r="F117" s="180" t="s">
        <v>1221</v>
      </c>
      <c r="H117" s="179" t="s">
        <v>19</v>
      </c>
      <c r="I117" s="181"/>
      <c r="L117" s="178"/>
      <c r="M117" s="182"/>
      <c r="T117" s="183"/>
      <c r="AT117" s="179" t="s">
        <v>514</v>
      </c>
      <c r="AU117" s="179" t="s">
        <v>82</v>
      </c>
      <c r="AV117" s="14" t="s">
        <v>79</v>
      </c>
      <c r="AW117" s="14" t="s">
        <v>33</v>
      </c>
      <c r="AX117" s="14" t="s">
        <v>72</v>
      </c>
      <c r="AY117" s="179" t="s">
        <v>155</v>
      </c>
    </row>
    <row r="118" spans="2:65" s="12" customFormat="1" ht="10.199999999999999">
      <c r="B118" s="159"/>
      <c r="D118" s="160" t="s">
        <v>514</v>
      </c>
      <c r="E118" s="161" t="s">
        <v>19</v>
      </c>
      <c r="F118" s="162" t="s">
        <v>1222</v>
      </c>
      <c r="H118" s="163">
        <v>2.2000000000000002</v>
      </c>
      <c r="I118" s="164"/>
      <c r="L118" s="159"/>
      <c r="M118" s="165"/>
      <c r="T118" s="166"/>
      <c r="AT118" s="161" t="s">
        <v>514</v>
      </c>
      <c r="AU118" s="161" t="s">
        <v>82</v>
      </c>
      <c r="AV118" s="12" t="s">
        <v>82</v>
      </c>
      <c r="AW118" s="12" t="s">
        <v>33</v>
      </c>
      <c r="AX118" s="12" t="s">
        <v>79</v>
      </c>
      <c r="AY118" s="161" t="s">
        <v>155</v>
      </c>
    </row>
    <row r="119" spans="2:65" s="1" customFormat="1" ht="24.15" customHeight="1">
      <c r="B119" s="33"/>
      <c r="C119" s="132" t="s">
        <v>179</v>
      </c>
      <c r="D119" s="132" t="s">
        <v>158</v>
      </c>
      <c r="E119" s="133" t="s">
        <v>1223</v>
      </c>
      <c r="F119" s="134" t="s">
        <v>1224</v>
      </c>
      <c r="G119" s="135" t="s">
        <v>186</v>
      </c>
      <c r="H119" s="136">
        <v>18.044</v>
      </c>
      <c r="I119" s="137"/>
      <c r="J119" s="138">
        <f>ROUND(I119*H119,2)</f>
        <v>0</v>
      </c>
      <c r="K119" s="134" t="s">
        <v>162</v>
      </c>
      <c r="L119" s="33"/>
      <c r="M119" s="139" t="s">
        <v>19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163</v>
      </c>
      <c r="AT119" s="143" t="s">
        <v>158</v>
      </c>
      <c r="AU119" s="143" t="s">
        <v>82</v>
      </c>
      <c r="AY119" s="18" t="s">
        <v>155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0</v>
      </c>
      <c r="BL119" s="18" t="s">
        <v>163</v>
      </c>
      <c r="BM119" s="143" t="s">
        <v>1225</v>
      </c>
    </row>
    <row r="120" spans="2:65" s="1" customFormat="1" ht="10.199999999999999">
      <c r="B120" s="33"/>
      <c r="D120" s="145" t="s">
        <v>164</v>
      </c>
      <c r="F120" s="146" t="s">
        <v>1226</v>
      </c>
      <c r="I120" s="147"/>
      <c r="L120" s="33"/>
      <c r="M120" s="148"/>
      <c r="T120" s="54"/>
      <c r="AT120" s="18" t="s">
        <v>164</v>
      </c>
      <c r="AU120" s="18" t="s">
        <v>82</v>
      </c>
    </row>
    <row r="121" spans="2:65" s="14" customFormat="1" ht="10.199999999999999">
      <c r="B121" s="178"/>
      <c r="D121" s="160" t="s">
        <v>514</v>
      </c>
      <c r="E121" s="179" t="s">
        <v>19</v>
      </c>
      <c r="F121" s="180" t="s">
        <v>1213</v>
      </c>
      <c r="H121" s="179" t="s">
        <v>19</v>
      </c>
      <c r="I121" s="181"/>
      <c r="L121" s="178"/>
      <c r="M121" s="182"/>
      <c r="T121" s="183"/>
      <c r="AT121" s="179" t="s">
        <v>514</v>
      </c>
      <c r="AU121" s="179" t="s">
        <v>82</v>
      </c>
      <c r="AV121" s="14" t="s">
        <v>79</v>
      </c>
      <c r="AW121" s="14" t="s">
        <v>33</v>
      </c>
      <c r="AX121" s="14" t="s">
        <v>72</v>
      </c>
      <c r="AY121" s="179" t="s">
        <v>155</v>
      </c>
    </row>
    <row r="122" spans="2:65" s="14" customFormat="1" ht="10.199999999999999">
      <c r="B122" s="178"/>
      <c r="D122" s="160" t="s">
        <v>514</v>
      </c>
      <c r="E122" s="179" t="s">
        <v>19</v>
      </c>
      <c r="F122" s="180" t="s">
        <v>1214</v>
      </c>
      <c r="H122" s="179" t="s">
        <v>19</v>
      </c>
      <c r="I122" s="181"/>
      <c r="L122" s="178"/>
      <c r="M122" s="182"/>
      <c r="T122" s="183"/>
      <c r="AT122" s="179" t="s">
        <v>514</v>
      </c>
      <c r="AU122" s="179" t="s">
        <v>82</v>
      </c>
      <c r="AV122" s="14" t="s">
        <v>79</v>
      </c>
      <c r="AW122" s="14" t="s">
        <v>33</v>
      </c>
      <c r="AX122" s="14" t="s">
        <v>72</v>
      </c>
      <c r="AY122" s="179" t="s">
        <v>155</v>
      </c>
    </row>
    <row r="123" spans="2:65" s="12" customFormat="1" ht="10.199999999999999">
      <c r="B123" s="159"/>
      <c r="D123" s="160" t="s">
        <v>514</v>
      </c>
      <c r="E123" s="161" t="s">
        <v>19</v>
      </c>
      <c r="F123" s="162" t="s">
        <v>1227</v>
      </c>
      <c r="H123" s="163">
        <v>7.1959999999999997</v>
      </c>
      <c r="I123" s="164"/>
      <c r="L123" s="159"/>
      <c r="M123" s="165"/>
      <c r="T123" s="166"/>
      <c r="AT123" s="161" t="s">
        <v>514</v>
      </c>
      <c r="AU123" s="161" t="s">
        <v>82</v>
      </c>
      <c r="AV123" s="12" t="s">
        <v>82</v>
      </c>
      <c r="AW123" s="12" t="s">
        <v>33</v>
      </c>
      <c r="AX123" s="12" t="s">
        <v>72</v>
      </c>
      <c r="AY123" s="161" t="s">
        <v>155</v>
      </c>
    </row>
    <row r="124" spans="2:65" s="14" customFormat="1" ht="10.199999999999999">
      <c r="B124" s="178"/>
      <c r="D124" s="160" t="s">
        <v>514</v>
      </c>
      <c r="E124" s="179" t="s">
        <v>19</v>
      </c>
      <c r="F124" s="180" t="s">
        <v>1216</v>
      </c>
      <c r="H124" s="179" t="s">
        <v>19</v>
      </c>
      <c r="I124" s="181"/>
      <c r="L124" s="178"/>
      <c r="M124" s="182"/>
      <c r="T124" s="183"/>
      <c r="AT124" s="179" t="s">
        <v>514</v>
      </c>
      <c r="AU124" s="179" t="s">
        <v>82</v>
      </c>
      <c r="AV124" s="14" t="s">
        <v>79</v>
      </c>
      <c r="AW124" s="14" t="s">
        <v>33</v>
      </c>
      <c r="AX124" s="14" t="s">
        <v>72</v>
      </c>
      <c r="AY124" s="179" t="s">
        <v>155</v>
      </c>
    </row>
    <row r="125" spans="2:65" s="12" customFormat="1" ht="10.199999999999999">
      <c r="B125" s="159"/>
      <c r="D125" s="160" t="s">
        <v>514</v>
      </c>
      <c r="E125" s="161" t="s">
        <v>19</v>
      </c>
      <c r="F125" s="162" t="s">
        <v>1228</v>
      </c>
      <c r="H125" s="163">
        <v>7.548</v>
      </c>
      <c r="I125" s="164"/>
      <c r="L125" s="159"/>
      <c r="M125" s="165"/>
      <c r="T125" s="166"/>
      <c r="AT125" s="161" t="s">
        <v>514</v>
      </c>
      <c r="AU125" s="161" t="s">
        <v>82</v>
      </c>
      <c r="AV125" s="12" t="s">
        <v>82</v>
      </c>
      <c r="AW125" s="12" t="s">
        <v>33</v>
      </c>
      <c r="AX125" s="12" t="s">
        <v>72</v>
      </c>
      <c r="AY125" s="161" t="s">
        <v>155</v>
      </c>
    </row>
    <row r="126" spans="2:65" s="14" customFormat="1" ht="10.199999999999999">
      <c r="B126" s="178"/>
      <c r="D126" s="160" t="s">
        <v>514</v>
      </c>
      <c r="E126" s="179" t="s">
        <v>19</v>
      </c>
      <c r="F126" s="180" t="s">
        <v>1213</v>
      </c>
      <c r="H126" s="179" t="s">
        <v>19</v>
      </c>
      <c r="I126" s="181"/>
      <c r="L126" s="178"/>
      <c r="M126" s="182"/>
      <c r="T126" s="183"/>
      <c r="AT126" s="179" t="s">
        <v>514</v>
      </c>
      <c r="AU126" s="179" t="s">
        <v>82</v>
      </c>
      <c r="AV126" s="14" t="s">
        <v>79</v>
      </c>
      <c r="AW126" s="14" t="s">
        <v>33</v>
      </c>
      <c r="AX126" s="14" t="s">
        <v>72</v>
      </c>
      <c r="AY126" s="179" t="s">
        <v>155</v>
      </c>
    </row>
    <row r="127" spans="2:65" s="14" customFormat="1" ht="10.199999999999999">
      <c r="B127" s="178"/>
      <c r="D127" s="160" t="s">
        <v>514</v>
      </c>
      <c r="E127" s="179" t="s">
        <v>19</v>
      </c>
      <c r="F127" s="180" t="s">
        <v>1221</v>
      </c>
      <c r="H127" s="179" t="s">
        <v>19</v>
      </c>
      <c r="I127" s="181"/>
      <c r="L127" s="178"/>
      <c r="M127" s="182"/>
      <c r="T127" s="183"/>
      <c r="AT127" s="179" t="s">
        <v>514</v>
      </c>
      <c r="AU127" s="179" t="s">
        <v>82</v>
      </c>
      <c r="AV127" s="14" t="s">
        <v>79</v>
      </c>
      <c r="AW127" s="14" t="s">
        <v>33</v>
      </c>
      <c r="AX127" s="14" t="s">
        <v>72</v>
      </c>
      <c r="AY127" s="179" t="s">
        <v>155</v>
      </c>
    </row>
    <row r="128" spans="2:65" s="12" customFormat="1" ht="10.199999999999999">
      <c r="B128" s="159"/>
      <c r="D128" s="160" t="s">
        <v>514</v>
      </c>
      <c r="E128" s="161" t="s">
        <v>19</v>
      </c>
      <c r="F128" s="162" t="s">
        <v>1229</v>
      </c>
      <c r="H128" s="163">
        <v>3.3</v>
      </c>
      <c r="I128" s="164"/>
      <c r="L128" s="159"/>
      <c r="M128" s="165"/>
      <c r="T128" s="166"/>
      <c r="AT128" s="161" t="s">
        <v>514</v>
      </c>
      <c r="AU128" s="161" t="s">
        <v>82</v>
      </c>
      <c r="AV128" s="12" t="s">
        <v>82</v>
      </c>
      <c r="AW128" s="12" t="s">
        <v>33</v>
      </c>
      <c r="AX128" s="12" t="s">
        <v>72</v>
      </c>
      <c r="AY128" s="161" t="s">
        <v>155</v>
      </c>
    </row>
    <row r="129" spans="2:65" s="13" customFormat="1" ht="10.199999999999999">
      <c r="B129" s="167"/>
      <c r="D129" s="160" t="s">
        <v>514</v>
      </c>
      <c r="E129" s="168" t="s">
        <v>19</v>
      </c>
      <c r="F129" s="169" t="s">
        <v>516</v>
      </c>
      <c r="H129" s="170">
        <v>18.044</v>
      </c>
      <c r="I129" s="171"/>
      <c r="L129" s="167"/>
      <c r="M129" s="172"/>
      <c r="T129" s="173"/>
      <c r="AT129" s="168" t="s">
        <v>514</v>
      </c>
      <c r="AU129" s="168" t="s">
        <v>82</v>
      </c>
      <c r="AV129" s="13" t="s">
        <v>163</v>
      </c>
      <c r="AW129" s="13" t="s">
        <v>33</v>
      </c>
      <c r="AX129" s="13" t="s">
        <v>79</v>
      </c>
      <c r="AY129" s="168" t="s">
        <v>155</v>
      </c>
    </row>
    <row r="130" spans="2:65" s="1" customFormat="1" ht="16.5" customHeight="1">
      <c r="B130" s="33"/>
      <c r="C130" s="132" t="s">
        <v>172</v>
      </c>
      <c r="D130" s="132" t="s">
        <v>158</v>
      </c>
      <c r="E130" s="133" t="s">
        <v>563</v>
      </c>
      <c r="F130" s="134" t="s">
        <v>564</v>
      </c>
      <c r="G130" s="135" t="s">
        <v>176</v>
      </c>
      <c r="H130" s="136">
        <v>453.45</v>
      </c>
      <c r="I130" s="137"/>
      <c r="J130" s="138">
        <f>ROUND(I130*H130,2)</f>
        <v>0</v>
      </c>
      <c r="K130" s="134" t="s">
        <v>162</v>
      </c>
      <c r="L130" s="33"/>
      <c r="M130" s="139" t="s">
        <v>19</v>
      </c>
      <c r="N130" s="140" t="s">
        <v>43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163</v>
      </c>
      <c r="AT130" s="143" t="s">
        <v>158</v>
      </c>
      <c r="AU130" s="143" t="s">
        <v>82</v>
      </c>
      <c r="AY130" s="18" t="s">
        <v>155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79</v>
      </c>
      <c r="BK130" s="144">
        <f>ROUND(I130*H130,2)</f>
        <v>0</v>
      </c>
      <c r="BL130" s="18" t="s">
        <v>163</v>
      </c>
      <c r="BM130" s="143" t="s">
        <v>1230</v>
      </c>
    </row>
    <row r="131" spans="2:65" s="1" customFormat="1" ht="10.199999999999999">
      <c r="B131" s="33"/>
      <c r="D131" s="145" t="s">
        <v>164</v>
      </c>
      <c r="F131" s="146" t="s">
        <v>566</v>
      </c>
      <c r="I131" s="147"/>
      <c r="L131" s="33"/>
      <c r="M131" s="148"/>
      <c r="T131" s="54"/>
      <c r="AT131" s="18" t="s">
        <v>164</v>
      </c>
      <c r="AU131" s="18" t="s">
        <v>82</v>
      </c>
    </row>
    <row r="132" spans="2:65" s="14" customFormat="1" ht="10.199999999999999">
      <c r="B132" s="178"/>
      <c r="D132" s="160" t="s">
        <v>514</v>
      </c>
      <c r="E132" s="179" t="s">
        <v>19</v>
      </c>
      <c r="F132" s="180" t="s">
        <v>1231</v>
      </c>
      <c r="H132" s="179" t="s">
        <v>19</v>
      </c>
      <c r="I132" s="181"/>
      <c r="L132" s="178"/>
      <c r="M132" s="182"/>
      <c r="T132" s="183"/>
      <c r="AT132" s="179" t="s">
        <v>514</v>
      </c>
      <c r="AU132" s="179" t="s">
        <v>82</v>
      </c>
      <c r="AV132" s="14" t="s">
        <v>79</v>
      </c>
      <c r="AW132" s="14" t="s">
        <v>33</v>
      </c>
      <c r="AX132" s="14" t="s">
        <v>72</v>
      </c>
      <c r="AY132" s="179" t="s">
        <v>155</v>
      </c>
    </row>
    <row r="133" spans="2:65" s="14" customFormat="1" ht="10.199999999999999">
      <c r="B133" s="178"/>
      <c r="D133" s="160" t="s">
        <v>514</v>
      </c>
      <c r="E133" s="179" t="s">
        <v>19</v>
      </c>
      <c r="F133" s="180" t="s">
        <v>568</v>
      </c>
      <c r="H133" s="179" t="s">
        <v>19</v>
      </c>
      <c r="I133" s="181"/>
      <c r="L133" s="178"/>
      <c r="M133" s="182"/>
      <c r="T133" s="183"/>
      <c r="AT133" s="179" t="s">
        <v>514</v>
      </c>
      <c r="AU133" s="179" t="s">
        <v>82</v>
      </c>
      <c r="AV133" s="14" t="s">
        <v>79</v>
      </c>
      <c r="AW133" s="14" t="s">
        <v>33</v>
      </c>
      <c r="AX133" s="14" t="s">
        <v>72</v>
      </c>
      <c r="AY133" s="179" t="s">
        <v>155</v>
      </c>
    </row>
    <row r="134" spans="2:65" s="12" customFormat="1" ht="10.199999999999999">
      <c r="B134" s="159"/>
      <c r="D134" s="160" t="s">
        <v>514</v>
      </c>
      <c r="E134" s="161" t="s">
        <v>19</v>
      </c>
      <c r="F134" s="162" t="s">
        <v>1232</v>
      </c>
      <c r="H134" s="163">
        <v>67.7</v>
      </c>
      <c r="I134" s="164"/>
      <c r="L134" s="159"/>
      <c r="M134" s="165"/>
      <c r="T134" s="166"/>
      <c r="AT134" s="161" t="s">
        <v>514</v>
      </c>
      <c r="AU134" s="161" t="s">
        <v>82</v>
      </c>
      <c r="AV134" s="12" t="s">
        <v>82</v>
      </c>
      <c r="AW134" s="12" t="s">
        <v>33</v>
      </c>
      <c r="AX134" s="12" t="s">
        <v>72</v>
      </c>
      <c r="AY134" s="161" t="s">
        <v>155</v>
      </c>
    </row>
    <row r="135" spans="2:65" s="12" customFormat="1" ht="10.199999999999999">
      <c r="B135" s="159"/>
      <c r="D135" s="160" t="s">
        <v>514</v>
      </c>
      <c r="E135" s="161" t="s">
        <v>19</v>
      </c>
      <c r="F135" s="162" t="s">
        <v>1233</v>
      </c>
      <c r="H135" s="163">
        <v>142.12</v>
      </c>
      <c r="I135" s="164"/>
      <c r="L135" s="159"/>
      <c r="M135" s="165"/>
      <c r="T135" s="166"/>
      <c r="AT135" s="161" t="s">
        <v>514</v>
      </c>
      <c r="AU135" s="161" t="s">
        <v>82</v>
      </c>
      <c r="AV135" s="12" t="s">
        <v>82</v>
      </c>
      <c r="AW135" s="12" t="s">
        <v>33</v>
      </c>
      <c r="AX135" s="12" t="s">
        <v>72</v>
      </c>
      <c r="AY135" s="161" t="s">
        <v>155</v>
      </c>
    </row>
    <row r="136" spans="2:65" s="14" customFormat="1" ht="10.199999999999999">
      <c r="B136" s="178"/>
      <c r="D136" s="160" t="s">
        <v>514</v>
      </c>
      <c r="E136" s="179" t="s">
        <v>19</v>
      </c>
      <c r="F136" s="180" t="s">
        <v>1234</v>
      </c>
      <c r="H136" s="179" t="s">
        <v>19</v>
      </c>
      <c r="I136" s="181"/>
      <c r="L136" s="178"/>
      <c r="M136" s="182"/>
      <c r="T136" s="183"/>
      <c r="AT136" s="179" t="s">
        <v>514</v>
      </c>
      <c r="AU136" s="179" t="s">
        <v>82</v>
      </c>
      <c r="AV136" s="14" t="s">
        <v>79</v>
      </c>
      <c r="AW136" s="14" t="s">
        <v>33</v>
      </c>
      <c r="AX136" s="14" t="s">
        <v>72</v>
      </c>
      <c r="AY136" s="179" t="s">
        <v>155</v>
      </c>
    </row>
    <row r="137" spans="2:65" s="14" customFormat="1" ht="10.199999999999999">
      <c r="B137" s="178"/>
      <c r="D137" s="160" t="s">
        <v>514</v>
      </c>
      <c r="E137" s="179" t="s">
        <v>19</v>
      </c>
      <c r="F137" s="180" t="s">
        <v>568</v>
      </c>
      <c r="H137" s="179" t="s">
        <v>19</v>
      </c>
      <c r="I137" s="181"/>
      <c r="L137" s="178"/>
      <c r="M137" s="182"/>
      <c r="T137" s="183"/>
      <c r="AT137" s="179" t="s">
        <v>514</v>
      </c>
      <c r="AU137" s="179" t="s">
        <v>82</v>
      </c>
      <c r="AV137" s="14" t="s">
        <v>79</v>
      </c>
      <c r="AW137" s="14" t="s">
        <v>33</v>
      </c>
      <c r="AX137" s="14" t="s">
        <v>72</v>
      </c>
      <c r="AY137" s="179" t="s">
        <v>155</v>
      </c>
    </row>
    <row r="138" spans="2:65" s="12" customFormat="1" ht="10.199999999999999">
      <c r="B138" s="159"/>
      <c r="D138" s="160" t="s">
        <v>514</v>
      </c>
      <c r="E138" s="161" t="s">
        <v>19</v>
      </c>
      <c r="F138" s="162" t="s">
        <v>1235</v>
      </c>
      <c r="H138" s="163">
        <v>143.03</v>
      </c>
      <c r="I138" s="164"/>
      <c r="L138" s="159"/>
      <c r="M138" s="165"/>
      <c r="T138" s="166"/>
      <c r="AT138" s="161" t="s">
        <v>514</v>
      </c>
      <c r="AU138" s="161" t="s">
        <v>82</v>
      </c>
      <c r="AV138" s="12" t="s">
        <v>82</v>
      </c>
      <c r="AW138" s="12" t="s">
        <v>33</v>
      </c>
      <c r="AX138" s="12" t="s">
        <v>72</v>
      </c>
      <c r="AY138" s="161" t="s">
        <v>155</v>
      </c>
    </row>
    <row r="139" spans="2:65" s="14" customFormat="1" ht="10.199999999999999">
      <c r="B139" s="178"/>
      <c r="D139" s="160" t="s">
        <v>514</v>
      </c>
      <c r="E139" s="179" t="s">
        <v>19</v>
      </c>
      <c r="F139" s="180" t="s">
        <v>1236</v>
      </c>
      <c r="H139" s="179" t="s">
        <v>19</v>
      </c>
      <c r="I139" s="181"/>
      <c r="L139" s="178"/>
      <c r="M139" s="182"/>
      <c r="T139" s="183"/>
      <c r="AT139" s="179" t="s">
        <v>514</v>
      </c>
      <c r="AU139" s="179" t="s">
        <v>82</v>
      </c>
      <c r="AV139" s="14" t="s">
        <v>79</v>
      </c>
      <c r="AW139" s="14" t="s">
        <v>33</v>
      </c>
      <c r="AX139" s="14" t="s">
        <v>72</v>
      </c>
      <c r="AY139" s="179" t="s">
        <v>155</v>
      </c>
    </row>
    <row r="140" spans="2:65" s="12" customFormat="1" ht="10.199999999999999">
      <c r="B140" s="159"/>
      <c r="D140" s="160" t="s">
        <v>514</v>
      </c>
      <c r="E140" s="161" t="s">
        <v>19</v>
      </c>
      <c r="F140" s="162" t="s">
        <v>1237</v>
      </c>
      <c r="H140" s="163">
        <v>82</v>
      </c>
      <c r="I140" s="164"/>
      <c r="L140" s="159"/>
      <c r="M140" s="165"/>
      <c r="T140" s="166"/>
      <c r="AT140" s="161" t="s">
        <v>514</v>
      </c>
      <c r="AU140" s="161" t="s">
        <v>82</v>
      </c>
      <c r="AV140" s="12" t="s">
        <v>82</v>
      </c>
      <c r="AW140" s="12" t="s">
        <v>33</v>
      </c>
      <c r="AX140" s="12" t="s">
        <v>72</v>
      </c>
      <c r="AY140" s="161" t="s">
        <v>155</v>
      </c>
    </row>
    <row r="141" spans="2:65" s="14" customFormat="1" ht="10.199999999999999">
      <c r="B141" s="178"/>
      <c r="D141" s="160" t="s">
        <v>514</v>
      </c>
      <c r="E141" s="179" t="s">
        <v>19</v>
      </c>
      <c r="F141" s="180" t="s">
        <v>1238</v>
      </c>
      <c r="H141" s="179" t="s">
        <v>19</v>
      </c>
      <c r="I141" s="181"/>
      <c r="L141" s="178"/>
      <c r="M141" s="182"/>
      <c r="T141" s="183"/>
      <c r="AT141" s="179" t="s">
        <v>514</v>
      </c>
      <c r="AU141" s="179" t="s">
        <v>82</v>
      </c>
      <c r="AV141" s="14" t="s">
        <v>79</v>
      </c>
      <c r="AW141" s="14" t="s">
        <v>33</v>
      </c>
      <c r="AX141" s="14" t="s">
        <v>72</v>
      </c>
      <c r="AY141" s="179" t="s">
        <v>155</v>
      </c>
    </row>
    <row r="142" spans="2:65" s="12" customFormat="1" ht="10.199999999999999">
      <c r="B142" s="159"/>
      <c r="D142" s="160" t="s">
        <v>514</v>
      </c>
      <c r="E142" s="161" t="s">
        <v>19</v>
      </c>
      <c r="F142" s="162" t="s">
        <v>1239</v>
      </c>
      <c r="H142" s="163">
        <v>16</v>
      </c>
      <c r="I142" s="164"/>
      <c r="L142" s="159"/>
      <c r="M142" s="165"/>
      <c r="T142" s="166"/>
      <c r="AT142" s="161" t="s">
        <v>514</v>
      </c>
      <c r="AU142" s="161" t="s">
        <v>82</v>
      </c>
      <c r="AV142" s="12" t="s">
        <v>82</v>
      </c>
      <c r="AW142" s="12" t="s">
        <v>33</v>
      </c>
      <c r="AX142" s="12" t="s">
        <v>72</v>
      </c>
      <c r="AY142" s="161" t="s">
        <v>155</v>
      </c>
    </row>
    <row r="143" spans="2:65" s="14" customFormat="1" ht="10.199999999999999">
      <c r="B143" s="178"/>
      <c r="D143" s="160" t="s">
        <v>514</v>
      </c>
      <c r="E143" s="179" t="s">
        <v>19</v>
      </c>
      <c r="F143" s="180" t="s">
        <v>1240</v>
      </c>
      <c r="H143" s="179" t="s">
        <v>19</v>
      </c>
      <c r="I143" s="181"/>
      <c r="L143" s="178"/>
      <c r="M143" s="182"/>
      <c r="T143" s="183"/>
      <c r="AT143" s="179" t="s">
        <v>514</v>
      </c>
      <c r="AU143" s="179" t="s">
        <v>82</v>
      </c>
      <c r="AV143" s="14" t="s">
        <v>79</v>
      </c>
      <c r="AW143" s="14" t="s">
        <v>33</v>
      </c>
      <c r="AX143" s="14" t="s">
        <v>72</v>
      </c>
      <c r="AY143" s="179" t="s">
        <v>155</v>
      </c>
    </row>
    <row r="144" spans="2:65" s="12" customFormat="1" ht="10.199999999999999">
      <c r="B144" s="159"/>
      <c r="D144" s="160" t="s">
        <v>514</v>
      </c>
      <c r="E144" s="161" t="s">
        <v>19</v>
      </c>
      <c r="F144" s="162" t="s">
        <v>1241</v>
      </c>
      <c r="H144" s="163">
        <v>2.6</v>
      </c>
      <c r="I144" s="164"/>
      <c r="L144" s="159"/>
      <c r="M144" s="165"/>
      <c r="T144" s="166"/>
      <c r="AT144" s="161" t="s">
        <v>514</v>
      </c>
      <c r="AU144" s="161" t="s">
        <v>82</v>
      </c>
      <c r="AV144" s="12" t="s">
        <v>82</v>
      </c>
      <c r="AW144" s="12" t="s">
        <v>33</v>
      </c>
      <c r="AX144" s="12" t="s">
        <v>72</v>
      </c>
      <c r="AY144" s="161" t="s">
        <v>155</v>
      </c>
    </row>
    <row r="145" spans="2:65" s="13" customFormat="1" ht="10.199999999999999">
      <c r="B145" s="167"/>
      <c r="D145" s="160" t="s">
        <v>514</v>
      </c>
      <c r="E145" s="168" t="s">
        <v>19</v>
      </c>
      <c r="F145" s="169" t="s">
        <v>516</v>
      </c>
      <c r="H145" s="170">
        <v>453.45</v>
      </c>
      <c r="I145" s="171"/>
      <c r="L145" s="167"/>
      <c r="M145" s="172"/>
      <c r="T145" s="173"/>
      <c r="AT145" s="168" t="s">
        <v>514</v>
      </c>
      <c r="AU145" s="168" t="s">
        <v>82</v>
      </c>
      <c r="AV145" s="13" t="s">
        <v>163</v>
      </c>
      <c r="AW145" s="13" t="s">
        <v>33</v>
      </c>
      <c r="AX145" s="13" t="s">
        <v>79</v>
      </c>
      <c r="AY145" s="168" t="s">
        <v>155</v>
      </c>
    </row>
    <row r="146" spans="2:65" s="1" customFormat="1" ht="33" customHeight="1">
      <c r="B146" s="33"/>
      <c r="C146" s="132" t="s">
        <v>189</v>
      </c>
      <c r="D146" s="132" t="s">
        <v>158</v>
      </c>
      <c r="E146" s="133" t="s">
        <v>572</v>
      </c>
      <c r="F146" s="134" t="s">
        <v>573</v>
      </c>
      <c r="G146" s="135" t="s">
        <v>186</v>
      </c>
      <c r="H146" s="136">
        <v>1411.646</v>
      </c>
      <c r="I146" s="137"/>
      <c r="J146" s="138">
        <f>ROUND(I146*H146,2)</f>
        <v>0</v>
      </c>
      <c r="K146" s="134" t="s">
        <v>162</v>
      </c>
      <c r="L146" s="33"/>
      <c r="M146" s="139" t="s">
        <v>19</v>
      </c>
      <c r="N146" s="140" t="s">
        <v>43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163</v>
      </c>
      <c r="AT146" s="143" t="s">
        <v>158</v>
      </c>
      <c r="AU146" s="143" t="s">
        <v>82</v>
      </c>
      <c r="AY146" s="18" t="s">
        <v>155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8" t="s">
        <v>79</v>
      </c>
      <c r="BK146" s="144">
        <f>ROUND(I146*H146,2)</f>
        <v>0</v>
      </c>
      <c r="BL146" s="18" t="s">
        <v>163</v>
      </c>
      <c r="BM146" s="143" t="s">
        <v>1242</v>
      </c>
    </row>
    <row r="147" spans="2:65" s="1" customFormat="1" ht="10.199999999999999">
      <c r="B147" s="33"/>
      <c r="D147" s="145" t="s">
        <v>164</v>
      </c>
      <c r="F147" s="146" t="s">
        <v>575</v>
      </c>
      <c r="I147" s="147"/>
      <c r="L147" s="33"/>
      <c r="M147" s="148"/>
      <c r="T147" s="54"/>
      <c r="AT147" s="18" t="s">
        <v>164</v>
      </c>
      <c r="AU147" s="18" t="s">
        <v>82</v>
      </c>
    </row>
    <row r="148" spans="2:65" s="14" customFormat="1" ht="10.199999999999999">
      <c r="B148" s="178"/>
      <c r="D148" s="160" t="s">
        <v>514</v>
      </c>
      <c r="E148" s="179" t="s">
        <v>19</v>
      </c>
      <c r="F148" s="180" t="s">
        <v>1243</v>
      </c>
      <c r="H148" s="179" t="s">
        <v>19</v>
      </c>
      <c r="I148" s="181"/>
      <c r="L148" s="178"/>
      <c r="M148" s="182"/>
      <c r="T148" s="183"/>
      <c r="AT148" s="179" t="s">
        <v>514</v>
      </c>
      <c r="AU148" s="179" t="s">
        <v>82</v>
      </c>
      <c r="AV148" s="14" t="s">
        <v>79</v>
      </c>
      <c r="AW148" s="14" t="s">
        <v>33</v>
      </c>
      <c r="AX148" s="14" t="s">
        <v>72</v>
      </c>
      <c r="AY148" s="179" t="s">
        <v>155</v>
      </c>
    </row>
    <row r="149" spans="2:65" s="14" customFormat="1" ht="10.199999999999999">
      <c r="B149" s="178"/>
      <c r="D149" s="160" t="s">
        <v>514</v>
      </c>
      <c r="E149" s="179" t="s">
        <v>19</v>
      </c>
      <c r="F149" s="180" t="s">
        <v>1244</v>
      </c>
      <c r="H149" s="179" t="s">
        <v>19</v>
      </c>
      <c r="I149" s="181"/>
      <c r="L149" s="178"/>
      <c r="M149" s="182"/>
      <c r="T149" s="183"/>
      <c r="AT149" s="179" t="s">
        <v>514</v>
      </c>
      <c r="AU149" s="179" t="s">
        <v>82</v>
      </c>
      <c r="AV149" s="14" t="s">
        <v>79</v>
      </c>
      <c r="AW149" s="14" t="s">
        <v>33</v>
      </c>
      <c r="AX149" s="14" t="s">
        <v>72</v>
      </c>
      <c r="AY149" s="179" t="s">
        <v>155</v>
      </c>
    </row>
    <row r="150" spans="2:65" s="12" customFormat="1" ht="10.199999999999999">
      <c r="B150" s="159"/>
      <c r="D150" s="160" t="s">
        <v>514</v>
      </c>
      <c r="E150" s="161" t="s">
        <v>19</v>
      </c>
      <c r="F150" s="162" t="s">
        <v>1245</v>
      </c>
      <c r="H150" s="163">
        <v>30.991</v>
      </c>
      <c r="I150" s="164"/>
      <c r="L150" s="159"/>
      <c r="M150" s="165"/>
      <c r="T150" s="166"/>
      <c r="AT150" s="161" t="s">
        <v>514</v>
      </c>
      <c r="AU150" s="161" t="s">
        <v>82</v>
      </c>
      <c r="AV150" s="12" t="s">
        <v>82</v>
      </c>
      <c r="AW150" s="12" t="s">
        <v>33</v>
      </c>
      <c r="AX150" s="12" t="s">
        <v>72</v>
      </c>
      <c r="AY150" s="161" t="s">
        <v>155</v>
      </c>
    </row>
    <row r="151" spans="2:65" s="14" customFormat="1" ht="10.199999999999999">
      <c r="B151" s="178"/>
      <c r="D151" s="160" t="s">
        <v>514</v>
      </c>
      <c r="E151" s="179" t="s">
        <v>19</v>
      </c>
      <c r="F151" s="180" t="s">
        <v>1246</v>
      </c>
      <c r="H151" s="179" t="s">
        <v>19</v>
      </c>
      <c r="I151" s="181"/>
      <c r="L151" s="178"/>
      <c r="M151" s="182"/>
      <c r="T151" s="183"/>
      <c r="AT151" s="179" t="s">
        <v>514</v>
      </c>
      <c r="AU151" s="179" t="s">
        <v>82</v>
      </c>
      <c r="AV151" s="14" t="s">
        <v>79</v>
      </c>
      <c r="AW151" s="14" t="s">
        <v>33</v>
      </c>
      <c r="AX151" s="14" t="s">
        <v>72</v>
      </c>
      <c r="AY151" s="179" t="s">
        <v>155</v>
      </c>
    </row>
    <row r="152" spans="2:65" s="12" customFormat="1" ht="10.199999999999999">
      <c r="B152" s="159"/>
      <c r="D152" s="160" t="s">
        <v>514</v>
      </c>
      <c r="E152" s="161" t="s">
        <v>19</v>
      </c>
      <c r="F152" s="162" t="s">
        <v>1247</v>
      </c>
      <c r="H152" s="163">
        <v>14.321</v>
      </c>
      <c r="I152" s="164"/>
      <c r="L152" s="159"/>
      <c r="M152" s="165"/>
      <c r="T152" s="166"/>
      <c r="AT152" s="161" t="s">
        <v>514</v>
      </c>
      <c r="AU152" s="161" t="s">
        <v>82</v>
      </c>
      <c r="AV152" s="12" t="s">
        <v>82</v>
      </c>
      <c r="AW152" s="12" t="s">
        <v>33</v>
      </c>
      <c r="AX152" s="12" t="s">
        <v>72</v>
      </c>
      <c r="AY152" s="161" t="s">
        <v>155</v>
      </c>
    </row>
    <row r="153" spans="2:65" s="14" customFormat="1" ht="10.199999999999999">
      <c r="B153" s="178"/>
      <c r="D153" s="160" t="s">
        <v>514</v>
      </c>
      <c r="E153" s="179" t="s">
        <v>19</v>
      </c>
      <c r="F153" s="180" t="s">
        <v>1248</v>
      </c>
      <c r="H153" s="179" t="s">
        <v>19</v>
      </c>
      <c r="I153" s="181"/>
      <c r="L153" s="178"/>
      <c r="M153" s="182"/>
      <c r="T153" s="183"/>
      <c r="AT153" s="179" t="s">
        <v>514</v>
      </c>
      <c r="AU153" s="179" t="s">
        <v>82</v>
      </c>
      <c r="AV153" s="14" t="s">
        <v>79</v>
      </c>
      <c r="AW153" s="14" t="s">
        <v>33</v>
      </c>
      <c r="AX153" s="14" t="s">
        <v>72</v>
      </c>
      <c r="AY153" s="179" t="s">
        <v>155</v>
      </c>
    </row>
    <row r="154" spans="2:65" s="12" customFormat="1" ht="10.199999999999999">
      <c r="B154" s="159"/>
      <c r="D154" s="160" t="s">
        <v>514</v>
      </c>
      <c r="E154" s="161" t="s">
        <v>19</v>
      </c>
      <c r="F154" s="162" t="s">
        <v>1249</v>
      </c>
      <c r="H154" s="163">
        <v>2.6669999999999998</v>
      </c>
      <c r="I154" s="164"/>
      <c r="L154" s="159"/>
      <c r="M154" s="165"/>
      <c r="T154" s="166"/>
      <c r="AT154" s="161" t="s">
        <v>514</v>
      </c>
      <c r="AU154" s="161" t="s">
        <v>82</v>
      </c>
      <c r="AV154" s="12" t="s">
        <v>82</v>
      </c>
      <c r="AW154" s="12" t="s">
        <v>33</v>
      </c>
      <c r="AX154" s="12" t="s">
        <v>72</v>
      </c>
      <c r="AY154" s="161" t="s">
        <v>155</v>
      </c>
    </row>
    <row r="155" spans="2:65" s="14" customFormat="1" ht="10.199999999999999">
      <c r="B155" s="178"/>
      <c r="D155" s="160" t="s">
        <v>514</v>
      </c>
      <c r="E155" s="179" t="s">
        <v>19</v>
      </c>
      <c r="F155" s="180" t="s">
        <v>1250</v>
      </c>
      <c r="H155" s="179" t="s">
        <v>19</v>
      </c>
      <c r="I155" s="181"/>
      <c r="L155" s="178"/>
      <c r="M155" s="182"/>
      <c r="T155" s="183"/>
      <c r="AT155" s="179" t="s">
        <v>514</v>
      </c>
      <c r="AU155" s="179" t="s">
        <v>82</v>
      </c>
      <c r="AV155" s="14" t="s">
        <v>79</v>
      </c>
      <c r="AW155" s="14" t="s">
        <v>33</v>
      </c>
      <c r="AX155" s="14" t="s">
        <v>72</v>
      </c>
      <c r="AY155" s="179" t="s">
        <v>155</v>
      </c>
    </row>
    <row r="156" spans="2:65" s="12" customFormat="1" ht="10.199999999999999">
      <c r="B156" s="159"/>
      <c r="D156" s="160" t="s">
        <v>514</v>
      </c>
      <c r="E156" s="161" t="s">
        <v>19</v>
      </c>
      <c r="F156" s="162" t="s">
        <v>1251</v>
      </c>
      <c r="H156" s="163">
        <v>16.869</v>
      </c>
      <c r="I156" s="164"/>
      <c r="L156" s="159"/>
      <c r="M156" s="165"/>
      <c r="T156" s="166"/>
      <c r="AT156" s="161" t="s">
        <v>514</v>
      </c>
      <c r="AU156" s="161" t="s">
        <v>82</v>
      </c>
      <c r="AV156" s="12" t="s">
        <v>82</v>
      </c>
      <c r="AW156" s="12" t="s">
        <v>33</v>
      </c>
      <c r="AX156" s="12" t="s">
        <v>72</v>
      </c>
      <c r="AY156" s="161" t="s">
        <v>155</v>
      </c>
    </row>
    <row r="157" spans="2:65" s="14" customFormat="1" ht="10.199999999999999">
      <c r="B157" s="178"/>
      <c r="D157" s="160" t="s">
        <v>514</v>
      </c>
      <c r="E157" s="179" t="s">
        <v>19</v>
      </c>
      <c r="F157" s="180" t="s">
        <v>1252</v>
      </c>
      <c r="H157" s="179" t="s">
        <v>19</v>
      </c>
      <c r="I157" s="181"/>
      <c r="L157" s="178"/>
      <c r="M157" s="182"/>
      <c r="T157" s="183"/>
      <c r="AT157" s="179" t="s">
        <v>514</v>
      </c>
      <c r="AU157" s="179" t="s">
        <v>82</v>
      </c>
      <c r="AV157" s="14" t="s">
        <v>79</v>
      </c>
      <c r="AW157" s="14" t="s">
        <v>33</v>
      </c>
      <c r="AX157" s="14" t="s">
        <v>72</v>
      </c>
      <c r="AY157" s="179" t="s">
        <v>155</v>
      </c>
    </row>
    <row r="158" spans="2:65" s="12" customFormat="1" ht="10.199999999999999">
      <c r="B158" s="159"/>
      <c r="D158" s="160" t="s">
        <v>514</v>
      </c>
      <c r="E158" s="161" t="s">
        <v>19</v>
      </c>
      <c r="F158" s="162" t="s">
        <v>1253</v>
      </c>
      <c r="H158" s="163">
        <v>23.422999999999998</v>
      </c>
      <c r="I158" s="164"/>
      <c r="L158" s="159"/>
      <c r="M158" s="165"/>
      <c r="T158" s="166"/>
      <c r="AT158" s="161" t="s">
        <v>514</v>
      </c>
      <c r="AU158" s="161" t="s">
        <v>82</v>
      </c>
      <c r="AV158" s="12" t="s">
        <v>82</v>
      </c>
      <c r="AW158" s="12" t="s">
        <v>33</v>
      </c>
      <c r="AX158" s="12" t="s">
        <v>72</v>
      </c>
      <c r="AY158" s="161" t="s">
        <v>155</v>
      </c>
    </row>
    <row r="159" spans="2:65" s="14" customFormat="1" ht="10.199999999999999">
      <c r="B159" s="178"/>
      <c r="D159" s="160" t="s">
        <v>514</v>
      </c>
      <c r="E159" s="179" t="s">
        <v>19</v>
      </c>
      <c r="F159" s="180" t="s">
        <v>1254</v>
      </c>
      <c r="H159" s="179" t="s">
        <v>19</v>
      </c>
      <c r="I159" s="181"/>
      <c r="L159" s="178"/>
      <c r="M159" s="182"/>
      <c r="T159" s="183"/>
      <c r="AT159" s="179" t="s">
        <v>514</v>
      </c>
      <c r="AU159" s="179" t="s">
        <v>82</v>
      </c>
      <c r="AV159" s="14" t="s">
        <v>79</v>
      </c>
      <c r="AW159" s="14" t="s">
        <v>33</v>
      </c>
      <c r="AX159" s="14" t="s">
        <v>72</v>
      </c>
      <c r="AY159" s="179" t="s">
        <v>155</v>
      </c>
    </row>
    <row r="160" spans="2:65" s="12" customFormat="1" ht="10.199999999999999">
      <c r="B160" s="159"/>
      <c r="D160" s="160" t="s">
        <v>514</v>
      </c>
      <c r="E160" s="161" t="s">
        <v>19</v>
      </c>
      <c r="F160" s="162" t="s">
        <v>1255</v>
      </c>
      <c r="H160" s="163">
        <v>21.587</v>
      </c>
      <c r="I160" s="164"/>
      <c r="L160" s="159"/>
      <c r="M160" s="165"/>
      <c r="T160" s="166"/>
      <c r="AT160" s="161" t="s">
        <v>514</v>
      </c>
      <c r="AU160" s="161" t="s">
        <v>82</v>
      </c>
      <c r="AV160" s="12" t="s">
        <v>82</v>
      </c>
      <c r="AW160" s="12" t="s">
        <v>33</v>
      </c>
      <c r="AX160" s="12" t="s">
        <v>72</v>
      </c>
      <c r="AY160" s="161" t="s">
        <v>155</v>
      </c>
    </row>
    <row r="161" spans="2:51" s="14" customFormat="1" ht="10.199999999999999">
      <c r="B161" s="178"/>
      <c r="D161" s="160" t="s">
        <v>514</v>
      </c>
      <c r="E161" s="179" t="s">
        <v>19</v>
      </c>
      <c r="F161" s="180" t="s">
        <v>1256</v>
      </c>
      <c r="H161" s="179" t="s">
        <v>19</v>
      </c>
      <c r="I161" s="181"/>
      <c r="L161" s="178"/>
      <c r="M161" s="182"/>
      <c r="T161" s="183"/>
      <c r="AT161" s="179" t="s">
        <v>514</v>
      </c>
      <c r="AU161" s="179" t="s">
        <v>82</v>
      </c>
      <c r="AV161" s="14" t="s">
        <v>79</v>
      </c>
      <c r="AW161" s="14" t="s">
        <v>33</v>
      </c>
      <c r="AX161" s="14" t="s">
        <v>72</v>
      </c>
      <c r="AY161" s="179" t="s">
        <v>155</v>
      </c>
    </row>
    <row r="162" spans="2:51" s="12" customFormat="1" ht="10.199999999999999">
      <c r="B162" s="159"/>
      <c r="D162" s="160" t="s">
        <v>514</v>
      </c>
      <c r="E162" s="161" t="s">
        <v>19</v>
      </c>
      <c r="F162" s="162" t="s">
        <v>1257</v>
      </c>
      <c r="H162" s="163">
        <v>27.039000000000001</v>
      </c>
      <c r="I162" s="164"/>
      <c r="L162" s="159"/>
      <c r="M162" s="165"/>
      <c r="T162" s="166"/>
      <c r="AT162" s="161" t="s">
        <v>514</v>
      </c>
      <c r="AU162" s="161" t="s">
        <v>82</v>
      </c>
      <c r="AV162" s="12" t="s">
        <v>82</v>
      </c>
      <c r="AW162" s="12" t="s">
        <v>33</v>
      </c>
      <c r="AX162" s="12" t="s">
        <v>72</v>
      </c>
      <c r="AY162" s="161" t="s">
        <v>155</v>
      </c>
    </row>
    <row r="163" spans="2:51" s="14" customFormat="1" ht="10.199999999999999">
      <c r="B163" s="178"/>
      <c r="D163" s="160" t="s">
        <v>514</v>
      </c>
      <c r="E163" s="179" t="s">
        <v>19</v>
      </c>
      <c r="F163" s="180" t="s">
        <v>1258</v>
      </c>
      <c r="H163" s="179" t="s">
        <v>19</v>
      </c>
      <c r="I163" s="181"/>
      <c r="L163" s="178"/>
      <c r="M163" s="182"/>
      <c r="T163" s="183"/>
      <c r="AT163" s="179" t="s">
        <v>514</v>
      </c>
      <c r="AU163" s="179" t="s">
        <v>82</v>
      </c>
      <c r="AV163" s="14" t="s">
        <v>79</v>
      </c>
      <c r="AW163" s="14" t="s">
        <v>33</v>
      </c>
      <c r="AX163" s="14" t="s">
        <v>72</v>
      </c>
      <c r="AY163" s="179" t="s">
        <v>155</v>
      </c>
    </row>
    <row r="164" spans="2:51" s="12" customFormat="1" ht="10.199999999999999">
      <c r="B164" s="159"/>
      <c r="D164" s="160" t="s">
        <v>514</v>
      </c>
      <c r="E164" s="161" t="s">
        <v>19</v>
      </c>
      <c r="F164" s="162" t="s">
        <v>1259</v>
      </c>
      <c r="H164" s="163">
        <v>59.555999999999997</v>
      </c>
      <c r="I164" s="164"/>
      <c r="L164" s="159"/>
      <c r="M164" s="165"/>
      <c r="T164" s="166"/>
      <c r="AT164" s="161" t="s">
        <v>514</v>
      </c>
      <c r="AU164" s="161" t="s">
        <v>82</v>
      </c>
      <c r="AV164" s="12" t="s">
        <v>82</v>
      </c>
      <c r="AW164" s="12" t="s">
        <v>33</v>
      </c>
      <c r="AX164" s="12" t="s">
        <v>72</v>
      </c>
      <c r="AY164" s="161" t="s">
        <v>155</v>
      </c>
    </row>
    <row r="165" spans="2:51" s="14" customFormat="1" ht="10.199999999999999">
      <c r="B165" s="178"/>
      <c r="D165" s="160" t="s">
        <v>514</v>
      </c>
      <c r="E165" s="179" t="s">
        <v>19</v>
      </c>
      <c r="F165" s="180" t="s">
        <v>1260</v>
      </c>
      <c r="H165" s="179" t="s">
        <v>19</v>
      </c>
      <c r="I165" s="181"/>
      <c r="L165" s="178"/>
      <c r="M165" s="182"/>
      <c r="T165" s="183"/>
      <c r="AT165" s="179" t="s">
        <v>514</v>
      </c>
      <c r="AU165" s="179" t="s">
        <v>82</v>
      </c>
      <c r="AV165" s="14" t="s">
        <v>79</v>
      </c>
      <c r="AW165" s="14" t="s">
        <v>33</v>
      </c>
      <c r="AX165" s="14" t="s">
        <v>72</v>
      </c>
      <c r="AY165" s="179" t="s">
        <v>155</v>
      </c>
    </row>
    <row r="166" spans="2:51" s="14" customFormat="1" ht="10.199999999999999">
      <c r="B166" s="178"/>
      <c r="D166" s="160" t="s">
        <v>514</v>
      </c>
      <c r="E166" s="179" t="s">
        <v>19</v>
      </c>
      <c r="F166" s="180" t="s">
        <v>1261</v>
      </c>
      <c r="H166" s="179" t="s">
        <v>19</v>
      </c>
      <c r="I166" s="181"/>
      <c r="L166" s="178"/>
      <c r="M166" s="182"/>
      <c r="T166" s="183"/>
      <c r="AT166" s="179" t="s">
        <v>514</v>
      </c>
      <c r="AU166" s="179" t="s">
        <v>82</v>
      </c>
      <c r="AV166" s="14" t="s">
        <v>79</v>
      </c>
      <c r="AW166" s="14" t="s">
        <v>33</v>
      </c>
      <c r="AX166" s="14" t="s">
        <v>72</v>
      </c>
      <c r="AY166" s="179" t="s">
        <v>155</v>
      </c>
    </row>
    <row r="167" spans="2:51" s="12" customFormat="1" ht="10.199999999999999">
      <c r="B167" s="159"/>
      <c r="D167" s="160" t="s">
        <v>514</v>
      </c>
      <c r="E167" s="161" t="s">
        <v>19</v>
      </c>
      <c r="F167" s="162" t="s">
        <v>1262</v>
      </c>
      <c r="H167" s="163">
        <v>17.905999999999999</v>
      </c>
      <c r="I167" s="164"/>
      <c r="L167" s="159"/>
      <c r="M167" s="165"/>
      <c r="T167" s="166"/>
      <c r="AT167" s="161" t="s">
        <v>514</v>
      </c>
      <c r="AU167" s="161" t="s">
        <v>82</v>
      </c>
      <c r="AV167" s="12" t="s">
        <v>82</v>
      </c>
      <c r="AW167" s="12" t="s">
        <v>33</v>
      </c>
      <c r="AX167" s="12" t="s">
        <v>72</v>
      </c>
      <c r="AY167" s="161" t="s">
        <v>155</v>
      </c>
    </row>
    <row r="168" spans="2:51" s="14" customFormat="1" ht="10.199999999999999">
      <c r="B168" s="178"/>
      <c r="D168" s="160" t="s">
        <v>514</v>
      </c>
      <c r="E168" s="179" t="s">
        <v>19</v>
      </c>
      <c r="F168" s="180" t="s">
        <v>1231</v>
      </c>
      <c r="H168" s="179" t="s">
        <v>19</v>
      </c>
      <c r="I168" s="181"/>
      <c r="L168" s="178"/>
      <c r="M168" s="182"/>
      <c r="T168" s="183"/>
      <c r="AT168" s="179" t="s">
        <v>514</v>
      </c>
      <c r="AU168" s="179" t="s">
        <v>82</v>
      </c>
      <c r="AV168" s="14" t="s">
        <v>79</v>
      </c>
      <c r="AW168" s="14" t="s">
        <v>33</v>
      </c>
      <c r="AX168" s="14" t="s">
        <v>72</v>
      </c>
      <c r="AY168" s="179" t="s">
        <v>155</v>
      </c>
    </row>
    <row r="169" spans="2:51" s="14" customFormat="1" ht="10.199999999999999">
      <c r="B169" s="178"/>
      <c r="D169" s="160" t="s">
        <v>514</v>
      </c>
      <c r="E169" s="179" t="s">
        <v>19</v>
      </c>
      <c r="F169" s="180" t="s">
        <v>1263</v>
      </c>
      <c r="H169" s="179" t="s">
        <v>19</v>
      </c>
      <c r="I169" s="181"/>
      <c r="L169" s="178"/>
      <c r="M169" s="182"/>
      <c r="T169" s="183"/>
      <c r="AT169" s="179" t="s">
        <v>514</v>
      </c>
      <c r="AU169" s="179" t="s">
        <v>82</v>
      </c>
      <c r="AV169" s="14" t="s">
        <v>79</v>
      </c>
      <c r="AW169" s="14" t="s">
        <v>33</v>
      </c>
      <c r="AX169" s="14" t="s">
        <v>72</v>
      </c>
      <c r="AY169" s="179" t="s">
        <v>155</v>
      </c>
    </row>
    <row r="170" spans="2:51" s="12" customFormat="1" ht="10.199999999999999">
      <c r="B170" s="159"/>
      <c r="D170" s="160" t="s">
        <v>514</v>
      </c>
      <c r="E170" s="161" t="s">
        <v>19</v>
      </c>
      <c r="F170" s="162" t="s">
        <v>1264</v>
      </c>
      <c r="H170" s="163">
        <v>3.6320000000000001</v>
      </c>
      <c r="I170" s="164"/>
      <c r="L170" s="159"/>
      <c r="M170" s="165"/>
      <c r="T170" s="166"/>
      <c r="AT170" s="161" t="s">
        <v>514</v>
      </c>
      <c r="AU170" s="161" t="s">
        <v>82</v>
      </c>
      <c r="AV170" s="12" t="s">
        <v>82</v>
      </c>
      <c r="AW170" s="12" t="s">
        <v>33</v>
      </c>
      <c r="AX170" s="12" t="s">
        <v>72</v>
      </c>
      <c r="AY170" s="161" t="s">
        <v>155</v>
      </c>
    </row>
    <row r="171" spans="2:51" s="14" customFormat="1" ht="10.199999999999999">
      <c r="B171" s="178"/>
      <c r="D171" s="160" t="s">
        <v>514</v>
      </c>
      <c r="E171" s="179" t="s">
        <v>19</v>
      </c>
      <c r="F171" s="180" t="s">
        <v>1265</v>
      </c>
      <c r="H171" s="179" t="s">
        <v>19</v>
      </c>
      <c r="I171" s="181"/>
      <c r="L171" s="178"/>
      <c r="M171" s="182"/>
      <c r="T171" s="183"/>
      <c r="AT171" s="179" t="s">
        <v>514</v>
      </c>
      <c r="AU171" s="179" t="s">
        <v>82</v>
      </c>
      <c r="AV171" s="14" t="s">
        <v>79</v>
      </c>
      <c r="AW171" s="14" t="s">
        <v>33</v>
      </c>
      <c r="AX171" s="14" t="s">
        <v>72</v>
      </c>
      <c r="AY171" s="179" t="s">
        <v>155</v>
      </c>
    </row>
    <row r="172" spans="2:51" s="12" customFormat="1" ht="10.199999999999999">
      <c r="B172" s="159"/>
      <c r="D172" s="160" t="s">
        <v>514</v>
      </c>
      <c r="E172" s="161" t="s">
        <v>19</v>
      </c>
      <c r="F172" s="162" t="s">
        <v>1266</v>
      </c>
      <c r="H172" s="163">
        <v>13.095000000000001</v>
      </c>
      <c r="I172" s="164"/>
      <c r="L172" s="159"/>
      <c r="M172" s="165"/>
      <c r="T172" s="166"/>
      <c r="AT172" s="161" t="s">
        <v>514</v>
      </c>
      <c r="AU172" s="161" t="s">
        <v>82</v>
      </c>
      <c r="AV172" s="12" t="s">
        <v>82</v>
      </c>
      <c r="AW172" s="12" t="s">
        <v>33</v>
      </c>
      <c r="AX172" s="12" t="s">
        <v>72</v>
      </c>
      <c r="AY172" s="161" t="s">
        <v>155</v>
      </c>
    </row>
    <row r="173" spans="2:51" s="14" customFormat="1" ht="10.199999999999999">
      <c r="B173" s="178"/>
      <c r="D173" s="160" t="s">
        <v>514</v>
      </c>
      <c r="E173" s="179" t="s">
        <v>19</v>
      </c>
      <c r="F173" s="180" t="s">
        <v>1267</v>
      </c>
      <c r="H173" s="179" t="s">
        <v>19</v>
      </c>
      <c r="I173" s="181"/>
      <c r="L173" s="178"/>
      <c r="M173" s="182"/>
      <c r="T173" s="183"/>
      <c r="AT173" s="179" t="s">
        <v>514</v>
      </c>
      <c r="AU173" s="179" t="s">
        <v>82</v>
      </c>
      <c r="AV173" s="14" t="s">
        <v>79</v>
      </c>
      <c r="AW173" s="14" t="s">
        <v>33</v>
      </c>
      <c r="AX173" s="14" t="s">
        <v>72</v>
      </c>
      <c r="AY173" s="179" t="s">
        <v>155</v>
      </c>
    </row>
    <row r="174" spans="2:51" s="12" customFormat="1" ht="10.199999999999999">
      <c r="B174" s="159"/>
      <c r="D174" s="160" t="s">
        <v>514</v>
      </c>
      <c r="E174" s="161" t="s">
        <v>19</v>
      </c>
      <c r="F174" s="162" t="s">
        <v>1268</v>
      </c>
      <c r="H174" s="163">
        <v>9.6750000000000007</v>
      </c>
      <c r="I174" s="164"/>
      <c r="L174" s="159"/>
      <c r="M174" s="165"/>
      <c r="T174" s="166"/>
      <c r="AT174" s="161" t="s">
        <v>514</v>
      </c>
      <c r="AU174" s="161" t="s">
        <v>82</v>
      </c>
      <c r="AV174" s="12" t="s">
        <v>82</v>
      </c>
      <c r="AW174" s="12" t="s">
        <v>33</v>
      </c>
      <c r="AX174" s="12" t="s">
        <v>72</v>
      </c>
      <c r="AY174" s="161" t="s">
        <v>155</v>
      </c>
    </row>
    <row r="175" spans="2:51" s="14" customFormat="1" ht="10.199999999999999">
      <c r="B175" s="178"/>
      <c r="D175" s="160" t="s">
        <v>514</v>
      </c>
      <c r="E175" s="179" t="s">
        <v>19</v>
      </c>
      <c r="F175" s="180" t="s">
        <v>1269</v>
      </c>
      <c r="H175" s="179" t="s">
        <v>19</v>
      </c>
      <c r="I175" s="181"/>
      <c r="L175" s="178"/>
      <c r="M175" s="182"/>
      <c r="T175" s="183"/>
      <c r="AT175" s="179" t="s">
        <v>514</v>
      </c>
      <c r="AU175" s="179" t="s">
        <v>82</v>
      </c>
      <c r="AV175" s="14" t="s">
        <v>79</v>
      </c>
      <c r="AW175" s="14" t="s">
        <v>33</v>
      </c>
      <c r="AX175" s="14" t="s">
        <v>72</v>
      </c>
      <c r="AY175" s="179" t="s">
        <v>155</v>
      </c>
    </row>
    <row r="176" spans="2:51" s="12" customFormat="1" ht="10.199999999999999">
      <c r="B176" s="159"/>
      <c r="D176" s="160" t="s">
        <v>514</v>
      </c>
      <c r="E176" s="161" t="s">
        <v>19</v>
      </c>
      <c r="F176" s="162" t="s">
        <v>1270</v>
      </c>
      <c r="H176" s="163">
        <v>25.081</v>
      </c>
      <c r="I176" s="164"/>
      <c r="L176" s="159"/>
      <c r="M176" s="165"/>
      <c r="T176" s="166"/>
      <c r="AT176" s="161" t="s">
        <v>514</v>
      </c>
      <c r="AU176" s="161" t="s">
        <v>82</v>
      </c>
      <c r="AV176" s="12" t="s">
        <v>82</v>
      </c>
      <c r="AW176" s="12" t="s">
        <v>33</v>
      </c>
      <c r="AX176" s="12" t="s">
        <v>72</v>
      </c>
      <c r="AY176" s="161" t="s">
        <v>155</v>
      </c>
    </row>
    <row r="177" spans="2:51" s="14" customFormat="1" ht="10.199999999999999">
      <c r="B177" s="178"/>
      <c r="D177" s="160" t="s">
        <v>514</v>
      </c>
      <c r="E177" s="179" t="s">
        <v>19</v>
      </c>
      <c r="F177" s="180" t="s">
        <v>1271</v>
      </c>
      <c r="H177" s="179" t="s">
        <v>19</v>
      </c>
      <c r="I177" s="181"/>
      <c r="L177" s="178"/>
      <c r="M177" s="182"/>
      <c r="T177" s="183"/>
      <c r="AT177" s="179" t="s">
        <v>514</v>
      </c>
      <c r="AU177" s="179" t="s">
        <v>82</v>
      </c>
      <c r="AV177" s="14" t="s">
        <v>79</v>
      </c>
      <c r="AW177" s="14" t="s">
        <v>33</v>
      </c>
      <c r="AX177" s="14" t="s">
        <v>72</v>
      </c>
      <c r="AY177" s="179" t="s">
        <v>155</v>
      </c>
    </row>
    <row r="178" spans="2:51" s="12" customFormat="1" ht="10.199999999999999">
      <c r="B178" s="159"/>
      <c r="D178" s="160" t="s">
        <v>514</v>
      </c>
      <c r="E178" s="161" t="s">
        <v>19</v>
      </c>
      <c r="F178" s="162" t="s">
        <v>1272</v>
      </c>
      <c r="H178" s="163">
        <v>9.7710000000000008</v>
      </c>
      <c r="I178" s="164"/>
      <c r="L178" s="159"/>
      <c r="M178" s="165"/>
      <c r="T178" s="166"/>
      <c r="AT178" s="161" t="s">
        <v>514</v>
      </c>
      <c r="AU178" s="161" t="s">
        <v>82</v>
      </c>
      <c r="AV178" s="12" t="s">
        <v>82</v>
      </c>
      <c r="AW178" s="12" t="s">
        <v>33</v>
      </c>
      <c r="AX178" s="12" t="s">
        <v>72</v>
      </c>
      <c r="AY178" s="161" t="s">
        <v>155</v>
      </c>
    </row>
    <row r="179" spans="2:51" s="14" customFormat="1" ht="10.199999999999999">
      <c r="B179" s="178"/>
      <c r="D179" s="160" t="s">
        <v>514</v>
      </c>
      <c r="E179" s="179" t="s">
        <v>19</v>
      </c>
      <c r="F179" s="180" t="s">
        <v>1273</v>
      </c>
      <c r="H179" s="179" t="s">
        <v>19</v>
      </c>
      <c r="I179" s="181"/>
      <c r="L179" s="178"/>
      <c r="M179" s="182"/>
      <c r="T179" s="183"/>
      <c r="AT179" s="179" t="s">
        <v>514</v>
      </c>
      <c r="AU179" s="179" t="s">
        <v>82</v>
      </c>
      <c r="AV179" s="14" t="s">
        <v>79</v>
      </c>
      <c r="AW179" s="14" t="s">
        <v>33</v>
      </c>
      <c r="AX179" s="14" t="s">
        <v>72</v>
      </c>
      <c r="AY179" s="179" t="s">
        <v>155</v>
      </c>
    </row>
    <row r="180" spans="2:51" s="12" customFormat="1" ht="10.199999999999999">
      <c r="B180" s="159"/>
      <c r="D180" s="160" t="s">
        <v>514</v>
      </c>
      <c r="E180" s="161" t="s">
        <v>19</v>
      </c>
      <c r="F180" s="162" t="s">
        <v>1274</v>
      </c>
      <c r="H180" s="163">
        <v>12.297000000000001</v>
      </c>
      <c r="I180" s="164"/>
      <c r="L180" s="159"/>
      <c r="M180" s="165"/>
      <c r="T180" s="166"/>
      <c r="AT180" s="161" t="s">
        <v>514</v>
      </c>
      <c r="AU180" s="161" t="s">
        <v>82</v>
      </c>
      <c r="AV180" s="12" t="s">
        <v>82</v>
      </c>
      <c r="AW180" s="12" t="s">
        <v>33</v>
      </c>
      <c r="AX180" s="12" t="s">
        <v>72</v>
      </c>
      <c r="AY180" s="161" t="s">
        <v>155</v>
      </c>
    </row>
    <row r="181" spans="2:51" s="14" customFormat="1" ht="10.199999999999999">
      <c r="B181" s="178"/>
      <c r="D181" s="160" t="s">
        <v>514</v>
      </c>
      <c r="E181" s="179" t="s">
        <v>19</v>
      </c>
      <c r="F181" s="180" t="s">
        <v>1275</v>
      </c>
      <c r="H181" s="179" t="s">
        <v>19</v>
      </c>
      <c r="I181" s="181"/>
      <c r="L181" s="178"/>
      <c r="M181" s="182"/>
      <c r="T181" s="183"/>
      <c r="AT181" s="179" t="s">
        <v>514</v>
      </c>
      <c r="AU181" s="179" t="s">
        <v>82</v>
      </c>
      <c r="AV181" s="14" t="s">
        <v>79</v>
      </c>
      <c r="AW181" s="14" t="s">
        <v>33</v>
      </c>
      <c r="AX181" s="14" t="s">
        <v>72</v>
      </c>
      <c r="AY181" s="179" t="s">
        <v>155</v>
      </c>
    </row>
    <row r="182" spans="2:51" s="12" customFormat="1" ht="10.199999999999999">
      <c r="B182" s="159"/>
      <c r="D182" s="160" t="s">
        <v>514</v>
      </c>
      <c r="E182" s="161" t="s">
        <v>19</v>
      </c>
      <c r="F182" s="162" t="s">
        <v>1276</v>
      </c>
      <c r="H182" s="163">
        <v>7.5540000000000003</v>
      </c>
      <c r="I182" s="164"/>
      <c r="L182" s="159"/>
      <c r="M182" s="165"/>
      <c r="T182" s="166"/>
      <c r="AT182" s="161" t="s">
        <v>514</v>
      </c>
      <c r="AU182" s="161" t="s">
        <v>82</v>
      </c>
      <c r="AV182" s="12" t="s">
        <v>82</v>
      </c>
      <c r="AW182" s="12" t="s">
        <v>33</v>
      </c>
      <c r="AX182" s="12" t="s">
        <v>72</v>
      </c>
      <c r="AY182" s="161" t="s">
        <v>155</v>
      </c>
    </row>
    <row r="183" spans="2:51" s="14" customFormat="1" ht="10.199999999999999">
      <c r="B183" s="178"/>
      <c r="D183" s="160" t="s">
        <v>514</v>
      </c>
      <c r="E183" s="179" t="s">
        <v>19</v>
      </c>
      <c r="F183" s="180" t="s">
        <v>1277</v>
      </c>
      <c r="H183" s="179" t="s">
        <v>19</v>
      </c>
      <c r="I183" s="181"/>
      <c r="L183" s="178"/>
      <c r="M183" s="182"/>
      <c r="T183" s="183"/>
      <c r="AT183" s="179" t="s">
        <v>514</v>
      </c>
      <c r="AU183" s="179" t="s">
        <v>82</v>
      </c>
      <c r="AV183" s="14" t="s">
        <v>79</v>
      </c>
      <c r="AW183" s="14" t="s">
        <v>33</v>
      </c>
      <c r="AX183" s="14" t="s">
        <v>72</v>
      </c>
      <c r="AY183" s="179" t="s">
        <v>155</v>
      </c>
    </row>
    <row r="184" spans="2:51" s="12" customFormat="1" ht="10.199999999999999">
      <c r="B184" s="159"/>
      <c r="D184" s="160" t="s">
        <v>514</v>
      </c>
      <c r="E184" s="161" t="s">
        <v>19</v>
      </c>
      <c r="F184" s="162" t="s">
        <v>1278</v>
      </c>
      <c r="H184" s="163">
        <v>12.917</v>
      </c>
      <c r="I184" s="164"/>
      <c r="L184" s="159"/>
      <c r="M184" s="165"/>
      <c r="T184" s="166"/>
      <c r="AT184" s="161" t="s">
        <v>514</v>
      </c>
      <c r="AU184" s="161" t="s">
        <v>82</v>
      </c>
      <c r="AV184" s="12" t="s">
        <v>82</v>
      </c>
      <c r="AW184" s="12" t="s">
        <v>33</v>
      </c>
      <c r="AX184" s="12" t="s">
        <v>72</v>
      </c>
      <c r="AY184" s="161" t="s">
        <v>155</v>
      </c>
    </row>
    <row r="185" spans="2:51" s="14" customFormat="1" ht="10.199999999999999">
      <c r="B185" s="178"/>
      <c r="D185" s="160" t="s">
        <v>514</v>
      </c>
      <c r="E185" s="179" t="s">
        <v>19</v>
      </c>
      <c r="F185" s="180" t="s">
        <v>1279</v>
      </c>
      <c r="H185" s="179" t="s">
        <v>19</v>
      </c>
      <c r="I185" s="181"/>
      <c r="L185" s="178"/>
      <c r="M185" s="182"/>
      <c r="T185" s="183"/>
      <c r="AT185" s="179" t="s">
        <v>514</v>
      </c>
      <c r="AU185" s="179" t="s">
        <v>82</v>
      </c>
      <c r="AV185" s="14" t="s">
        <v>79</v>
      </c>
      <c r="AW185" s="14" t="s">
        <v>33</v>
      </c>
      <c r="AX185" s="14" t="s">
        <v>72</v>
      </c>
      <c r="AY185" s="179" t="s">
        <v>155</v>
      </c>
    </row>
    <row r="186" spans="2:51" s="12" customFormat="1" ht="10.199999999999999">
      <c r="B186" s="159"/>
      <c r="D186" s="160" t="s">
        <v>514</v>
      </c>
      <c r="E186" s="161" t="s">
        <v>19</v>
      </c>
      <c r="F186" s="162" t="s">
        <v>1280</v>
      </c>
      <c r="H186" s="163">
        <v>38.959000000000003</v>
      </c>
      <c r="I186" s="164"/>
      <c r="L186" s="159"/>
      <c r="M186" s="165"/>
      <c r="T186" s="166"/>
      <c r="AT186" s="161" t="s">
        <v>514</v>
      </c>
      <c r="AU186" s="161" t="s">
        <v>82</v>
      </c>
      <c r="AV186" s="12" t="s">
        <v>82</v>
      </c>
      <c r="AW186" s="12" t="s">
        <v>33</v>
      </c>
      <c r="AX186" s="12" t="s">
        <v>72</v>
      </c>
      <c r="AY186" s="161" t="s">
        <v>155</v>
      </c>
    </row>
    <row r="187" spans="2:51" s="14" customFormat="1" ht="10.199999999999999">
      <c r="B187" s="178"/>
      <c r="D187" s="160" t="s">
        <v>514</v>
      </c>
      <c r="E187" s="179" t="s">
        <v>19</v>
      </c>
      <c r="F187" s="180" t="s">
        <v>1281</v>
      </c>
      <c r="H187" s="179" t="s">
        <v>19</v>
      </c>
      <c r="I187" s="181"/>
      <c r="L187" s="178"/>
      <c r="M187" s="182"/>
      <c r="T187" s="183"/>
      <c r="AT187" s="179" t="s">
        <v>514</v>
      </c>
      <c r="AU187" s="179" t="s">
        <v>82</v>
      </c>
      <c r="AV187" s="14" t="s">
        <v>79</v>
      </c>
      <c r="AW187" s="14" t="s">
        <v>33</v>
      </c>
      <c r="AX187" s="14" t="s">
        <v>72</v>
      </c>
      <c r="AY187" s="179" t="s">
        <v>155</v>
      </c>
    </row>
    <row r="188" spans="2:51" s="12" customFormat="1" ht="10.199999999999999">
      <c r="B188" s="159"/>
      <c r="D188" s="160" t="s">
        <v>514</v>
      </c>
      <c r="E188" s="161" t="s">
        <v>19</v>
      </c>
      <c r="F188" s="162" t="s">
        <v>1282</v>
      </c>
      <c r="H188" s="163">
        <v>6.173</v>
      </c>
      <c r="I188" s="164"/>
      <c r="L188" s="159"/>
      <c r="M188" s="165"/>
      <c r="T188" s="166"/>
      <c r="AT188" s="161" t="s">
        <v>514</v>
      </c>
      <c r="AU188" s="161" t="s">
        <v>82</v>
      </c>
      <c r="AV188" s="12" t="s">
        <v>82</v>
      </c>
      <c r="AW188" s="12" t="s">
        <v>33</v>
      </c>
      <c r="AX188" s="12" t="s">
        <v>72</v>
      </c>
      <c r="AY188" s="161" t="s">
        <v>155</v>
      </c>
    </row>
    <row r="189" spans="2:51" s="14" customFormat="1" ht="10.199999999999999">
      <c r="B189" s="178"/>
      <c r="D189" s="160" t="s">
        <v>514</v>
      </c>
      <c r="E189" s="179" t="s">
        <v>19</v>
      </c>
      <c r="F189" s="180" t="s">
        <v>1283</v>
      </c>
      <c r="H189" s="179" t="s">
        <v>19</v>
      </c>
      <c r="I189" s="181"/>
      <c r="L189" s="178"/>
      <c r="M189" s="182"/>
      <c r="T189" s="183"/>
      <c r="AT189" s="179" t="s">
        <v>514</v>
      </c>
      <c r="AU189" s="179" t="s">
        <v>82</v>
      </c>
      <c r="AV189" s="14" t="s">
        <v>79</v>
      </c>
      <c r="AW189" s="14" t="s">
        <v>33</v>
      </c>
      <c r="AX189" s="14" t="s">
        <v>72</v>
      </c>
      <c r="AY189" s="179" t="s">
        <v>155</v>
      </c>
    </row>
    <row r="190" spans="2:51" s="12" customFormat="1" ht="10.199999999999999">
      <c r="B190" s="159"/>
      <c r="D190" s="160" t="s">
        <v>514</v>
      </c>
      <c r="E190" s="161" t="s">
        <v>19</v>
      </c>
      <c r="F190" s="162" t="s">
        <v>1284</v>
      </c>
      <c r="H190" s="163">
        <v>31.736000000000001</v>
      </c>
      <c r="I190" s="164"/>
      <c r="L190" s="159"/>
      <c r="M190" s="165"/>
      <c r="T190" s="166"/>
      <c r="AT190" s="161" t="s">
        <v>514</v>
      </c>
      <c r="AU190" s="161" t="s">
        <v>82</v>
      </c>
      <c r="AV190" s="12" t="s">
        <v>82</v>
      </c>
      <c r="AW190" s="12" t="s">
        <v>33</v>
      </c>
      <c r="AX190" s="12" t="s">
        <v>72</v>
      </c>
      <c r="AY190" s="161" t="s">
        <v>155</v>
      </c>
    </row>
    <row r="191" spans="2:51" s="14" customFormat="1" ht="10.199999999999999">
      <c r="B191" s="178"/>
      <c r="D191" s="160" t="s">
        <v>514</v>
      </c>
      <c r="E191" s="179" t="s">
        <v>19</v>
      </c>
      <c r="F191" s="180" t="s">
        <v>1285</v>
      </c>
      <c r="H191" s="179" t="s">
        <v>19</v>
      </c>
      <c r="I191" s="181"/>
      <c r="L191" s="178"/>
      <c r="M191" s="182"/>
      <c r="T191" s="183"/>
      <c r="AT191" s="179" t="s">
        <v>514</v>
      </c>
      <c r="AU191" s="179" t="s">
        <v>82</v>
      </c>
      <c r="AV191" s="14" t="s">
        <v>79</v>
      </c>
      <c r="AW191" s="14" t="s">
        <v>33</v>
      </c>
      <c r="AX191" s="14" t="s">
        <v>72</v>
      </c>
      <c r="AY191" s="179" t="s">
        <v>155</v>
      </c>
    </row>
    <row r="192" spans="2:51" s="12" customFormat="1" ht="10.199999999999999">
      <c r="B192" s="159"/>
      <c r="D192" s="160" t="s">
        <v>514</v>
      </c>
      <c r="E192" s="161" t="s">
        <v>19</v>
      </c>
      <c r="F192" s="162" t="s">
        <v>1286</v>
      </c>
      <c r="H192" s="163">
        <v>11.036</v>
      </c>
      <c r="I192" s="164"/>
      <c r="L192" s="159"/>
      <c r="M192" s="165"/>
      <c r="T192" s="166"/>
      <c r="AT192" s="161" t="s">
        <v>514</v>
      </c>
      <c r="AU192" s="161" t="s">
        <v>82</v>
      </c>
      <c r="AV192" s="12" t="s">
        <v>82</v>
      </c>
      <c r="AW192" s="12" t="s">
        <v>33</v>
      </c>
      <c r="AX192" s="12" t="s">
        <v>72</v>
      </c>
      <c r="AY192" s="161" t="s">
        <v>155</v>
      </c>
    </row>
    <row r="193" spans="2:51" s="14" customFormat="1" ht="10.199999999999999">
      <c r="B193" s="178"/>
      <c r="D193" s="160" t="s">
        <v>514</v>
      </c>
      <c r="E193" s="179" t="s">
        <v>19</v>
      </c>
      <c r="F193" s="180" t="s">
        <v>1287</v>
      </c>
      <c r="H193" s="179" t="s">
        <v>19</v>
      </c>
      <c r="I193" s="181"/>
      <c r="L193" s="178"/>
      <c r="M193" s="182"/>
      <c r="T193" s="183"/>
      <c r="AT193" s="179" t="s">
        <v>514</v>
      </c>
      <c r="AU193" s="179" t="s">
        <v>82</v>
      </c>
      <c r="AV193" s="14" t="s">
        <v>79</v>
      </c>
      <c r="AW193" s="14" t="s">
        <v>33</v>
      </c>
      <c r="AX193" s="14" t="s">
        <v>72</v>
      </c>
      <c r="AY193" s="179" t="s">
        <v>155</v>
      </c>
    </row>
    <row r="194" spans="2:51" s="12" customFormat="1" ht="10.199999999999999">
      <c r="B194" s="159"/>
      <c r="D194" s="160" t="s">
        <v>514</v>
      </c>
      <c r="E194" s="161" t="s">
        <v>19</v>
      </c>
      <c r="F194" s="162" t="s">
        <v>1288</v>
      </c>
      <c r="H194" s="163">
        <v>9.9830000000000005</v>
      </c>
      <c r="I194" s="164"/>
      <c r="L194" s="159"/>
      <c r="M194" s="165"/>
      <c r="T194" s="166"/>
      <c r="AT194" s="161" t="s">
        <v>514</v>
      </c>
      <c r="AU194" s="161" t="s">
        <v>82</v>
      </c>
      <c r="AV194" s="12" t="s">
        <v>82</v>
      </c>
      <c r="AW194" s="12" t="s">
        <v>33</v>
      </c>
      <c r="AX194" s="12" t="s">
        <v>72</v>
      </c>
      <c r="AY194" s="161" t="s">
        <v>155</v>
      </c>
    </row>
    <row r="195" spans="2:51" s="14" customFormat="1" ht="10.199999999999999">
      <c r="B195" s="178"/>
      <c r="D195" s="160" t="s">
        <v>514</v>
      </c>
      <c r="E195" s="179" t="s">
        <v>19</v>
      </c>
      <c r="F195" s="180" t="s">
        <v>1289</v>
      </c>
      <c r="H195" s="179" t="s">
        <v>19</v>
      </c>
      <c r="I195" s="181"/>
      <c r="L195" s="178"/>
      <c r="M195" s="182"/>
      <c r="T195" s="183"/>
      <c r="AT195" s="179" t="s">
        <v>514</v>
      </c>
      <c r="AU195" s="179" t="s">
        <v>82</v>
      </c>
      <c r="AV195" s="14" t="s">
        <v>79</v>
      </c>
      <c r="AW195" s="14" t="s">
        <v>33</v>
      </c>
      <c r="AX195" s="14" t="s">
        <v>72</v>
      </c>
      <c r="AY195" s="179" t="s">
        <v>155</v>
      </c>
    </row>
    <row r="196" spans="2:51" s="12" customFormat="1" ht="10.199999999999999">
      <c r="B196" s="159"/>
      <c r="D196" s="160" t="s">
        <v>514</v>
      </c>
      <c r="E196" s="161" t="s">
        <v>19</v>
      </c>
      <c r="F196" s="162" t="s">
        <v>1290</v>
      </c>
      <c r="H196" s="163">
        <v>7.6059999999999999</v>
      </c>
      <c r="I196" s="164"/>
      <c r="L196" s="159"/>
      <c r="M196" s="165"/>
      <c r="T196" s="166"/>
      <c r="AT196" s="161" t="s">
        <v>514</v>
      </c>
      <c r="AU196" s="161" t="s">
        <v>82</v>
      </c>
      <c r="AV196" s="12" t="s">
        <v>82</v>
      </c>
      <c r="AW196" s="12" t="s">
        <v>33</v>
      </c>
      <c r="AX196" s="12" t="s">
        <v>72</v>
      </c>
      <c r="AY196" s="161" t="s">
        <v>155</v>
      </c>
    </row>
    <row r="197" spans="2:51" s="14" customFormat="1" ht="10.199999999999999">
      <c r="B197" s="178"/>
      <c r="D197" s="160" t="s">
        <v>514</v>
      </c>
      <c r="E197" s="179" t="s">
        <v>19</v>
      </c>
      <c r="F197" s="180" t="s">
        <v>1291</v>
      </c>
      <c r="H197" s="179" t="s">
        <v>19</v>
      </c>
      <c r="I197" s="181"/>
      <c r="L197" s="178"/>
      <c r="M197" s="182"/>
      <c r="T197" s="183"/>
      <c r="AT197" s="179" t="s">
        <v>514</v>
      </c>
      <c r="AU197" s="179" t="s">
        <v>82</v>
      </c>
      <c r="AV197" s="14" t="s">
        <v>79</v>
      </c>
      <c r="AW197" s="14" t="s">
        <v>33</v>
      </c>
      <c r="AX197" s="14" t="s">
        <v>72</v>
      </c>
      <c r="AY197" s="179" t="s">
        <v>155</v>
      </c>
    </row>
    <row r="198" spans="2:51" s="12" customFormat="1" ht="10.199999999999999">
      <c r="B198" s="159"/>
      <c r="D198" s="160" t="s">
        <v>514</v>
      </c>
      <c r="E198" s="161" t="s">
        <v>19</v>
      </c>
      <c r="F198" s="162" t="s">
        <v>1292</v>
      </c>
      <c r="H198" s="163">
        <v>48.530999999999999</v>
      </c>
      <c r="I198" s="164"/>
      <c r="L198" s="159"/>
      <c r="M198" s="165"/>
      <c r="T198" s="166"/>
      <c r="AT198" s="161" t="s">
        <v>514</v>
      </c>
      <c r="AU198" s="161" t="s">
        <v>82</v>
      </c>
      <c r="AV198" s="12" t="s">
        <v>82</v>
      </c>
      <c r="AW198" s="12" t="s">
        <v>33</v>
      </c>
      <c r="AX198" s="12" t="s">
        <v>72</v>
      </c>
      <c r="AY198" s="161" t="s">
        <v>155</v>
      </c>
    </row>
    <row r="199" spans="2:51" s="14" customFormat="1" ht="10.199999999999999">
      <c r="B199" s="178"/>
      <c r="D199" s="160" t="s">
        <v>514</v>
      </c>
      <c r="E199" s="179" t="s">
        <v>19</v>
      </c>
      <c r="F199" s="180" t="s">
        <v>1293</v>
      </c>
      <c r="H199" s="179" t="s">
        <v>19</v>
      </c>
      <c r="I199" s="181"/>
      <c r="L199" s="178"/>
      <c r="M199" s="182"/>
      <c r="T199" s="183"/>
      <c r="AT199" s="179" t="s">
        <v>514</v>
      </c>
      <c r="AU199" s="179" t="s">
        <v>82</v>
      </c>
      <c r="AV199" s="14" t="s">
        <v>79</v>
      </c>
      <c r="AW199" s="14" t="s">
        <v>33</v>
      </c>
      <c r="AX199" s="14" t="s">
        <v>72</v>
      </c>
      <c r="AY199" s="179" t="s">
        <v>155</v>
      </c>
    </row>
    <row r="200" spans="2:51" s="12" customFormat="1" ht="10.199999999999999">
      <c r="B200" s="159"/>
      <c r="D200" s="160" t="s">
        <v>514</v>
      </c>
      <c r="E200" s="161" t="s">
        <v>19</v>
      </c>
      <c r="F200" s="162" t="s">
        <v>1294</v>
      </c>
      <c r="H200" s="163">
        <v>25.488</v>
      </c>
      <c r="I200" s="164"/>
      <c r="L200" s="159"/>
      <c r="M200" s="165"/>
      <c r="T200" s="166"/>
      <c r="AT200" s="161" t="s">
        <v>514</v>
      </c>
      <c r="AU200" s="161" t="s">
        <v>82</v>
      </c>
      <c r="AV200" s="12" t="s">
        <v>82</v>
      </c>
      <c r="AW200" s="12" t="s">
        <v>33</v>
      </c>
      <c r="AX200" s="12" t="s">
        <v>72</v>
      </c>
      <c r="AY200" s="161" t="s">
        <v>155</v>
      </c>
    </row>
    <row r="201" spans="2:51" s="14" customFormat="1" ht="10.199999999999999">
      <c r="B201" s="178"/>
      <c r="D201" s="160" t="s">
        <v>514</v>
      </c>
      <c r="E201" s="179" t="s">
        <v>19</v>
      </c>
      <c r="F201" s="180" t="s">
        <v>1295</v>
      </c>
      <c r="H201" s="179" t="s">
        <v>19</v>
      </c>
      <c r="I201" s="181"/>
      <c r="L201" s="178"/>
      <c r="M201" s="182"/>
      <c r="T201" s="183"/>
      <c r="AT201" s="179" t="s">
        <v>514</v>
      </c>
      <c r="AU201" s="179" t="s">
        <v>82</v>
      </c>
      <c r="AV201" s="14" t="s">
        <v>79</v>
      </c>
      <c r="AW201" s="14" t="s">
        <v>33</v>
      </c>
      <c r="AX201" s="14" t="s">
        <v>72</v>
      </c>
      <c r="AY201" s="179" t="s">
        <v>155</v>
      </c>
    </row>
    <row r="202" spans="2:51" s="12" customFormat="1" ht="10.199999999999999">
      <c r="B202" s="159"/>
      <c r="D202" s="160" t="s">
        <v>514</v>
      </c>
      <c r="E202" s="161" t="s">
        <v>19</v>
      </c>
      <c r="F202" s="162" t="s">
        <v>1296</v>
      </c>
      <c r="H202" s="163">
        <v>17.288</v>
      </c>
      <c r="I202" s="164"/>
      <c r="L202" s="159"/>
      <c r="M202" s="165"/>
      <c r="T202" s="166"/>
      <c r="AT202" s="161" t="s">
        <v>514</v>
      </c>
      <c r="AU202" s="161" t="s">
        <v>82</v>
      </c>
      <c r="AV202" s="12" t="s">
        <v>82</v>
      </c>
      <c r="AW202" s="12" t="s">
        <v>33</v>
      </c>
      <c r="AX202" s="12" t="s">
        <v>72</v>
      </c>
      <c r="AY202" s="161" t="s">
        <v>155</v>
      </c>
    </row>
    <row r="203" spans="2:51" s="14" customFormat="1" ht="10.199999999999999">
      <c r="B203" s="178"/>
      <c r="D203" s="160" t="s">
        <v>514</v>
      </c>
      <c r="E203" s="179" t="s">
        <v>19</v>
      </c>
      <c r="F203" s="180" t="s">
        <v>1297</v>
      </c>
      <c r="H203" s="179" t="s">
        <v>19</v>
      </c>
      <c r="I203" s="181"/>
      <c r="L203" s="178"/>
      <c r="M203" s="182"/>
      <c r="T203" s="183"/>
      <c r="AT203" s="179" t="s">
        <v>514</v>
      </c>
      <c r="AU203" s="179" t="s">
        <v>82</v>
      </c>
      <c r="AV203" s="14" t="s">
        <v>79</v>
      </c>
      <c r="AW203" s="14" t="s">
        <v>33</v>
      </c>
      <c r="AX203" s="14" t="s">
        <v>72</v>
      </c>
      <c r="AY203" s="179" t="s">
        <v>155</v>
      </c>
    </row>
    <row r="204" spans="2:51" s="12" customFormat="1" ht="10.199999999999999">
      <c r="B204" s="159"/>
      <c r="D204" s="160" t="s">
        <v>514</v>
      </c>
      <c r="E204" s="161" t="s">
        <v>19</v>
      </c>
      <c r="F204" s="162" t="s">
        <v>1298</v>
      </c>
      <c r="H204" s="163">
        <v>94.647000000000006</v>
      </c>
      <c r="I204" s="164"/>
      <c r="L204" s="159"/>
      <c r="M204" s="165"/>
      <c r="T204" s="166"/>
      <c r="AT204" s="161" t="s">
        <v>514</v>
      </c>
      <c r="AU204" s="161" t="s">
        <v>82</v>
      </c>
      <c r="AV204" s="12" t="s">
        <v>82</v>
      </c>
      <c r="AW204" s="12" t="s">
        <v>33</v>
      </c>
      <c r="AX204" s="12" t="s">
        <v>72</v>
      </c>
      <c r="AY204" s="161" t="s">
        <v>155</v>
      </c>
    </row>
    <row r="205" spans="2:51" s="14" customFormat="1" ht="10.199999999999999">
      <c r="B205" s="178"/>
      <c r="D205" s="160" t="s">
        <v>514</v>
      </c>
      <c r="E205" s="179" t="s">
        <v>19</v>
      </c>
      <c r="F205" s="180" t="s">
        <v>1299</v>
      </c>
      <c r="H205" s="179" t="s">
        <v>19</v>
      </c>
      <c r="I205" s="181"/>
      <c r="L205" s="178"/>
      <c r="M205" s="182"/>
      <c r="T205" s="183"/>
      <c r="AT205" s="179" t="s">
        <v>514</v>
      </c>
      <c r="AU205" s="179" t="s">
        <v>82</v>
      </c>
      <c r="AV205" s="14" t="s">
        <v>79</v>
      </c>
      <c r="AW205" s="14" t="s">
        <v>33</v>
      </c>
      <c r="AX205" s="14" t="s">
        <v>72</v>
      </c>
      <c r="AY205" s="179" t="s">
        <v>155</v>
      </c>
    </row>
    <row r="206" spans="2:51" s="12" customFormat="1" ht="10.199999999999999">
      <c r="B206" s="159"/>
      <c r="D206" s="160" t="s">
        <v>514</v>
      </c>
      <c r="E206" s="161" t="s">
        <v>19</v>
      </c>
      <c r="F206" s="162" t="s">
        <v>1300</v>
      </c>
      <c r="H206" s="163">
        <v>17.832000000000001</v>
      </c>
      <c r="I206" s="164"/>
      <c r="L206" s="159"/>
      <c r="M206" s="165"/>
      <c r="T206" s="166"/>
      <c r="AT206" s="161" t="s">
        <v>514</v>
      </c>
      <c r="AU206" s="161" t="s">
        <v>82</v>
      </c>
      <c r="AV206" s="12" t="s">
        <v>82</v>
      </c>
      <c r="AW206" s="12" t="s">
        <v>33</v>
      </c>
      <c r="AX206" s="12" t="s">
        <v>72</v>
      </c>
      <c r="AY206" s="161" t="s">
        <v>155</v>
      </c>
    </row>
    <row r="207" spans="2:51" s="14" customFormat="1" ht="10.199999999999999">
      <c r="B207" s="178"/>
      <c r="D207" s="160" t="s">
        <v>514</v>
      </c>
      <c r="E207" s="179" t="s">
        <v>19</v>
      </c>
      <c r="F207" s="180" t="s">
        <v>1301</v>
      </c>
      <c r="H207" s="179" t="s">
        <v>19</v>
      </c>
      <c r="I207" s="181"/>
      <c r="L207" s="178"/>
      <c r="M207" s="182"/>
      <c r="T207" s="183"/>
      <c r="AT207" s="179" t="s">
        <v>514</v>
      </c>
      <c r="AU207" s="179" t="s">
        <v>82</v>
      </c>
      <c r="AV207" s="14" t="s">
        <v>79</v>
      </c>
      <c r="AW207" s="14" t="s">
        <v>33</v>
      </c>
      <c r="AX207" s="14" t="s">
        <v>72</v>
      </c>
      <c r="AY207" s="179" t="s">
        <v>155</v>
      </c>
    </row>
    <row r="208" spans="2:51" s="12" customFormat="1" ht="10.199999999999999">
      <c r="B208" s="159"/>
      <c r="D208" s="160" t="s">
        <v>514</v>
      </c>
      <c r="E208" s="161" t="s">
        <v>19</v>
      </c>
      <c r="F208" s="162" t="s">
        <v>1302</v>
      </c>
      <c r="H208" s="163">
        <v>10.683999999999999</v>
      </c>
      <c r="I208" s="164"/>
      <c r="L208" s="159"/>
      <c r="M208" s="165"/>
      <c r="T208" s="166"/>
      <c r="AT208" s="161" t="s">
        <v>514</v>
      </c>
      <c r="AU208" s="161" t="s">
        <v>82</v>
      </c>
      <c r="AV208" s="12" t="s">
        <v>82</v>
      </c>
      <c r="AW208" s="12" t="s">
        <v>33</v>
      </c>
      <c r="AX208" s="12" t="s">
        <v>72</v>
      </c>
      <c r="AY208" s="161" t="s">
        <v>155</v>
      </c>
    </row>
    <row r="209" spans="2:51" s="14" customFormat="1" ht="10.199999999999999">
      <c r="B209" s="178"/>
      <c r="D209" s="160" t="s">
        <v>514</v>
      </c>
      <c r="E209" s="179" t="s">
        <v>19</v>
      </c>
      <c r="F209" s="180" t="s">
        <v>1303</v>
      </c>
      <c r="H209" s="179" t="s">
        <v>19</v>
      </c>
      <c r="I209" s="181"/>
      <c r="L209" s="178"/>
      <c r="M209" s="182"/>
      <c r="T209" s="183"/>
      <c r="AT209" s="179" t="s">
        <v>514</v>
      </c>
      <c r="AU209" s="179" t="s">
        <v>82</v>
      </c>
      <c r="AV209" s="14" t="s">
        <v>79</v>
      </c>
      <c r="AW209" s="14" t="s">
        <v>33</v>
      </c>
      <c r="AX209" s="14" t="s">
        <v>72</v>
      </c>
      <c r="AY209" s="179" t="s">
        <v>155</v>
      </c>
    </row>
    <row r="210" spans="2:51" s="12" customFormat="1" ht="10.199999999999999">
      <c r="B210" s="159"/>
      <c r="D210" s="160" t="s">
        <v>514</v>
      </c>
      <c r="E210" s="161" t="s">
        <v>19</v>
      </c>
      <c r="F210" s="162" t="s">
        <v>1304</v>
      </c>
      <c r="H210" s="163">
        <v>45.564</v>
      </c>
      <c r="I210" s="164"/>
      <c r="L210" s="159"/>
      <c r="M210" s="165"/>
      <c r="T210" s="166"/>
      <c r="AT210" s="161" t="s">
        <v>514</v>
      </c>
      <c r="AU210" s="161" t="s">
        <v>82</v>
      </c>
      <c r="AV210" s="12" t="s">
        <v>82</v>
      </c>
      <c r="AW210" s="12" t="s">
        <v>33</v>
      </c>
      <c r="AX210" s="12" t="s">
        <v>72</v>
      </c>
      <c r="AY210" s="161" t="s">
        <v>155</v>
      </c>
    </row>
    <row r="211" spans="2:51" s="14" customFormat="1" ht="10.199999999999999">
      <c r="B211" s="178"/>
      <c r="D211" s="160" t="s">
        <v>514</v>
      </c>
      <c r="E211" s="179" t="s">
        <v>19</v>
      </c>
      <c r="F211" s="180" t="s">
        <v>616</v>
      </c>
      <c r="H211" s="179" t="s">
        <v>19</v>
      </c>
      <c r="I211" s="181"/>
      <c r="L211" s="178"/>
      <c r="M211" s="182"/>
      <c r="T211" s="183"/>
      <c r="AT211" s="179" t="s">
        <v>514</v>
      </c>
      <c r="AU211" s="179" t="s">
        <v>82</v>
      </c>
      <c r="AV211" s="14" t="s">
        <v>79</v>
      </c>
      <c r="AW211" s="14" t="s">
        <v>33</v>
      </c>
      <c r="AX211" s="14" t="s">
        <v>72</v>
      </c>
      <c r="AY211" s="179" t="s">
        <v>155</v>
      </c>
    </row>
    <row r="212" spans="2:51" s="12" customFormat="1" ht="10.199999999999999">
      <c r="B212" s="159"/>
      <c r="D212" s="160" t="s">
        <v>514</v>
      </c>
      <c r="E212" s="161" t="s">
        <v>19</v>
      </c>
      <c r="F212" s="162" t="s">
        <v>1305</v>
      </c>
      <c r="H212" s="163">
        <v>36.432000000000002</v>
      </c>
      <c r="I212" s="164"/>
      <c r="L212" s="159"/>
      <c r="M212" s="165"/>
      <c r="T212" s="166"/>
      <c r="AT212" s="161" t="s">
        <v>514</v>
      </c>
      <c r="AU212" s="161" t="s">
        <v>82</v>
      </c>
      <c r="AV212" s="12" t="s">
        <v>82</v>
      </c>
      <c r="AW212" s="12" t="s">
        <v>33</v>
      </c>
      <c r="AX212" s="12" t="s">
        <v>72</v>
      </c>
      <c r="AY212" s="161" t="s">
        <v>155</v>
      </c>
    </row>
    <row r="213" spans="2:51" s="12" customFormat="1" ht="10.199999999999999">
      <c r="B213" s="159"/>
      <c r="D213" s="160" t="s">
        <v>514</v>
      </c>
      <c r="E213" s="161" t="s">
        <v>19</v>
      </c>
      <c r="F213" s="162" t="s">
        <v>1306</v>
      </c>
      <c r="H213" s="163">
        <v>82.180999999999997</v>
      </c>
      <c r="I213" s="164"/>
      <c r="L213" s="159"/>
      <c r="M213" s="165"/>
      <c r="T213" s="166"/>
      <c r="AT213" s="161" t="s">
        <v>514</v>
      </c>
      <c r="AU213" s="161" t="s">
        <v>82</v>
      </c>
      <c r="AV213" s="12" t="s">
        <v>82</v>
      </c>
      <c r="AW213" s="12" t="s">
        <v>33</v>
      </c>
      <c r="AX213" s="12" t="s">
        <v>72</v>
      </c>
      <c r="AY213" s="161" t="s">
        <v>155</v>
      </c>
    </row>
    <row r="214" spans="2:51" s="14" customFormat="1" ht="10.199999999999999">
      <c r="B214" s="178"/>
      <c r="D214" s="160" t="s">
        <v>514</v>
      </c>
      <c r="E214" s="179" t="s">
        <v>19</v>
      </c>
      <c r="F214" s="180" t="s">
        <v>618</v>
      </c>
      <c r="H214" s="179" t="s">
        <v>19</v>
      </c>
      <c r="I214" s="181"/>
      <c r="L214" s="178"/>
      <c r="M214" s="182"/>
      <c r="T214" s="183"/>
      <c r="AT214" s="179" t="s">
        <v>514</v>
      </c>
      <c r="AU214" s="179" t="s">
        <v>82</v>
      </c>
      <c r="AV214" s="14" t="s">
        <v>79</v>
      </c>
      <c r="AW214" s="14" t="s">
        <v>33</v>
      </c>
      <c r="AX214" s="14" t="s">
        <v>72</v>
      </c>
      <c r="AY214" s="179" t="s">
        <v>155</v>
      </c>
    </row>
    <row r="215" spans="2:51" s="12" customFormat="1" ht="10.199999999999999">
      <c r="B215" s="159"/>
      <c r="D215" s="160" t="s">
        <v>514</v>
      </c>
      <c r="E215" s="161" t="s">
        <v>19</v>
      </c>
      <c r="F215" s="162" t="s">
        <v>1307</v>
      </c>
      <c r="H215" s="163">
        <v>-20.309999999999999</v>
      </c>
      <c r="I215" s="164"/>
      <c r="L215" s="159"/>
      <c r="M215" s="165"/>
      <c r="T215" s="166"/>
      <c r="AT215" s="161" t="s">
        <v>514</v>
      </c>
      <c r="AU215" s="161" t="s">
        <v>82</v>
      </c>
      <c r="AV215" s="12" t="s">
        <v>82</v>
      </c>
      <c r="AW215" s="12" t="s">
        <v>33</v>
      </c>
      <c r="AX215" s="12" t="s">
        <v>72</v>
      </c>
      <c r="AY215" s="161" t="s">
        <v>155</v>
      </c>
    </row>
    <row r="216" spans="2:51" s="12" customFormat="1" ht="10.199999999999999">
      <c r="B216" s="159"/>
      <c r="D216" s="160" t="s">
        <v>514</v>
      </c>
      <c r="E216" s="161" t="s">
        <v>19</v>
      </c>
      <c r="F216" s="162" t="s">
        <v>1308</v>
      </c>
      <c r="H216" s="163">
        <v>-42.636000000000003</v>
      </c>
      <c r="I216" s="164"/>
      <c r="L216" s="159"/>
      <c r="M216" s="165"/>
      <c r="T216" s="166"/>
      <c r="AT216" s="161" t="s">
        <v>514</v>
      </c>
      <c r="AU216" s="161" t="s">
        <v>82</v>
      </c>
      <c r="AV216" s="12" t="s">
        <v>82</v>
      </c>
      <c r="AW216" s="12" t="s">
        <v>33</v>
      </c>
      <c r="AX216" s="12" t="s">
        <v>72</v>
      </c>
      <c r="AY216" s="161" t="s">
        <v>155</v>
      </c>
    </row>
    <row r="217" spans="2:51" s="14" customFormat="1" ht="10.199999999999999">
      <c r="B217" s="178"/>
      <c r="D217" s="160" t="s">
        <v>514</v>
      </c>
      <c r="E217" s="179" t="s">
        <v>19</v>
      </c>
      <c r="F217" s="180" t="s">
        <v>1309</v>
      </c>
      <c r="H217" s="179" t="s">
        <v>19</v>
      </c>
      <c r="I217" s="181"/>
      <c r="L217" s="178"/>
      <c r="M217" s="182"/>
      <c r="T217" s="183"/>
      <c r="AT217" s="179" t="s">
        <v>514</v>
      </c>
      <c r="AU217" s="179" t="s">
        <v>82</v>
      </c>
      <c r="AV217" s="14" t="s">
        <v>79</v>
      </c>
      <c r="AW217" s="14" t="s">
        <v>33</v>
      </c>
      <c r="AX217" s="14" t="s">
        <v>72</v>
      </c>
      <c r="AY217" s="179" t="s">
        <v>155</v>
      </c>
    </row>
    <row r="218" spans="2:51" s="12" customFormat="1" ht="10.199999999999999">
      <c r="B218" s="159"/>
      <c r="D218" s="160" t="s">
        <v>514</v>
      </c>
      <c r="E218" s="161" t="s">
        <v>19</v>
      </c>
      <c r="F218" s="162" t="s">
        <v>1310</v>
      </c>
      <c r="H218" s="163">
        <v>-6.5810000000000004</v>
      </c>
      <c r="I218" s="164"/>
      <c r="L218" s="159"/>
      <c r="M218" s="165"/>
      <c r="T218" s="166"/>
      <c r="AT218" s="161" t="s">
        <v>514</v>
      </c>
      <c r="AU218" s="161" t="s">
        <v>82</v>
      </c>
      <c r="AV218" s="12" t="s">
        <v>82</v>
      </c>
      <c r="AW218" s="12" t="s">
        <v>33</v>
      </c>
      <c r="AX218" s="12" t="s">
        <v>72</v>
      </c>
      <c r="AY218" s="161" t="s">
        <v>155</v>
      </c>
    </row>
    <row r="219" spans="2:51" s="14" customFormat="1" ht="10.199999999999999">
      <c r="B219" s="178"/>
      <c r="D219" s="160" t="s">
        <v>514</v>
      </c>
      <c r="E219" s="179" t="s">
        <v>19</v>
      </c>
      <c r="F219" s="180" t="s">
        <v>1311</v>
      </c>
      <c r="H219" s="179" t="s">
        <v>19</v>
      </c>
      <c r="I219" s="181"/>
      <c r="L219" s="178"/>
      <c r="M219" s="182"/>
      <c r="T219" s="183"/>
      <c r="AT219" s="179" t="s">
        <v>514</v>
      </c>
      <c r="AU219" s="179" t="s">
        <v>82</v>
      </c>
      <c r="AV219" s="14" t="s">
        <v>79</v>
      </c>
      <c r="AW219" s="14" t="s">
        <v>33</v>
      </c>
      <c r="AX219" s="14" t="s">
        <v>72</v>
      </c>
      <c r="AY219" s="179" t="s">
        <v>155</v>
      </c>
    </row>
    <row r="220" spans="2:51" s="12" customFormat="1" ht="10.199999999999999">
      <c r="B220" s="159"/>
      <c r="D220" s="160" t="s">
        <v>514</v>
      </c>
      <c r="E220" s="161" t="s">
        <v>19</v>
      </c>
      <c r="F220" s="162" t="s">
        <v>1312</v>
      </c>
      <c r="H220" s="163">
        <v>-6.415</v>
      </c>
      <c r="I220" s="164"/>
      <c r="L220" s="159"/>
      <c r="M220" s="165"/>
      <c r="T220" s="166"/>
      <c r="AT220" s="161" t="s">
        <v>514</v>
      </c>
      <c r="AU220" s="161" t="s">
        <v>82</v>
      </c>
      <c r="AV220" s="12" t="s">
        <v>82</v>
      </c>
      <c r="AW220" s="12" t="s">
        <v>33</v>
      </c>
      <c r="AX220" s="12" t="s">
        <v>72</v>
      </c>
      <c r="AY220" s="161" t="s">
        <v>155</v>
      </c>
    </row>
    <row r="221" spans="2:51" s="15" customFormat="1" ht="10.199999999999999">
      <c r="B221" s="184"/>
      <c r="D221" s="160" t="s">
        <v>514</v>
      </c>
      <c r="E221" s="185" t="s">
        <v>19</v>
      </c>
      <c r="F221" s="186" t="s">
        <v>620</v>
      </c>
      <c r="H221" s="187">
        <v>716.57899999999995</v>
      </c>
      <c r="I221" s="188"/>
      <c r="L221" s="184"/>
      <c r="M221" s="189"/>
      <c r="T221" s="190"/>
      <c r="AT221" s="185" t="s">
        <v>514</v>
      </c>
      <c r="AU221" s="185" t="s">
        <v>82</v>
      </c>
      <c r="AV221" s="15" t="s">
        <v>92</v>
      </c>
      <c r="AW221" s="15" t="s">
        <v>33</v>
      </c>
      <c r="AX221" s="15" t="s">
        <v>72</v>
      </c>
      <c r="AY221" s="185" t="s">
        <v>155</v>
      </c>
    </row>
    <row r="222" spans="2:51" s="14" customFormat="1" ht="10.199999999999999">
      <c r="B222" s="178"/>
      <c r="D222" s="160" t="s">
        <v>514</v>
      </c>
      <c r="E222" s="179" t="s">
        <v>19</v>
      </c>
      <c r="F222" s="180" t="s">
        <v>1234</v>
      </c>
      <c r="H222" s="179" t="s">
        <v>19</v>
      </c>
      <c r="I222" s="181"/>
      <c r="L222" s="178"/>
      <c r="M222" s="182"/>
      <c r="T222" s="183"/>
      <c r="AT222" s="179" t="s">
        <v>514</v>
      </c>
      <c r="AU222" s="179" t="s">
        <v>82</v>
      </c>
      <c r="AV222" s="14" t="s">
        <v>79</v>
      </c>
      <c r="AW222" s="14" t="s">
        <v>33</v>
      </c>
      <c r="AX222" s="14" t="s">
        <v>72</v>
      </c>
      <c r="AY222" s="179" t="s">
        <v>155</v>
      </c>
    </row>
    <row r="223" spans="2:51" s="14" customFormat="1" ht="10.199999999999999">
      <c r="B223" s="178"/>
      <c r="D223" s="160" t="s">
        <v>514</v>
      </c>
      <c r="E223" s="179" t="s">
        <v>19</v>
      </c>
      <c r="F223" s="180" t="s">
        <v>1313</v>
      </c>
      <c r="H223" s="179" t="s">
        <v>19</v>
      </c>
      <c r="I223" s="181"/>
      <c r="L223" s="178"/>
      <c r="M223" s="182"/>
      <c r="T223" s="183"/>
      <c r="AT223" s="179" t="s">
        <v>514</v>
      </c>
      <c r="AU223" s="179" t="s">
        <v>82</v>
      </c>
      <c r="AV223" s="14" t="s">
        <v>79</v>
      </c>
      <c r="AW223" s="14" t="s">
        <v>33</v>
      </c>
      <c r="AX223" s="14" t="s">
        <v>72</v>
      </c>
      <c r="AY223" s="179" t="s">
        <v>155</v>
      </c>
    </row>
    <row r="224" spans="2:51" s="12" customFormat="1" ht="10.199999999999999">
      <c r="B224" s="159"/>
      <c r="D224" s="160" t="s">
        <v>514</v>
      </c>
      <c r="E224" s="161" t="s">
        <v>19</v>
      </c>
      <c r="F224" s="162" t="s">
        <v>1314</v>
      </c>
      <c r="H224" s="163">
        <v>4.3760000000000003</v>
      </c>
      <c r="I224" s="164"/>
      <c r="L224" s="159"/>
      <c r="M224" s="165"/>
      <c r="T224" s="166"/>
      <c r="AT224" s="161" t="s">
        <v>514</v>
      </c>
      <c r="AU224" s="161" t="s">
        <v>82</v>
      </c>
      <c r="AV224" s="12" t="s">
        <v>82</v>
      </c>
      <c r="AW224" s="12" t="s">
        <v>33</v>
      </c>
      <c r="AX224" s="12" t="s">
        <v>72</v>
      </c>
      <c r="AY224" s="161" t="s">
        <v>155</v>
      </c>
    </row>
    <row r="225" spans="2:51" s="14" customFormat="1" ht="10.199999999999999">
      <c r="B225" s="178"/>
      <c r="D225" s="160" t="s">
        <v>514</v>
      </c>
      <c r="E225" s="179" t="s">
        <v>19</v>
      </c>
      <c r="F225" s="180" t="s">
        <v>1315</v>
      </c>
      <c r="H225" s="179" t="s">
        <v>19</v>
      </c>
      <c r="I225" s="181"/>
      <c r="L225" s="178"/>
      <c r="M225" s="182"/>
      <c r="T225" s="183"/>
      <c r="AT225" s="179" t="s">
        <v>514</v>
      </c>
      <c r="AU225" s="179" t="s">
        <v>82</v>
      </c>
      <c r="AV225" s="14" t="s">
        <v>79</v>
      </c>
      <c r="AW225" s="14" t="s">
        <v>33</v>
      </c>
      <c r="AX225" s="14" t="s">
        <v>72</v>
      </c>
      <c r="AY225" s="179" t="s">
        <v>155</v>
      </c>
    </row>
    <row r="226" spans="2:51" s="12" customFormat="1" ht="10.199999999999999">
      <c r="B226" s="159"/>
      <c r="D226" s="160" t="s">
        <v>514</v>
      </c>
      <c r="E226" s="161" t="s">
        <v>19</v>
      </c>
      <c r="F226" s="162" t="s">
        <v>1316</v>
      </c>
      <c r="H226" s="163">
        <v>9.2289999999999992</v>
      </c>
      <c r="I226" s="164"/>
      <c r="L226" s="159"/>
      <c r="M226" s="165"/>
      <c r="T226" s="166"/>
      <c r="AT226" s="161" t="s">
        <v>514</v>
      </c>
      <c r="AU226" s="161" t="s">
        <v>82</v>
      </c>
      <c r="AV226" s="12" t="s">
        <v>82</v>
      </c>
      <c r="AW226" s="12" t="s">
        <v>33</v>
      </c>
      <c r="AX226" s="12" t="s">
        <v>72</v>
      </c>
      <c r="AY226" s="161" t="s">
        <v>155</v>
      </c>
    </row>
    <row r="227" spans="2:51" s="14" customFormat="1" ht="10.199999999999999">
      <c r="B227" s="178"/>
      <c r="D227" s="160" t="s">
        <v>514</v>
      </c>
      <c r="E227" s="179" t="s">
        <v>19</v>
      </c>
      <c r="F227" s="180" t="s">
        <v>1317</v>
      </c>
      <c r="H227" s="179" t="s">
        <v>19</v>
      </c>
      <c r="I227" s="181"/>
      <c r="L227" s="178"/>
      <c r="M227" s="182"/>
      <c r="T227" s="183"/>
      <c r="AT227" s="179" t="s">
        <v>514</v>
      </c>
      <c r="AU227" s="179" t="s">
        <v>82</v>
      </c>
      <c r="AV227" s="14" t="s">
        <v>79</v>
      </c>
      <c r="AW227" s="14" t="s">
        <v>33</v>
      </c>
      <c r="AX227" s="14" t="s">
        <v>72</v>
      </c>
      <c r="AY227" s="179" t="s">
        <v>155</v>
      </c>
    </row>
    <row r="228" spans="2:51" s="12" customFormat="1" ht="10.199999999999999">
      <c r="B228" s="159"/>
      <c r="D228" s="160" t="s">
        <v>514</v>
      </c>
      <c r="E228" s="161" t="s">
        <v>19</v>
      </c>
      <c r="F228" s="162" t="s">
        <v>1318</v>
      </c>
      <c r="H228" s="163">
        <v>14.333</v>
      </c>
      <c r="I228" s="164"/>
      <c r="L228" s="159"/>
      <c r="M228" s="165"/>
      <c r="T228" s="166"/>
      <c r="AT228" s="161" t="s">
        <v>514</v>
      </c>
      <c r="AU228" s="161" t="s">
        <v>82</v>
      </c>
      <c r="AV228" s="12" t="s">
        <v>82</v>
      </c>
      <c r="AW228" s="12" t="s">
        <v>33</v>
      </c>
      <c r="AX228" s="12" t="s">
        <v>72</v>
      </c>
      <c r="AY228" s="161" t="s">
        <v>155</v>
      </c>
    </row>
    <row r="229" spans="2:51" s="14" customFormat="1" ht="10.199999999999999">
      <c r="B229" s="178"/>
      <c r="D229" s="160" t="s">
        <v>514</v>
      </c>
      <c r="E229" s="179" t="s">
        <v>19</v>
      </c>
      <c r="F229" s="180" t="s">
        <v>1319</v>
      </c>
      <c r="H229" s="179" t="s">
        <v>19</v>
      </c>
      <c r="I229" s="181"/>
      <c r="L229" s="178"/>
      <c r="M229" s="182"/>
      <c r="T229" s="183"/>
      <c r="AT229" s="179" t="s">
        <v>514</v>
      </c>
      <c r="AU229" s="179" t="s">
        <v>82</v>
      </c>
      <c r="AV229" s="14" t="s">
        <v>79</v>
      </c>
      <c r="AW229" s="14" t="s">
        <v>33</v>
      </c>
      <c r="AX229" s="14" t="s">
        <v>72</v>
      </c>
      <c r="AY229" s="179" t="s">
        <v>155</v>
      </c>
    </row>
    <row r="230" spans="2:51" s="12" customFormat="1" ht="10.199999999999999">
      <c r="B230" s="159"/>
      <c r="D230" s="160" t="s">
        <v>514</v>
      </c>
      <c r="E230" s="161" t="s">
        <v>19</v>
      </c>
      <c r="F230" s="162" t="s">
        <v>1320</v>
      </c>
      <c r="H230" s="163">
        <v>19.928000000000001</v>
      </c>
      <c r="I230" s="164"/>
      <c r="L230" s="159"/>
      <c r="M230" s="165"/>
      <c r="T230" s="166"/>
      <c r="AT230" s="161" t="s">
        <v>514</v>
      </c>
      <c r="AU230" s="161" t="s">
        <v>82</v>
      </c>
      <c r="AV230" s="12" t="s">
        <v>82</v>
      </c>
      <c r="AW230" s="12" t="s">
        <v>33</v>
      </c>
      <c r="AX230" s="12" t="s">
        <v>72</v>
      </c>
      <c r="AY230" s="161" t="s">
        <v>155</v>
      </c>
    </row>
    <row r="231" spans="2:51" s="14" customFormat="1" ht="10.199999999999999">
      <c r="B231" s="178"/>
      <c r="D231" s="160" t="s">
        <v>514</v>
      </c>
      <c r="E231" s="179" t="s">
        <v>19</v>
      </c>
      <c r="F231" s="180" t="s">
        <v>1321</v>
      </c>
      <c r="H231" s="179" t="s">
        <v>19</v>
      </c>
      <c r="I231" s="181"/>
      <c r="L231" s="178"/>
      <c r="M231" s="182"/>
      <c r="T231" s="183"/>
      <c r="AT231" s="179" t="s">
        <v>514</v>
      </c>
      <c r="AU231" s="179" t="s">
        <v>82</v>
      </c>
      <c r="AV231" s="14" t="s">
        <v>79</v>
      </c>
      <c r="AW231" s="14" t="s">
        <v>33</v>
      </c>
      <c r="AX231" s="14" t="s">
        <v>72</v>
      </c>
      <c r="AY231" s="179" t="s">
        <v>155</v>
      </c>
    </row>
    <row r="232" spans="2:51" s="12" customFormat="1" ht="10.199999999999999">
      <c r="B232" s="159"/>
      <c r="D232" s="160" t="s">
        <v>514</v>
      </c>
      <c r="E232" s="161" t="s">
        <v>19</v>
      </c>
      <c r="F232" s="162" t="s">
        <v>1322</v>
      </c>
      <c r="H232" s="163">
        <v>18.120999999999999</v>
      </c>
      <c r="I232" s="164"/>
      <c r="L232" s="159"/>
      <c r="M232" s="165"/>
      <c r="T232" s="166"/>
      <c r="AT232" s="161" t="s">
        <v>514</v>
      </c>
      <c r="AU232" s="161" t="s">
        <v>82</v>
      </c>
      <c r="AV232" s="12" t="s">
        <v>82</v>
      </c>
      <c r="AW232" s="12" t="s">
        <v>33</v>
      </c>
      <c r="AX232" s="12" t="s">
        <v>72</v>
      </c>
      <c r="AY232" s="161" t="s">
        <v>155</v>
      </c>
    </row>
    <row r="233" spans="2:51" s="14" customFormat="1" ht="10.199999999999999">
      <c r="B233" s="178"/>
      <c r="D233" s="160" t="s">
        <v>514</v>
      </c>
      <c r="E233" s="179" t="s">
        <v>19</v>
      </c>
      <c r="F233" s="180" t="s">
        <v>1323</v>
      </c>
      <c r="H233" s="179" t="s">
        <v>19</v>
      </c>
      <c r="I233" s="181"/>
      <c r="L233" s="178"/>
      <c r="M233" s="182"/>
      <c r="T233" s="183"/>
      <c r="AT233" s="179" t="s">
        <v>514</v>
      </c>
      <c r="AU233" s="179" t="s">
        <v>82</v>
      </c>
      <c r="AV233" s="14" t="s">
        <v>79</v>
      </c>
      <c r="AW233" s="14" t="s">
        <v>33</v>
      </c>
      <c r="AX233" s="14" t="s">
        <v>72</v>
      </c>
      <c r="AY233" s="179" t="s">
        <v>155</v>
      </c>
    </row>
    <row r="234" spans="2:51" s="12" customFormat="1" ht="10.199999999999999">
      <c r="B234" s="159"/>
      <c r="D234" s="160" t="s">
        <v>514</v>
      </c>
      <c r="E234" s="161" t="s">
        <v>19</v>
      </c>
      <c r="F234" s="162" t="s">
        <v>1324</v>
      </c>
      <c r="H234" s="163">
        <v>12.241</v>
      </c>
      <c r="I234" s="164"/>
      <c r="L234" s="159"/>
      <c r="M234" s="165"/>
      <c r="T234" s="166"/>
      <c r="AT234" s="161" t="s">
        <v>514</v>
      </c>
      <c r="AU234" s="161" t="s">
        <v>82</v>
      </c>
      <c r="AV234" s="12" t="s">
        <v>82</v>
      </c>
      <c r="AW234" s="12" t="s">
        <v>33</v>
      </c>
      <c r="AX234" s="12" t="s">
        <v>72</v>
      </c>
      <c r="AY234" s="161" t="s">
        <v>155</v>
      </c>
    </row>
    <row r="235" spans="2:51" s="14" customFormat="1" ht="10.199999999999999">
      <c r="B235" s="178"/>
      <c r="D235" s="160" t="s">
        <v>514</v>
      </c>
      <c r="E235" s="179" t="s">
        <v>19</v>
      </c>
      <c r="F235" s="180" t="s">
        <v>1325</v>
      </c>
      <c r="H235" s="179" t="s">
        <v>19</v>
      </c>
      <c r="I235" s="181"/>
      <c r="L235" s="178"/>
      <c r="M235" s="182"/>
      <c r="T235" s="183"/>
      <c r="AT235" s="179" t="s">
        <v>514</v>
      </c>
      <c r="AU235" s="179" t="s">
        <v>82</v>
      </c>
      <c r="AV235" s="14" t="s">
        <v>79</v>
      </c>
      <c r="AW235" s="14" t="s">
        <v>33</v>
      </c>
      <c r="AX235" s="14" t="s">
        <v>72</v>
      </c>
      <c r="AY235" s="179" t="s">
        <v>155</v>
      </c>
    </row>
    <row r="236" spans="2:51" s="12" customFormat="1" ht="10.199999999999999">
      <c r="B236" s="159"/>
      <c r="D236" s="160" t="s">
        <v>514</v>
      </c>
      <c r="E236" s="161" t="s">
        <v>19</v>
      </c>
      <c r="F236" s="162" t="s">
        <v>1326</v>
      </c>
      <c r="H236" s="163">
        <v>22.648</v>
      </c>
      <c r="I236" s="164"/>
      <c r="L236" s="159"/>
      <c r="M236" s="165"/>
      <c r="T236" s="166"/>
      <c r="AT236" s="161" t="s">
        <v>514</v>
      </c>
      <c r="AU236" s="161" t="s">
        <v>82</v>
      </c>
      <c r="AV236" s="12" t="s">
        <v>82</v>
      </c>
      <c r="AW236" s="12" t="s">
        <v>33</v>
      </c>
      <c r="AX236" s="12" t="s">
        <v>72</v>
      </c>
      <c r="AY236" s="161" t="s">
        <v>155</v>
      </c>
    </row>
    <row r="237" spans="2:51" s="14" customFormat="1" ht="10.199999999999999">
      <c r="B237" s="178"/>
      <c r="D237" s="160" t="s">
        <v>514</v>
      </c>
      <c r="E237" s="179" t="s">
        <v>19</v>
      </c>
      <c r="F237" s="180" t="s">
        <v>1327</v>
      </c>
      <c r="H237" s="179" t="s">
        <v>19</v>
      </c>
      <c r="I237" s="181"/>
      <c r="L237" s="178"/>
      <c r="M237" s="182"/>
      <c r="T237" s="183"/>
      <c r="AT237" s="179" t="s">
        <v>514</v>
      </c>
      <c r="AU237" s="179" t="s">
        <v>82</v>
      </c>
      <c r="AV237" s="14" t="s">
        <v>79</v>
      </c>
      <c r="AW237" s="14" t="s">
        <v>33</v>
      </c>
      <c r="AX237" s="14" t="s">
        <v>72</v>
      </c>
      <c r="AY237" s="179" t="s">
        <v>155</v>
      </c>
    </row>
    <row r="238" spans="2:51" s="12" customFormat="1" ht="10.199999999999999">
      <c r="B238" s="159"/>
      <c r="D238" s="160" t="s">
        <v>514</v>
      </c>
      <c r="E238" s="161" t="s">
        <v>19</v>
      </c>
      <c r="F238" s="162" t="s">
        <v>1328</v>
      </c>
      <c r="H238" s="163">
        <v>25.704000000000001</v>
      </c>
      <c r="I238" s="164"/>
      <c r="L238" s="159"/>
      <c r="M238" s="165"/>
      <c r="T238" s="166"/>
      <c r="AT238" s="161" t="s">
        <v>514</v>
      </c>
      <c r="AU238" s="161" t="s">
        <v>82</v>
      </c>
      <c r="AV238" s="12" t="s">
        <v>82</v>
      </c>
      <c r="AW238" s="12" t="s">
        <v>33</v>
      </c>
      <c r="AX238" s="12" t="s">
        <v>72</v>
      </c>
      <c r="AY238" s="161" t="s">
        <v>155</v>
      </c>
    </row>
    <row r="239" spans="2:51" s="14" customFormat="1" ht="10.199999999999999">
      <c r="B239" s="178"/>
      <c r="D239" s="160" t="s">
        <v>514</v>
      </c>
      <c r="E239" s="179" t="s">
        <v>19</v>
      </c>
      <c r="F239" s="180" t="s">
        <v>1329</v>
      </c>
      <c r="H239" s="179" t="s">
        <v>19</v>
      </c>
      <c r="I239" s="181"/>
      <c r="L239" s="178"/>
      <c r="M239" s="182"/>
      <c r="T239" s="183"/>
      <c r="AT239" s="179" t="s">
        <v>514</v>
      </c>
      <c r="AU239" s="179" t="s">
        <v>82</v>
      </c>
      <c r="AV239" s="14" t="s">
        <v>79</v>
      </c>
      <c r="AW239" s="14" t="s">
        <v>33</v>
      </c>
      <c r="AX239" s="14" t="s">
        <v>72</v>
      </c>
      <c r="AY239" s="179" t="s">
        <v>155</v>
      </c>
    </row>
    <row r="240" spans="2:51" s="12" customFormat="1" ht="10.199999999999999">
      <c r="B240" s="159"/>
      <c r="D240" s="160" t="s">
        <v>514</v>
      </c>
      <c r="E240" s="161" t="s">
        <v>19</v>
      </c>
      <c r="F240" s="162" t="s">
        <v>1330</v>
      </c>
      <c r="H240" s="163">
        <v>5.6429999999999998</v>
      </c>
      <c r="I240" s="164"/>
      <c r="L240" s="159"/>
      <c r="M240" s="165"/>
      <c r="T240" s="166"/>
      <c r="AT240" s="161" t="s">
        <v>514</v>
      </c>
      <c r="AU240" s="161" t="s">
        <v>82</v>
      </c>
      <c r="AV240" s="12" t="s">
        <v>82</v>
      </c>
      <c r="AW240" s="12" t="s">
        <v>33</v>
      </c>
      <c r="AX240" s="12" t="s">
        <v>72</v>
      </c>
      <c r="AY240" s="161" t="s">
        <v>155</v>
      </c>
    </row>
    <row r="241" spans="2:51" s="14" customFormat="1" ht="10.199999999999999">
      <c r="B241" s="178"/>
      <c r="D241" s="160" t="s">
        <v>514</v>
      </c>
      <c r="E241" s="179" t="s">
        <v>19</v>
      </c>
      <c r="F241" s="180" t="s">
        <v>1331</v>
      </c>
      <c r="H241" s="179" t="s">
        <v>19</v>
      </c>
      <c r="I241" s="181"/>
      <c r="L241" s="178"/>
      <c r="M241" s="182"/>
      <c r="T241" s="183"/>
      <c r="AT241" s="179" t="s">
        <v>514</v>
      </c>
      <c r="AU241" s="179" t="s">
        <v>82</v>
      </c>
      <c r="AV241" s="14" t="s">
        <v>79</v>
      </c>
      <c r="AW241" s="14" t="s">
        <v>33</v>
      </c>
      <c r="AX241" s="14" t="s">
        <v>72</v>
      </c>
      <c r="AY241" s="179" t="s">
        <v>155</v>
      </c>
    </row>
    <row r="242" spans="2:51" s="12" customFormat="1" ht="10.199999999999999">
      <c r="B242" s="159"/>
      <c r="D242" s="160" t="s">
        <v>514</v>
      </c>
      <c r="E242" s="161" t="s">
        <v>19</v>
      </c>
      <c r="F242" s="162" t="s">
        <v>1332</v>
      </c>
      <c r="H242" s="163">
        <v>23.716000000000001</v>
      </c>
      <c r="I242" s="164"/>
      <c r="L242" s="159"/>
      <c r="M242" s="165"/>
      <c r="T242" s="166"/>
      <c r="AT242" s="161" t="s">
        <v>514</v>
      </c>
      <c r="AU242" s="161" t="s">
        <v>82</v>
      </c>
      <c r="AV242" s="12" t="s">
        <v>82</v>
      </c>
      <c r="AW242" s="12" t="s">
        <v>33</v>
      </c>
      <c r="AX242" s="12" t="s">
        <v>72</v>
      </c>
      <c r="AY242" s="161" t="s">
        <v>155</v>
      </c>
    </row>
    <row r="243" spans="2:51" s="14" customFormat="1" ht="10.199999999999999">
      <c r="B243" s="178"/>
      <c r="D243" s="160" t="s">
        <v>514</v>
      </c>
      <c r="E243" s="179" t="s">
        <v>19</v>
      </c>
      <c r="F243" s="180" t="s">
        <v>1333</v>
      </c>
      <c r="H243" s="179" t="s">
        <v>19</v>
      </c>
      <c r="I243" s="181"/>
      <c r="L243" s="178"/>
      <c r="M243" s="182"/>
      <c r="T243" s="183"/>
      <c r="AT243" s="179" t="s">
        <v>514</v>
      </c>
      <c r="AU243" s="179" t="s">
        <v>82</v>
      </c>
      <c r="AV243" s="14" t="s">
        <v>79</v>
      </c>
      <c r="AW243" s="14" t="s">
        <v>33</v>
      </c>
      <c r="AX243" s="14" t="s">
        <v>72</v>
      </c>
      <c r="AY243" s="179" t="s">
        <v>155</v>
      </c>
    </row>
    <row r="244" spans="2:51" s="12" customFormat="1" ht="10.199999999999999">
      <c r="B244" s="159"/>
      <c r="D244" s="160" t="s">
        <v>514</v>
      </c>
      <c r="E244" s="161" t="s">
        <v>19</v>
      </c>
      <c r="F244" s="162" t="s">
        <v>1334</v>
      </c>
      <c r="H244" s="163">
        <v>18.555</v>
      </c>
      <c r="I244" s="164"/>
      <c r="L244" s="159"/>
      <c r="M244" s="165"/>
      <c r="T244" s="166"/>
      <c r="AT244" s="161" t="s">
        <v>514</v>
      </c>
      <c r="AU244" s="161" t="s">
        <v>82</v>
      </c>
      <c r="AV244" s="12" t="s">
        <v>82</v>
      </c>
      <c r="AW244" s="12" t="s">
        <v>33</v>
      </c>
      <c r="AX244" s="12" t="s">
        <v>72</v>
      </c>
      <c r="AY244" s="161" t="s">
        <v>155</v>
      </c>
    </row>
    <row r="245" spans="2:51" s="14" customFormat="1" ht="10.199999999999999">
      <c r="B245" s="178"/>
      <c r="D245" s="160" t="s">
        <v>514</v>
      </c>
      <c r="E245" s="179" t="s">
        <v>19</v>
      </c>
      <c r="F245" s="180" t="s">
        <v>1335</v>
      </c>
      <c r="H245" s="179" t="s">
        <v>19</v>
      </c>
      <c r="I245" s="181"/>
      <c r="L245" s="178"/>
      <c r="M245" s="182"/>
      <c r="T245" s="183"/>
      <c r="AT245" s="179" t="s">
        <v>514</v>
      </c>
      <c r="AU245" s="179" t="s">
        <v>82</v>
      </c>
      <c r="AV245" s="14" t="s">
        <v>79</v>
      </c>
      <c r="AW245" s="14" t="s">
        <v>33</v>
      </c>
      <c r="AX245" s="14" t="s">
        <v>72</v>
      </c>
      <c r="AY245" s="179" t="s">
        <v>155</v>
      </c>
    </row>
    <row r="246" spans="2:51" s="12" customFormat="1" ht="10.199999999999999">
      <c r="B246" s="159"/>
      <c r="D246" s="160" t="s">
        <v>514</v>
      </c>
      <c r="E246" s="161" t="s">
        <v>19</v>
      </c>
      <c r="F246" s="162" t="s">
        <v>1336</v>
      </c>
      <c r="H246" s="163">
        <v>30.934999999999999</v>
      </c>
      <c r="I246" s="164"/>
      <c r="L246" s="159"/>
      <c r="M246" s="165"/>
      <c r="T246" s="166"/>
      <c r="AT246" s="161" t="s">
        <v>514</v>
      </c>
      <c r="AU246" s="161" t="s">
        <v>82</v>
      </c>
      <c r="AV246" s="12" t="s">
        <v>82</v>
      </c>
      <c r="AW246" s="12" t="s">
        <v>33</v>
      </c>
      <c r="AX246" s="12" t="s">
        <v>72</v>
      </c>
      <c r="AY246" s="161" t="s">
        <v>155</v>
      </c>
    </row>
    <row r="247" spans="2:51" s="14" customFormat="1" ht="10.199999999999999">
      <c r="B247" s="178"/>
      <c r="D247" s="160" t="s">
        <v>514</v>
      </c>
      <c r="E247" s="179" t="s">
        <v>19</v>
      </c>
      <c r="F247" s="180" t="s">
        <v>1337</v>
      </c>
      <c r="H247" s="179" t="s">
        <v>19</v>
      </c>
      <c r="I247" s="181"/>
      <c r="L247" s="178"/>
      <c r="M247" s="182"/>
      <c r="T247" s="183"/>
      <c r="AT247" s="179" t="s">
        <v>514</v>
      </c>
      <c r="AU247" s="179" t="s">
        <v>82</v>
      </c>
      <c r="AV247" s="14" t="s">
        <v>79</v>
      </c>
      <c r="AW247" s="14" t="s">
        <v>33</v>
      </c>
      <c r="AX247" s="14" t="s">
        <v>72</v>
      </c>
      <c r="AY247" s="179" t="s">
        <v>155</v>
      </c>
    </row>
    <row r="248" spans="2:51" s="12" customFormat="1" ht="10.199999999999999">
      <c r="B248" s="159"/>
      <c r="D248" s="160" t="s">
        <v>514</v>
      </c>
      <c r="E248" s="161" t="s">
        <v>19</v>
      </c>
      <c r="F248" s="162" t="s">
        <v>1338</v>
      </c>
      <c r="H248" s="163">
        <v>4.532</v>
      </c>
      <c r="I248" s="164"/>
      <c r="L248" s="159"/>
      <c r="M248" s="165"/>
      <c r="T248" s="166"/>
      <c r="AT248" s="161" t="s">
        <v>514</v>
      </c>
      <c r="AU248" s="161" t="s">
        <v>82</v>
      </c>
      <c r="AV248" s="12" t="s">
        <v>82</v>
      </c>
      <c r="AW248" s="12" t="s">
        <v>33</v>
      </c>
      <c r="AX248" s="12" t="s">
        <v>72</v>
      </c>
      <c r="AY248" s="161" t="s">
        <v>155</v>
      </c>
    </row>
    <row r="249" spans="2:51" s="14" customFormat="1" ht="10.199999999999999">
      <c r="B249" s="178"/>
      <c r="D249" s="160" t="s">
        <v>514</v>
      </c>
      <c r="E249" s="179" t="s">
        <v>19</v>
      </c>
      <c r="F249" s="180" t="s">
        <v>1339</v>
      </c>
      <c r="H249" s="179" t="s">
        <v>19</v>
      </c>
      <c r="I249" s="181"/>
      <c r="L249" s="178"/>
      <c r="M249" s="182"/>
      <c r="T249" s="183"/>
      <c r="AT249" s="179" t="s">
        <v>514</v>
      </c>
      <c r="AU249" s="179" t="s">
        <v>82</v>
      </c>
      <c r="AV249" s="14" t="s">
        <v>79</v>
      </c>
      <c r="AW249" s="14" t="s">
        <v>33</v>
      </c>
      <c r="AX249" s="14" t="s">
        <v>72</v>
      </c>
      <c r="AY249" s="179" t="s">
        <v>155</v>
      </c>
    </row>
    <row r="250" spans="2:51" s="12" customFormat="1" ht="10.199999999999999">
      <c r="B250" s="159"/>
      <c r="D250" s="160" t="s">
        <v>514</v>
      </c>
      <c r="E250" s="161" t="s">
        <v>19</v>
      </c>
      <c r="F250" s="162" t="s">
        <v>1340</v>
      </c>
      <c r="H250" s="163">
        <v>39.146000000000001</v>
      </c>
      <c r="I250" s="164"/>
      <c r="L250" s="159"/>
      <c r="M250" s="165"/>
      <c r="T250" s="166"/>
      <c r="AT250" s="161" t="s">
        <v>514</v>
      </c>
      <c r="AU250" s="161" t="s">
        <v>82</v>
      </c>
      <c r="AV250" s="12" t="s">
        <v>82</v>
      </c>
      <c r="AW250" s="12" t="s">
        <v>33</v>
      </c>
      <c r="AX250" s="12" t="s">
        <v>72</v>
      </c>
      <c r="AY250" s="161" t="s">
        <v>155</v>
      </c>
    </row>
    <row r="251" spans="2:51" s="14" customFormat="1" ht="10.199999999999999">
      <c r="B251" s="178"/>
      <c r="D251" s="160" t="s">
        <v>514</v>
      </c>
      <c r="E251" s="179" t="s">
        <v>19</v>
      </c>
      <c r="F251" s="180" t="s">
        <v>1341</v>
      </c>
      <c r="H251" s="179" t="s">
        <v>19</v>
      </c>
      <c r="I251" s="181"/>
      <c r="L251" s="178"/>
      <c r="M251" s="182"/>
      <c r="T251" s="183"/>
      <c r="AT251" s="179" t="s">
        <v>514</v>
      </c>
      <c r="AU251" s="179" t="s">
        <v>82</v>
      </c>
      <c r="AV251" s="14" t="s">
        <v>79</v>
      </c>
      <c r="AW251" s="14" t="s">
        <v>33</v>
      </c>
      <c r="AX251" s="14" t="s">
        <v>72</v>
      </c>
      <c r="AY251" s="179" t="s">
        <v>155</v>
      </c>
    </row>
    <row r="252" spans="2:51" s="12" customFormat="1" ht="10.199999999999999">
      <c r="B252" s="159"/>
      <c r="D252" s="160" t="s">
        <v>514</v>
      </c>
      <c r="E252" s="161" t="s">
        <v>19</v>
      </c>
      <c r="F252" s="162" t="s">
        <v>1342</v>
      </c>
      <c r="H252" s="163">
        <v>37.770000000000003</v>
      </c>
      <c r="I252" s="164"/>
      <c r="L252" s="159"/>
      <c r="M252" s="165"/>
      <c r="T252" s="166"/>
      <c r="AT252" s="161" t="s">
        <v>514</v>
      </c>
      <c r="AU252" s="161" t="s">
        <v>82</v>
      </c>
      <c r="AV252" s="12" t="s">
        <v>82</v>
      </c>
      <c r="AW252" s="12" t="s">
        <v>33</v>
      </c>
      <c r="AX252" s="12" t="s">
        <v>72</v>
      </c>
      <c r="AY252" s="161" t="s">
        <v>155</v>
      </c>
    </row>
    <row r="253" spans="2:51" s="14" customFormat="1" ht="10.199999999999999">
      <c r="B253" s="178"/>
      <c r="D253" s="160" t="s">
        <v>514</v>
      </c>
      <c r="E253" s="179" t="s">
        <v>19</v>
      </c>
      <c r="F253" s="180" t="s">
        <v>1343</v>
      </c>
      <c r="H253" s="179" t="s">
        <v>19</v>
      </c>
      <c r="I253" s="181"/>
      <c r="L253" s="178"/>
      <c r="M253" s="182"/>
      <c r="T253" s="183"/>
      <c r="AT253" s="179" t="s">
        <v>514</v>
      </c>
      <c r="AU253" s="179" t="s">
        <v>82</v>
      </c>
      <c r="AV253" s="14" t="s">
        <v>79</v>
      </c>
      <c r="AW253" s="14" t="s">
        <v>33</v>
      </c>
      <c r="AX253" s="14" t="s">
        <v>72</v>
      </c>
      <c r="AY253" s="179" t="s">
        <v>155</v>
      </c>
    </row>
    <row r="254" spans="2:51" s="12" customFormat="1" ht="10.199999999999999">
      <c r="B254" s="159"/>
      <c r="D254" s="160" t="s">
        <v>514</v>
      </c>
      <c r="E254" s="161" t="s">
        <v>19</v>
      </c>
      <c r="F254" s="162" t="s">
        <v>1344</v>
      </c>
      <c r="H254" s="163">
        <v>16.885999999999999</v>
      </c>
      <c r="I254" s="164"/>
      <c r="L254" s="159"/>
      <c r="M254" s="165"/>
      <c r="T254" s="166"/>
      <c r="AT254" s="161" t="s">
        <v>514</v>
      </c>
      <c r="AU254" s="161" t="s">
        <v>82</v>
      </c>
      <c r="AV254" s="12" t="s">
        <v>82</v>
      </c>
      <c r="AW254" s="12" t="s">
        <v>33</v>
      </c>
      <c r="AX254" s="12" t="s">
        <v>72</v>
      </c>
      <c r="AY254" s="161" t="s">
        <v>155</v>
      </c>
    </row>
    <row r="255" spans="2:51" s="14" customFormat="1" ht="10.199999999999999">
      <c r="B255" s="178"/>
      <c r="D255" s="160" t="s">
        <v>514</v>
      </c>
      <c r="E255" s="179" t="s">
        <v>19</v>
      </c>
      <c r="F255" s="180" t="s">
        <v>1345</v>
      </c>
      <c r="H255" s="179" t="s">
        <v>19</v>
      </c>
      <c r="I255" s="181"/>
      <c r="L255" s="178"/>
      <c r="M255" s="182"/>
      <c r="T255" s="183"/>
      <c r="AT255" s="179" t="s">
        <v>514</v>
      </c>
      <c r="AU255" s="179" t="s">
        <v>82</v>
      </c>
      <c r="AV255" s="14" t="s">
        <v>79</v>
      </c>
      <c r="AW255" s="14" t="s">
        <v>33</v>
      </c>
      <c r="AX255" s="14" t="s">
        <v>72</v>
      </c>
      <c r="AY255" s="179" t="s">
        <v>155</v>
      </c>
    </row>
    <row r="256" spans="2:51" s="12" customFormat="1" ht="10.199999999999999">
      <c r="B256" s="159"/>
      <c r="D256" s="160" t="s">
        <v>514</v>
      </c>
      <c r="E256" s="161" t="s">
        <v>19</v>
      </c>
      <c r="F256" s="162" t="s">
        <v>1346</v>
      </c>
      <c r="H256" s="163">
        <v>9.4510000000000005</v>
      </c>
      <c r="I256" s="164"/>
      <c r="L256" s="159"/>
      <c r="M256" s="165"/>
      <c r="T256" s="166"/>
      <c r="AT256" s="161" t="s">
        <v>514</v>
      </c>
      <c r="AU256" s="161" t="s">
        <v>82</v>
      </c>
      <c r="AV256" s="12" t="s">
        <v>82</v>
      </c>
      <c r="AW256" s="12" t="s">
        <v>33</v>
      </c>
      <c r="AX256" s="12" t="s">
        <v>72</v>
      </c>
      <c r="AY256" s="161" t="s">
        <v>155</v>
      </c>
    </row>
    <row r="257" spans="2:51" s="14" customFormat="1" ht="10.199999999999999">
      <c r="B257" s="178"/>
      <c r="D257" s="160" t="s">
        <v>514</v>
      </c>
      <c r="E257" s="179" t="s">
        <v>19</v>
      </c>
      <c r="F257" s="180" t="s">
        <v>1347</v>
      </c>
      <c r="H257" s="179" t="s">
        <v>19</v>
      </c>
      <c r="I257" s="181"/>
      <c r="L257" s="178"/>
      <c r="M257" s="182"/>
      <c r="T257" s="183"/>
      <c r="AT257" s="179" t="s">
        <v>514</v>
      </c>
      <c r="AU257" s="179" t="s">
        <v>82</v>
      </c>
      <c r="AV257" s="14" t="s">
        <v>79</v>
      </c>
      <c r="AW257" s="14" t="s">
        <v>33</v>
      </c>
      <c r="AX257" s="14" t="s">
        <v>72</v>
      </c>
      <c r="AY257" s="179" t="s">
        <v>155</v>
      </c>
    </row>
    <row r="258" spans="2:51" s="12" customFormat="1" ht="10.199999999999999">
      <c r="B258" s="159"/>
      <c r="D258" s="160" t="s">
        <v>514</v>
      </c>
      <c r="E258" s="161" t="s">
        <v>19</v>
      </c>
      <c r="F258" s="162" t="s">
        <v>1348</v>
      </c>
      <c r="H258" s="163">
        <v>29.093</v>
      </c>
      <c r="I258" s="164"/>
      <c r="L258" s="159"/>
      <c r="M258" s="165"/>
      <c r="T258" s="166"/>
      <c r="AT258" s="161" t="s">
        <v>514</v>
      </c>
      <c r="AU258" s="161" t="s">
        <v>82</v>
      </c>
      <c r="AV258" s="12" t="s">
        <v>82</v>
      </c>
      <c r="AW258" s="12" t="s">
        <v>33</v>
      </c>
      <c r="AX258" s="12" t="s">
        <v>72</v>
      </c>
      <c r="AY258" s="161" t="s">
        <v>155</v>
      </c>
    </row>
    <row r="259" spans="2:51" s="14" customFormat="1" ht="10.199999999999999">
      <c r="B259" s="178"/>
      <c r="D259" s="160" t="s">
        <v>514</v>
      </c>
      <c r="E259" s="179" t="s">
        <v>19</v>
      </c>
      <c r="F259" s="180" t="s">
        <v>1349</v>
      </c>
      <c r="H259" s="179" t="s">
        <v>19</v>
      </c>
      <c r="I259" s="181"/>
      <c r="L259" s="178"/>
      <c r="M259" s="182"/>
      <c r="T259" s="183"/>
      <c r="AT259" s="179" t="s">
        <v>514</v>
      </c>
      <c r="AU259" s="179" t="s">
        <v>82</v>
      </c>
      <c r="AV259" s="14" t="s">
        <v>79</v>
      </c>
      <c r="AW259" s="14" t="s">
        <v>33</v>
      </c>
      <c r="AX259" s="14" t="s">
        <v>72</v>
      </c>
      <c r="AY259" s="179" t="s">
        <v>155</v>
      </c>
    </row>
    <row r="260" spans="2:51" s="12" customFormat="1" ht="10.199999999999999">
      <c r="B260" s="159"/>
      <c r="D260" s="160" t="s">
        <v>514</v>
      </c>
      <c r="E260" s="161" t="s">
        <v>19</v>
      </c>
      <c r="F260" s="162" t="s">
        <v>1350</v>
      </c>
      <c r="H260" s="163">
        <v>6.1669999999999998</v>
      </c>
      <c r="I260" s="164"/>
      <c r="L260" s="159"/>
      <c r="M260" s="165"/>
      <c r="T260" s="166"/>
      <c r="AT260" s="161" t="s">
        <v>514</v>
      </c>
      <c r="AU260" s="161" t="s">
        <v>82</v>
      </c>
      <c r="AV260" s="12" t="s">
        <v>82</v>
      </c>
      <c r="AW260" s="12" t="s">
        <v>33</v>
      </c>
      <c r="AX260" s="12" t="s">
        <v>72</v>
      </c>
      <c r="AY260" s="161" t="s">
        <v>155</v>
      </c>
    </row>
    <row r="261" spans="2:51" s="14" customFormat="1" ht="10.199999999999999">
      <c r="B261" s="178"/>
      <c r="D261" s="160" t="s">
        <v>514</v>
      </c>
      <c r="E261" s="179" t="s">
        <v>19</v>
      </c>
      <c r="F261" s="180" t="s">
        <v>1351</v>
      </c>
      <c r="H261" s="179" t="s">
        <v>19</v>
      </c>
      <c r="I261" s="181"/>
      <c r="L261" s="178"/>
      <c r="M261" s="182"/>
      <c r="T261" s="183"/>
      <c r="AT261" s="179" t="s">
        <v>514</v>
      </c>
      <c r="AU261" s="179" t="s">
        <v>82</v>
      </c>
      <c r="AV261" s="14" t="s">
        <v>79</v>
      </c>
      <c r="AW261" s="14" t="s">
        <v>33</v>
      </c>
      <c r="AX261" s="14" t="s">
        <v>72</v>
      </c>
      <c r="AY261" s="179" t="s">
        <v>155</v>
      </c>
    </row>
    <row r="262" spans="2:51" s="12" customFormat="1" ht="10.199999999999999">
      <c r="B262" s="159"/>
      <c r="D262" s="160" t="s">
        <v>514</v>
      </c>
      <c r="E262" s="161" t="s">
        <v>19</v>
      </c>
      <c r="F262" s="162" t="s">
        <v>1352</v>
      </c>
      <c r="H262" s="163">
        <v>9.6010000000000009</v>
      </c>
      <c r="I262" s="164"/>
      <c r="L262" s="159"/>
      <c r="M262" s="165"/>
      <c r="T262" s="166"/>
      <c r="AT262" s="161" t="s">
        <v>514</v>
      </c>
      <c r="AU262" s="161" t="s">
        <v>82</v>
      </c>
      <c r="AV262" s="12" t="s">
        <v>82</v>
      </c>
      <c r="AW262" s="12" t="s">
        <v>33</v>
      </c>
      <c r="AX262" s="12" t="s">
        <v>72</v>
      </c>
      <c r="AY262" s="161" t="s">
        <v>155</v>
      </c>
    </row>
    <row r="263" spans="2:51" s="14" customFormat="1" ht="10.199999999999999">
      <c r="B263" s="178"/>
      <c r="D263" s="160" t="s">
        <v>514</v>
      </c>
      <c r="E263" s="179" t="s">
        <v>19</v>
      </c>
      <c r="F263" s="180" t="s">
        <v>1353</v>
      </c>
      <c r="H263" s="179" t="s">
        <v>19</v>
      </c>
      <c r="I263" s="181"/>
      <c r="L263" s="178"/>
      <c r="M263" s="182"/>
      <c r="T263" s="183"/>
      <c r="AT263" s="179" t="s">
        <v>514</v>
      </c>
      <c r="AU263" s="179" t="s">
        <v>82</v>
      </c>
      <c r="AV263" s="14" t="s">
        <v>79</v>
      </c>
      <c r="AW263" s="14" t="s">
        <v>33</v>
      </c>
      <c r="AX263" s="14" t="s">
        <v>72</v>
      </c>
      <c r="AY263" s="179" t="s">
        <v>155</v>
      </c>
    </row>
    <row r="264" spans="2:51" s="12" customFormat="1" ht="10.199999999999999">
      <c r="B264" s="159"/>
      <c r="D264" s="160" t="s">
        <v>514</v>
      </c>
      <c r="E264" s="161" t="s">
        <v>19</v>
      </c>
      <c r="F264" s="162" t="s">
        <v>1354</v>
      </c>
      <c r="H264" s="163">
        <v>2.7829999999999999</v>
      </c>
      <c r="I264" s="164"/>
      <c r="L264" s="159"/>
      <c r="M264" s="165"/>
      <c r="T264" s="166"/>
      <c r="AT264" s="161" t="s">
        <v>514</v>
      </c>
      <c r="AU264" s="161" t="s">
        <v>82</v>
      </c>
      <c r="AV264" s="12" t="s">
        <v>82</v>
      </c>
      <c r="AW264" s="12" t="s">
        <v>33</v>
      </c>
      <c r="AX264" s="12" t="s">
        <v>72</v>
      </c>
      <c r="AY264" s="161" t="s">
        <v>155</v>
      </c>
    </row>
    <row r="265" spans="2:51" s="14" customFormat="1" ht="10.199999999999999">
      <c r="B265" s="178"/>
      <c r="D265" s="160" t="s">
        <v>514</v>
      </c>
      <c r="E265" s="179" t="s">
        <v>19</v>
      </c>
      <c r="F265" s="180" t="s">
        <v>1355</v>
      </c>
      <c r="H265" s="179" t="s">
        <v>19</v>
      </c>
      <c r="I265" s="181"/>
      <c r="L265" s="178"/>
      <c r="M265" s="182"/>
      <c r="T265" s="183"/>
      <c r="AT265" s="179" t="s">
        <v>514</v>
      </c>
      <c r="AU265" s="179" t="s">
        <v>82</v>
      </c>
      <c r="AV265" s="14" t="s">
        <v>79</v>
      </c>
      <c r="AW265" s="14" t="s">
        <v>33</v>
      </c>
      <c r="AX265" s="14" t="s">
        <v>72</v>
      </c>
      <c r="AY265" s="179" t="s">
        <v>155</v>
      </c>
    </row>
    <row r="266" spans="2:51" s="12" customFormat="1" ht="10.199999999999999">
      <c r="B266" s="159"/>
      <c r="D266" s="160" t="s">
        <v>514</v>
      </c>
      <c r="E266" s="161" t="s">
        <v>19</v>
      </c>
      <c r="F266" s="162" t="s">
        <v>1356</v>
      </c>
      <c r="H266" s="163">
        <v>8.1039999999999992</v>
      </c>
      <c r="I266" s="164"/>
      <c r="L266" s="159"/>
      <c r="M266" s="165"/>
      <c r="T266" s="166"/>
      <c r="AT266" s="161" t="s">
        <v>514</v>
      </c>
      <c r="AU266" s="161" t="s">
        <v>82</v>
      </c>
      <c r="AV266" s="12" t="s">
        <v>82</v>
      </c>
      <c r="AW266" s="12" t="s">
        <v>33</v>
      </c>
      <c r="AX266" s="12" t="s">
        <v>72</v>
      </c>
      <c r="AY266" s="161" t="s">
        <v>155</v>
      </c>
    </row>
    <row r="267" spans="2:51" s="14" customFormat="1" ht="10.199999999999999">
      <c r="B267" s="178"/>
      <c r="D267" s="160" t="s">
        <v>514</v>
      </c>
      <c r="E267" s="179" t="s">
        <v>19</v>
      </c>
      <c r="F267" s="180" t="s">
        <v>1357</v>
      </c>
      <c r="H267" s="179" t="s">
        <v>19</v>
      </c>
      <c r="I267" s="181"/>
      <c r="L267" s="178"/>
      <c r="M267" s="182"/>
      <c r="T267" s="183"/>
      <c r="AT267" s="179" t="s">
        <v>514</v>
      </c>
      <c r="AU267" s="179" t="s">
        <v>82</v>
      </c>
      <c r="AV267" s="14" t="s">
        <v>79</v>
      </c>
      <c r="AW267" s="14" t="s">
        <v>33</v>
      </c>
      <c r="AX267" s="14" t="s">
        <v>72</v>
      </c>
      <c r="AY267" s="179" t="s">
        <v>155</v>
      </c>
    </row>
    <row r="268" spans="2:51" s="12" customFormat="1" ht="10.199999999999999">
      <c r="B268" s="159"/>
      <c r="D268" s="160" t="s">
        <v>514</v>
      </c>
      <c r="E268" s="161" t="s">
        <v>19</v>
      </c>
      <c r="F268" s="162" t="s">
        <v>1358</v>
      </c>
      <c r="H268" s="163">
        <v>57.110999999999997</v>
      </c>
      <c r="I268" s="164"/>
      <c r="L268" s="159"/>
      <c r="M268" s="165"/>
      <c r="T268" s="166"/>
      <c r="AT268" s="161" t="s">
        <v>514</v>
      </c>
      <c r="AU268" s="161" t="s">
        <v>82</v>
      </c>
      <c r="AV268" s="12" t="s">
        <v>82</v>
      </c>
      <c r="AW268" s="12" t="s">
        <v>33</v>
      </c>
      <c r="AX268" s="12" t="s">
        <v>72</v>
      </c>
      <c r="AY268" s="161" t="s">
        <v>155</v>
      </c>
    </row>
    <row r="269" spans="2:51" s="14" customFormat="1" ht="10.199999999999999">
      <c r="B269" s="178"/>
      <c r="D269" s="160" t="s">
        <v>514</v>
      </c>
      <c r="E269" s="179" t="s">
        <v>19</v>
      </c>
      <c r="F269" s="180" t="s">
        <v>1359</v>
      </c>
      <c r="H269" s="179" t="s">
        <v>19</v>
      </c>
      <c r="I269" s="181"/>
      <c r="L269" s="178"/>
      <c r="M269" s="182"/>
      <c r="T269" s="183"/>
      <c r="AT269" s="179" t="s">
        <v>514</v>
      </c>
      <c r="AU269" s="179" t="s">
        <v>82</v>
      </c>
      <c r="AV269" s="14" t="s">
        <v>79</v>
      </c>
      <c r="AW269" s="14" t="s">
        <v>33</v>
      </c>
      <c r="AX269" s="14" t="s">
        <v>72</v>
      </c>
      <c r="AY269" s="179" t="s">
        <v>155</v>
      </c>
    </row>
    <row r="270" spans="2:51" s="12" customFormat="1" ht="10.199999999999999">
      <c r="B270" s="159"/>
      <c r="D270" s="160" t="s">
        <v>514</v>
      </c>
      <c r="E270" s="161" t="s">
        <v>19</v>
      </c>
      <c r="F270" s="162" t="s">
        <v>1360</v>
      </c>
      <c r="H270" s="163">
        <v>48.985999999999997</v>
      </c>
      <c r="I270" s="164"/>
      <c r="L270" s="159"/>
      <c r="M270" s="165"/>
      <c r="T270" s="166"/>
      <c r="AT270" s="161" t="s">
        <v>514</v>
      </c>
      <c r="AU270" s="161" t="s">
        <v>82</v>
      </c>
      <c r="AV270" s="12" t="s">
        <v>82</v>
      </c>
      <c r="AW270" s="12" t="s">
        <v>33</v>
      </c>
      <c r="AX270" s="12" t="s">
        <v>72</v>
      </c>
      <c r="AY270" s="161" t="s">
        <v>155</v>
      </c>
    </row>
    <row r="271" spans="2:51" s="14" customFormat="1" ht="10.199999999999999">
      <c r="B271" s="178"/>
      <c r="D271" s="160" t="s">
        <v>514</v>
      </c>
      <c r="E271" s="179" t="s">
        <v>19</v>
      </c>
      <c r="F271" s="180" t="s">
        <v>1361</v>
      </c>
      <c r="H271" s="179" t="s">
        <v>19</v>
      </c>
      <c r="I271" s="181"/>
      <c r="L271" s="178"/>
      <c r="M271" s="182"/>
      <c r="T271" s="183"/>
      <c r="AT271" s="179" t="s">
        <v>514</v>
      </c>
      <c r="AU271" s="179" t="s">
        <v>82</v>
      </c>
      <c r="AV271" s="14" t="s">
        <v>79</v>
      </c>
      <c r="AW271" s="14" t="s">
        <v>33</v>
      </c>
      <c r="AX271" s="14" t="s">
        <v>72</v>
      </c>
      <c r="AY271" s="179" t="s">
        <v>155</v>
      </c>
    </row>
    <row r="272" spans="2:51" s="12" customFormat="1" ht="10.199999999999999">
      <c r="B272" s="159"/>
      <c r="D272" s="160" t="s">
        <v>514</v>
      </c>
      <c r="E272" s="161" t="s">
        <v>19</v>
      </c>
      <c r="F272" s="162" t="s">
        <v>1362</v>
      </c>
      <c r="H272" s="163">
        <v>49.75</v>
      </c>
      <c r="I272" s="164"/>
      <c r="L272" s="159"/>
      <c r="M272" s="165"/>
      <c r="T272" s="166"/>
      <c r="AT272" s="161" t="s">
        <v>514</v>
      </c>
      <c r="AU272" s="161" t="s">
        <v>82</v>
      </c>
      <c r="AV272" s="12" t="s">
        <v>82</v>
      </c>
      <c r="AW272" s="12" t="s">
        <v>33</v>
      </c>
      <c r="AX272" s="12" t="s">
        <v>72</v>
      </c>
      <c r="AY272" s="161" t="s">
        <v>155</v>
      </c>
    </row>
    <row r="273" spans="2:51" s="14" customFormat="1" ht="10.199999999999999">
      <c r="B273" s="178"/>
      <c r="D273" s="160" t="s">
        <v>514</v>
      </c>
      <c r="E273" s="179" t="s">
        <v>19</v>
      </c>
      <c r="F273" s="180" t="s">
        <v>1363</v>
      </c>
      <c r="H273" s="179" t="s">
        <v>19</v>
      </c>
      <c r="I273" s="181"/>
      <c r="L273" s="178"/>
      <c r="M273" s="182"/>
      <c r="T273" s="183"/>
      <c r="AT273" s="179" t="s">
        <v>514</v>
      </c>
      <c r="AU273" s="179" t="s">
        <v>82</v>
      </c>
      <c r="AV273" s="14" t="s">
        <v>79</v>
      </c>
      <c r="AW273" s="14" t="s">
        <v>33</v>
      </c>
      <c r="AX273" s="14" t="s">
        <v>72</v>
      </c>
      <c r="AY273" s="179" t="s">
        <v>155</v>
      </c>
    </row>
    <row r="274" spans="2:51" s="12" customFormat="1" ht="10.199999999999999">
      <c r="B274" s="159"/>
      <c r="D274" s="160" t="s">
        <v>514</v>
      </c>
      <c r="E274" s="161" t="s">
        <v>19</v>
      </c>
      <c r="F274" s="162" t="s">
        <v>1364</v>
      </c>
      <c r="H274" s="163">
        <v>11.263999999999999</v>
      </c>
      <c r="I274" s="164"/>
      <c r="L274" s="159"/>
      <c r="M274" s="165"/>
      <c r="T274" s="166"/>
      <c r="AT274" s="161" t="s">
        <v>514</v>
      </c>
      <c r="AU274" s="161" t="s">
        <v>82</v>
      </c>
      <c r="AV274" s="12" t="s">
        <v>82</v>
      </c>
      <c r="AW274" s="12" t="s">
        <v>33</v>
      </c>
      <c r="AX274" s="12" t="s">
        <v>72</v>
      </c>
      <c r="AY274" s="161" t="s">
        <v>155</v>
      </c>
    </row>
    <row r="275" spans="2:51" s="14" customFormat="1" ht="10.199999999999999">
      <c r="B275" s="178"/>
      <c r="D275" s="160" t="s">
        <v>514</v>
      </c>
      <c r="E275" s="179" t="s">
        <v>19</v>
      </c>
      <c r="F275" s="180" t="s">
        <v>616</v>
      </c>
      <c r="H275" s="179" t="s">
        <v>19</v>
      </c>
      <c r="I275" s="181"/>
      <c r="L275" s="178"/>
      <c r="M275" s="182"/>
      <c r="T275" s="183"/>
      <c r="AT275" s="179" t="s">
        <v>514</v>
      </c>
      <c r="AU275" s="179" t="s">
        <v>82</v>
      </c>
      <c r="AV275" s="14" t="s">
        <v>79</v>
      </c>
      <c r="AW275" s="14" t="s">
        <v>33</v>
      </c>
      <c r="AX275" s="14" t="s">
        <v>72</v>
      </c>
      <c r="AY275" s="179" t="s">
        <v>155</v>
      </c>
    </row>
    <row r="276" spans="2:51" s="12" customFormat="1" ht="10.199999999999999">
      <c r="B276" s="159"/>
      <c r="D276" s="160" t="s">
        <v>514</v>
      </c>
      <c r="E276" s="161" t="s">
        <v>19</v>
      </c>
      <c r="F276" s="162" t="s">
        <v>1365</v>
      </c>
      <c r="H276" s="163">
        <v>64.646000000000001</v>
      </c>
      <c r="I276" s="164"/>
      <c r="L276" s="159"/>
      <c r="M276" s="165"/>
      <c r="T276" s="166"/>
      <c r="AT276" s="161" t="s">
        <v>514</v>
      </c>
      <c r="AU276" s="161" t="s">
        <v>82</v>
      </c>
      <c r="AV276" s="12" t="s">
        <v>82</v>
      </c>
      <c r="AW276" s="12" t="s">
        <v>33</v>
      </c>
      <c r="AX276" s="12" t="s">
        <v>72</v>
      </c>
      <c r="AY276" s="161" t="s">
        <v>155</v>
      </c>
    </row>
    <row r="277" spans="2:51" s="14" customFormat="1" ht="10.199999999999999">
      <c r="B277" s="178"/>
      <c r="D277" s="160" t="s">
        <v>514</v>
      </c>
      <c r="E277" s="179" t="s">
        <v>19</v>
      </c>
      <c r="F277" s="180" t="s">
        <v>618</v>
      </c>
      <c r="H277" s="179" t="s">
        <v>19</v>
      </c>
      <c r="I277" s="181"/>
      <c r="L277" s="178"/>
      <c r="M277" s="182"/>
      <c r="T277" s="183"/>
      <c r="AT277" s="179" t="s">
        <v>514</v>
      </c>
      <c r="AU277" s="179" t="s">
        <v>82</v>
      </c>
      <c r="AV277" s="14" t="s">
        <v>79</v>
      </c>
      <c r="AW277" s="14" t="s">
        <v>33</v>
      </c>
      <c r="AX277" s="14" t="s">
        <v>72</v>
      </c>
      <c r="AY277" s="179" t="s">
        <v>155</v>
      </c>
    </row>
    <row r="278" spans="2:51" s="12" customFormat="1" ht="10.199999999999999">
      <c r="B278" s="159"/>
      <c r="D278" s="160" t="s">
        <v>514</v>
      </c>
      <c r="E278" s="161" t="s">
        <v>19</v>
      </c>
      <c r="F278" s="162" t="s">
        <v>1366</v>
      </c>
      <c r="H278" s="163">
        <v>-42.908999999999999</v>
      </c>
      <c r="I278" s="164"/>
      <c r="L278" s="159"/>
      <c r="M278" s="165"/>
      <c r="T278" s="166"/>
      <c r="AT278" s="161" t="s">
        <v>514</v>
      </c>
      <c r="AU278" s="161" t="s">
        <v>82</v>
      </c>
      <c r="AV278" s="12" t="s">
        <v>82</v>
      </c>
      <c r="AW278" s="12" t="s">
        <v>33</v>
      </c>
      <c r="AX278" s="12" t="s">
        <v>72</v>
      </c>
      <c r="AY278" s="161" t="s">
        <v>155</v>
      </c>
    </row>
    <row r="279" spans="2:51" s="15" customFormat="1" ht="10.199999999999999">
      <c r="B279" s="184"/>
      <c r="D279" s="160" t="s">
        <v>514</v>
      </c>
      <c r="E279" s="185" t="s">
        <v>19</v>
      </c>
      <c r="F279" s="186" t="s">
        <v>620</v>
      </c>
      <c r="H279" s="187">
        <v>557.80999999999995</v>
      </c>
      <c r="I279" s="188"/>
      <c r="L279" s="184"/>
      <c r="M279" s="189"/>
      <c r="T279" s="190"/>
      <c r="AT279" s="185" t="s">
        <v>514</v>
      </c>
      <c r="AU279" s="185" t="s">
        <v>82</v>
      </c>
      <c r="AV279" s="15" t="s">
        <v>92</v>
      </c>
      <c r="AW279" s="15" t="s">
        <v>33</v>
      </c>
      <c r="AX279" s="15" t="s">
        <v>72</v>
      </c>
      <c r="AY279" s="185" t="s">
        <v>155</v>
      </c>
    </row>
    <row r="280" spans="2:51" s="14" customFormat="1" ht="10.199999999999999">
      <c r="B280" s="178"/>
      <c r="D280" s="160" t="s">
        <v>514</v>
      </c>
      <c r="E280" s="179" t="s">
        <v>19</v>
      </c>
      <c r="F280" s="180" t="s">
        <v>1367</v>
      </c>
      <c r="H280" s="179" t="s">
        <v>19</v>
      </c>
      <c r="I280" s="181"/>
      <c r="L280" s="178"/>
      <c r="M280" s="182"/>
      <c r="T280" s="183"/>
      <c r="AT280" s="179" t="s">
        <v>514</v>
      </c>
      <c r="AU280" s="179" t="s">
        <v>82</v>
      </c>
      <c r="AV280" s="14" t="s">
        <v>79</v>
      </c>
      <c r="AW280" s="14" t="s">
        <v>33</v>
      </c>
      <c r="AX280" s="14" t="s">
        <v>72</v>
      </c>
      <c r="AY280" s="179" t="s">
        <v>155</v>
      </c>
    </row>
    <row r="281" spans="2:51" s="14" customFormat="1" ht="10.199999999999999">
      <c r="B281" s="178"/>
      <c r="D281" s="160" t="s">
        <v>514</v>
      </c>
      <c r="E281" s="179" t="s">
        <v>19</v>
      </c>
      <c r="F281" s="180" t="s">
        <v>1368</v>
      </c>
      <c r="H281" s="179" t="s">
        <v>19</v>
      </c>
      <c r="I281" s="181"/>
      <c r="L281" s="178"/>
      <c r="M281" s="182"/>
      <c r="T281" s="183"/>
      <c r="AT281" s="179" t="s">
        <v>514</v>
      </c>
      <c r="AU281" s="179" t="s">
        <v>82</v>
      </c>
      <c r="AV281" s="14" t="s">
        <v>79</v>
      </c>
      <c r="AW281" s="14" t="s">
        <v>33</v>
      </c>
      <c r="AX281" s="14" t="s">
        <v>72</v>
      </c>
      <c r="AY281" s="179" t="s">
        <v>155</v>
      </c>
    </row>
    <row r="282" spans="2:51" s="12" customFormat="1" ht="10.199999999999999">
      <c r="B282" s="159"/>
      <c r="D282" s="160" t="s">
        <v>514</v>
      </c>
      <c r="E282" s="161" t="s">
        <v>19</v>
      </c>
      <c r="F282" s="162" t="s">
        <v>1369</v>
      </c>
      <c r="H282" s="163">
        <v>2.6459999999999999</v>
      </c>
      <c r="I282" s="164"/>
      <c r="L282" s="159"/>
      <c r="M282" s="165"/>
      <c r="T282" s="166"/>
      <c r="AT282" s="161" t="s">
        <v>514</v>
      </c>
      <c r="AU282" s="161" t="s">
        <v>82</v>
      </c>
      <c r="AV282" s="12" t="s">
        <v>82</v>
      </c>
      <c r="AW282" s="12" t="s">
        <v>33</v>
      </c>
      <c r="AX282" s="12" t="s">
        <v>72</v>
      </c>
      <c r="AY282" s="161" t="s">
        <v>155</v>
      </c>
    </row>
    <row r="283" spans="2:51" s="14" customFormat="1" ht="10.199999999999999">
      <c r="B283" s="178"/>
      <c r="D283" s="160" t="s">
        <v>514</v>
      </c>
      <c r="E283" s="179" t="s">
        <v>19</v>
      </c>
      <c r="F283" s="180" t="s">
        <v>1370</v>
      </c>
      <c r="H283" s="179" t="s">
        <v>19</v>
      </c>
      <c r="I283" s="181"/>
      <c r="L283" s="178"/>
      <c r="M283" s="182"/>
      <c r="T283" s="183"/>
      <c r="AT283" s="179" t="s">
        <v>514</v>
      </c>
      <c r="AU283" s="179" t="s">
        <v>82</v>
      </c>
      <c r="AV283" s="14" t="s">
        <v>79</v>
      </c>
      <c r="AW283" s="14" t="s">
        <v>33</v>
      </c>
      <c r="AX283" s="14" t="s">
        <v>72</v>
      </c>
      <c r="AY283" s="179" t="s">
        <v>155</v>
      </c>
    </row>
    <row r="284" spans="2:51" s="12" customFormat="1" ht="10.199999999999999">
      <c r="B284" s="159"/>
      <c r="D284" s="160" t="s">
        <v>514</v>
      </c>
      <c r="E284" s="161" t="s">
        <v>19</v>
      </c>
      <c r="F284" s="162" t="s">
        <v>1371</v>
      </c>
      <c r="H284" s="163">
        <v>42.05</v>
      </c>
      <c r="I284" s="164"/>
      <c r="L284" s="159"/>
      <c r="M284" s="165"/>
      <c r="T284" s="166"/>
      <c r="AT284" s="161" t="s">
        <v>514</v>
      </c>
      <c r="AU284" s="161" t="s">
        <v>82</v>
      </c>
      <c r="AV284" s="12" t="s">
        <v>82</v>
      </c>
      <c r="AW284" s="12" t="s">
        <v>33</v>
      </c>
      <c r="AX284" s="12" t="s">
        <v>72</v>
      </c>
      <c r="AY284" s="161" t="s">
        <v>155</v>
      </c>
    </row>
    <row r="285" spans="2:51" s="14" customFormat="1" ht="10.199999999999999">
      <c r="B285" s="178"/>
      <c r="D285" s="160" t="s">
        <v>514</v>
      </c>
      <c r="E285" s="179" t="s">
        <v>19</v>
      </c>
      <c r="F285" s="180" t="s">
        <v>1372</v>
      </c>
      <c r="H285" s="179" t="s">
        <v>19</v>
      </c>
      <c r="I285" s="181"/>
      <c r="L285" s="178"/>
      <c r="M285" s="182"/>
      <c r="T285" s="183"/>
      <c r="AT285" s="179" t="s">
        <v>514</v>
      </c>
      <c r="AU285" s="179" t="s">
        <v>82</v>
      </c>
      <c r="AV285" s="14" t="s">
        <v>79</v>
      </c>
      <c r="AW285" s="14" t="s">
        <v>33</v>
      </c>
      <c r="AX285" s="14" t="s">
        <v>72</v>
      </c>
      <c r="AY285" s="179" t="s">
        <v>155</v>
      </c>
    </row>
    <row r="286" spans="2:51" s="12" customFormat="1" ht="10.199999999999999">
      <c r="B286" s="159"/>
      <c r="D286" s="160" t="s">
        <v>514</v>
      </c>
      <c r="E286" s="161" t="s">
        <v>19</v>
      </c>
      <c r="F286" s="162" t="s">
        <v>1373</v>
      </c>
      <c r="H286" s="163">
        <v>41.372999999999998</v>
      </c>
      <c r="I286" s="164"/>
      <c r="L286" s="159"/>
      <c r="M286" s="165"/>
      <c r="T286" s="166"/>
      <c r="AT286" s="161" t="s">
        <v>514</v>
      </c>
      <c r="AU286" s="161" t="s">
        <v>82</v>
      </c>
      <c r="AV286" s="12" t="s">
        <v>82</v>
      </c>
      <c r="AW286" s="12" t="s">
        <v>33</v>
      </c>
      <c r="AX286" s="12" t="s">
        <v>72</v>
      </c>
      <c r="AY286" s="161" t="s">
        <v>155</v>
      </c>
    </row>
    <row r="287" spans="2:51" s="14" customFormat="1" ht="10.199999999999999">
      <c r="B287" s="178"/>
      <c r="D287" s="160" t="s">
        <v>514</v>
      </c>
      <c r="E287" s="179" t="s">
        <v>19</v>
      </c>
      <c r="F287" s="180" t="s">
        <v>616</v>
      </c>
      <c r="H287" s="179" t="s">
        <v>19</v>
      </c>
      <c r="I287" s="181"/>
      <c r="L287" s="178"/>
      <c r="M287" s="182"/>
      <c r="T287" s="183"/>
      <c r="AT287" s="179" t="s">
        <v>514</v>
      </c>
      <c r="AU287" s="179" t="s">
        <v>82</v>
      </c>
      <c r="AV287" s="14" t="s">
        <v>79</v>
      </c>
      <c r="AW287" s="14" t="s">
        <v>33</v>
      </c>
      <c r="AX287" s="14" t="s">
        <v>72</v>
      </c>
      <c r="AY287" s="179" t="s">
        <v>155</v>
      </c>
    </row>
    <row r="288" spans="2:51" s="12" customFormat="1" ht="10.199999999999999">
      <c r="B288" s="159"/>
      <c r="D288" s="160" t="s">
        <v>514</v>
      </c>
      <c r="E288" s="161" t="s">
        <v>19</v>
      </c>
      <c r="F288" s="162" t="s">
        <v>1374</v>
      </c>
      <c r="H288" s="163">
        <v>21.154</v>
      </c>
      <c r="I288" s="164"/>
      <c r="L288" s="159"/>
      <c r="M288" s="165"/>
      <c r="T288" s="166"/>
      <c r="AT288" s="161" t="s">
        <v>514</v>
      </c>
      <c r="AU288" s="161" t="s">
        <v>82</v>
      </c>
      <c r="AV288" s="12" t="s">
        <v>82</v>
      </c>
      <c r="AW288" s="12" t="s">
        <v>33</v>
      </c>
      <c r="AX288" s="12" t="s">
        <v>72</v>
      </c>
      <c r="AY288" s="161" t="s">
        <v>155</v>
      </c>
    </row>
    <row r="289" spans="2:65" s="14" customFormat="1" ht="10.199999999999999">
      <c r="B289" s="178"/>
      <c r="D289" s="160" t="s">
        <v>514</v>
      </c>
      <c r="E289" s="179" t="s">
        <v>19</v>
      </c>
      <c r="F289" s="180" t="s">
        <v>1375</v>
      </c>
      <c r="H289" s="179" t="s">
        <v>19</v>
      </c>
      <c r="I289" s="181"/>
      <c r="L289" s="178"/>
      <c r="M289" s="182"/>
      <c r="T289" s="183"/>
      <c r="AT289" s="179" t="s">
        <v>514</v>
      </c>
      <c r="AU289" s="179" t="s">
        <v>82</v>
      </c>
      <c r="AV289" s="14" t="s">
        <v>79</v>
      </c>
      <c r="AW289" s="14" t="s">
        <v>33</v>
      </c>
      <c r="AX289" s="14" t="s">
        <v>72</v>
      </c>
      <c r="AY289" s="179" t="s">
        <v>155</v>
      </c>
    </row>
    <row r="290" spans="2:65" s="12" customFormat="1" ht="10.199999999999999">
      <c r="B290" s="159"/>
      <c r="D290" s="160" t="s">
        <v>514</v>
      </c>
      <c r="E290" s="161" t="s">
        <v>19</v>
      </c>
      <c r="F290" s="162" t="s">
        <v>1376</v>
      </c>
      <c r="H290" s="163">
        <v>11.725</v>
      </c>
      <c r="I290" s="164"/>
      <c r="L290" s="159"/>
      <c r="M290" s="165"/>
      <c r="T290" s="166"/>
      <c r="AT290" s="161" t="s">
        <v>514</v>
      </c>
      <c r="AU290" s="161" t="s">
        <v>82</v>
      </c>
      <c r="AV290" s="12" t="s">
        <v>82</v>
      </c>
      <c r="AW290" s="12" t="s">
        <v>33</v>
      </c>
      <c r="AX290" s="12" t="s">
        <v>72</v>
      </c>
      <c r="AY290" s="161" t="s">
        <v>155</v>
      </c>
    </row>
    <row r="291" spans="2:65" s="12" customFormat="1" ht="10.199999999999999">
      <c r="B291" s="159"/>
      <c r="D291" s="160" t="s">
        <v>514</v>
      </c>
      <c r="E291" s="161" t="s">
        <v>19</v>
      </c>
      <c r="F291" s="162" t="s">
        <v>1377</v>
      </c>
      <c r="H291" s="163">
        <v>5.569</v>
      </c>
      <c r="I291" s="164"/>
      <c r="L291" s="159"/>
      <c r="M291" s="165"/>
      <c r="T291" s="166"/>
      <c r="AT291" s="161" t="s">
        <v>514</v>
      </c>
      <c r="AU291" s="161" t="s">
        <v>82</v>
      </c>
      <c r="AV291" s="12" t="s">
        <v>82</v>
      </c>
      <c r="AW291" s="12" t="s">
        <v>33</v>
      </c>
      <c r="AX291" s="12" t="s">
        <v>72</v>
      </c>
      <c r="AY291" s="161" t="s">
        <v>155</v>
      </c>
    </row>
    <row r="292" spans="2:65" s="14" customFormat="1" ht="10.199999999999999">
      <c r="B292" s="178"/>
      <c r="D292" s="160" t="s">
        <v>514</v>
      </c>
      <c r="E292" s="179" t="s">
        <v>19</v>
      </c>
      <c r="F292" s="180" t="s">
        <v>1378</v>
      </c>
      <c r="H292" s="179" t="s">
        <v>19</v>
      </c>
      <c r="I292" s="181"/>
      <c r="L292" s="178"/>
      <c r="M292" s="182"/>
      <c r="T292" s="183"/>
      <c r="AT292" s="179" t="s">
        <v>514</v>
      </c>
      <c r="AU292" s="179" t="s">
        <v>82</v>
      </c>
      <c r="AV292" s="14" t="s">
        <v>79</v>
      </c>
      <c r="AW292" s="14" t="s">
        <v>33</v>
      </c>
      <c r="AX292" s="14" t="s">
        <v>72</v>
      </c>
      <c r="AY292" s="179" t="s">
        <v>155</v>
      </c>
    </row>
    <row r="293" spans="2:65" s="12" customFormat="1" ht="10.199999999999999">
      <c r="B293" s="159"/>
      <c r="D293" s="160" t="s">
        <v>514</v>
      </c>
      <c r="E293" s="161" t="s">
        <v>19</v>
      </c>
      <c r="F293" s="162" t="s">
        <v>1379</v>
      </c>
      <c r="H293" s="163">
        <v>5.04</v>
      </c>
      <c r="I293" s="164"/>
      <c r="L293" s="159"/>
      <c r="M293" s="165"/>
      <c r="T293" s="166"/>
      <c r="AT293" s="161" t="s">
        <v>514</v>
      </c>
      <c r="AU293" s="161" t="s">
        <v>82</v>
      </c>
      <c r="AV293" s="12" t="s">
        <v>82</v>
      </c>
      <c r="AW293" s="12" t="s">
        <v>33</v>
      </c>
      <c r="AX293" s="12" t="s">
        <v>72</v>
      </c>
      <c r="AY293" s="161" t="s">
        <v>155</v>
      </c>
    </row>
    <row r="294" spans="2:65" s="14" customFormat="1" ht="10.199999999999999">
      <c r="B294" s="178"/>
      <c r="D294" s="160" t="s">
        <v>514</v>
      </c>
      <c r="E294" s="179" t="s">
        <v>19</v>
      </c>
      <c r="F294" s="180" t="s">
        <v>1380</v>
      </c>
      <c r="H294" s="179" t="s">
        <v>19</v>
      </c>
      <c r="I294" s="181"/>
      <c r="L294" s="178"/>
      <c r="M294" s="182"/>
      <c r="T294" s="183"/>
      <c r="AT294" s="179" t="s">
        <v>514</v>
      </c>
      <c r="AU294" s="179" t="s">
        <v>82</v>
      </c>
      <c r="AV294" s="14" t="s">
        <v>79</v>
      </c>
      <c r="AW294" s="14" t="s">
        <v>33</v>
      </c>
      <c r="AX294" s="14" t="s">
        <v>72</v>
      </c>
      <c r="AY294" s="179" t="s">
        <v>155</v>
      </c>
    </row>
    <row r="295" spans="2:65" s="12" customFormat="1" ht="10.199999999999999">
      <c r="B295" s="159"/>
      <c r="D295" s="160" t="s">
        <v>514</v>
      </c>
      <c r="E295" s="161" t="s">
        <v>19</v>
      </c>
      <c r="F295" s="162" t="s">
        <v>1381</v>
      </c>
      <c r="H295" s="163">
        <v>7.7</v>
      </c>
      <c r="I295" s="164"/>
      <c r="L295" s="159"/>
      <c r="M295" s="165"/>
      <c r="T295" s="166"/>
      <c r="AT295" s="161" t="s">
        <v>514</v>
      </c>
      <c r="AU295" s="161" t="s">
        <v>82</v>
      </c>
      <c r="AV295" s="12" t="s">
        <v>82</v>
      </c>
      <c r="AW295" s="12" t="s">
        <v>33</v>
      </c>
      <c r="AX295" s="12" t="s">
        <v>72</v>
      </c>
      <c r="AY295" s="161" t="s">
        <v>155</v>
      </c>
    </row>
    <row r="296" spans="2:65" s="13" customFormat="1" ht="10.199999999999999">
      <c r="B296" s="167"/>
      <c r="D296" s="160" t="s">
        <v>514</v>
      </c>
      <c r="E296" s="168" t="s">
        <v>19</v>
      </c>
      <c r="F296" s="169" t="s">
        <v>516</v>
      </c>
      <c r="H296" s="170">
        <v>1411.646</v>
      </c>
      <c r="I296" s="171"/>
      <c r="L296" s="167"/>
      <c r="M296" s="172"/>
      <c r="T296" s="173"/>
      <c r="AT296" s="168" t="s">
        <v>514</v>
      </c>
      <c r="AU296" s="168" t="s">
        <v>82</v>
      </c>
      <c r="AV296" s="13" t="s">
        <v>163</v>
      </c>
      <c r="AW296" s="13" t="s">
        <v>33</v>
      </c>
      <c r="AX296" s="13" t="s">
        <v>79</v>
      </c>
      <c r="AY296" s="168" t="s">
        <v>155</v>
      </c>
    </row>
    <row r="297" spans="2:65" s="1" customFormat="1" ht="24.15" customHeight="1">
      <c r="B297" s="33"/>
      <c r="C297" s="132" t="s">
        <v>177</v>
      </c>
      <c r="D297" s="132" t="s">
        <v>158</v>
      </c>
      <c r="E297" s="133" t="s">
        <v>1382</v>
      </c>
      <c r="F297" s="134" t="s">
        <v>1383</v>
      </c>
      <c r="G297" s="135" t="s">
        <v>171</v>
      </c>
      <c r="H297" s="136">
        <v>13.2</v>
      </c>
      <c r="I297" s="137"/>
      <c r="J297" s="138">
        <f>ROUND(I297*H297,2)</f>
        <v>0</v>
      </c>
      <c r="K297" s="134" t="s">
        <v>162</v>
      </c>
      <c r="L297" s="33"/>
      <c r="M297" s="139" t="s">
        <v>19</v>
      </c>
      <c r="N297" s="140" t="s">
        <v>43</v>
      </c>
      <c r="P297" s="141">
        <f>O297*H297</f>
        <v>0</v>
      </c>
      <c r="Q297" s="141">
        <v>8.3999999999999995E-3</v>
      </c>
      <c r="R297" s="141">
        <f>Q297*H297</f>
        <v>0.11087999999999999</v>
      </c>
      <c r="S297" s="141">
        <v>0</v>
      </c>
      <c r="T297" s="142">
        <f>S297*H297</f>
        <v>0</v>
      </c>
      <c r="AR297" s="143" t="s">
        <v>163</v>
      </c>
      <c r="AT297" s="143" t="s">
        <v>158</v>
      </c>
      <c r="AU297" s="143" t="s">
        <v>82</v>
      </c>
      <c r="AY297" s="18" t="s">
        <v>155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8" t="s">
        <v>79</v>
      </c>
      <c r="BK297" s="144">
        <f>ROUND(I297*H297,2)</f>
        <v>0</v>
      </c>
      <c r="BL297" s="18" t="s">
        <v>163</v>
      </c>
      <c r="BM297" s="143" t="s">
        <v>1384</v>
      </c>
    </row>
    <row r="298" spans="2:65" s="1" customFormat="1" ht="10.199999999999999">
      <c r="B298" s="33"/>
      <c r="D298" s="145" t="s">
        <v>164</v>
      </c>
      <c r="F298" s="146" t="s">
        <v>1385</v>
      </c>
      <c r="I298" s="147"/>
      <c r="L298" s="33"/>
      <c r="M298" s="148"/>
      <c r="T298" s="54"/>
      <c r="AT298" s="18" t="s">
        <v>164</v>
      </c>
      <c r="AU298" s="18" t="s">
        <v>82</v>
      </c>
    </row>
    <row r="299" spans="2:65" s="14" customFormat="1" ht="10.199999999999999">
      <c r="B299" s="178"/>
      <c r="D299" s="160" t="s">
        <v>514</v>
      </c>
      <c r="E299" s="179" t="s">
        <v>19</v>
      </c>
      <c r="F299" s="180" t="s">
        <v>1386</v>
      </c>
      <c r="H299" s="179" t="s">
        <v>19</v>
      </c>
      <c r="I299" s="181"/>
      <c r="L299" s="178"/>
      <c r="M299" s="182"/>
      <c r="T299" s="183"/>
      <c r="AT299" s="179" t="s">
        <v>514</v>
      </c>
      <c r="AU299" s="179" t="s">
        <v>82</v>
      </c>
      <c r="AV299" s="14" t="s">
        <v>79</v>
      </c>
      <c r="AW299" s="14" t="s">
        <v>33</v>
      </c>
      <c r="AX299" s="14" t="s">
        <v>72</v>
      </c>
      <c r="AY299" s="179" t="s">
        <v>155</v>
      </c>
    </row>
    <row r="300" spans="2:65" s="14" customFormat="1" ht="10.199999999999999">
      <c r="B300" s="178"/>
      <c r="D300" s="160" t="s">
        <v>514</v>
      </c>
      <c r="E300" s="179" t="s">
        <v>19</v>
      </c>
      <c r="F300" s="180" t="s">
        <v>1387</v>
      </c>
      <c r="H300" s="179" t="s">
        <v>19</v>
      </c>
      <c r="I300" s="181"/>
      <c r="L300" s="178"/>
      <c r="M300" s="182"/>
      <c r="T300" s="183"/>
      <c r="AT300" s="179" t="s">
        <v>514</v>
      </c>
      <c r="AU300" s="179" t="s">
        <v>82</v>
      </c>
      <c r="AV300" s="14" t="s">
        <v>79</v>
      </c>
      <c r="AW300" s="14" t="s">
        <v>33</v>
      </c>
      <c r="AX300" s="14" t="s">
        <v>72</v>
      </c>
      <c r="AY300" s="179" t="s">
        <v>155</v>
      </c>
    </row>
    <row r="301" spans="2:65" s="12" customFormat="1" ht="10.199999999999999">
      <c r="B301" s="159"/>
      <c r="D301" s="160" t="s">
        <v>514</v>
      </c>
      <c r="E301" s="161" t="s">
        <v>19</v>
      </c>
      <c r="F301" s="162" t="s">
        <v>1388</v>
      </c>
      <c r="H301" s="163">
        <v>13.2</v>
      </c>
      <c r="I301" s="164"/>
      <c r="L301" s="159"/>
      <c r="M301" s="165"/>
      <c r="T301" s="166"/>
      <c r="AT301" s="161" t="s">
        <v>514</v>
      </c>
      <c r="AU301" s="161" t="s">
        <v>82</v>
      </c>
      <c r="AV301" s="12" t="s">
        <v>82</v>
      </c>
      <c r="AW301" s="12" t="s">
        <v>33</v>
      </c>
      <c r="AX301" s="12" t="s">
        <v>79</v>
      </c>
      <c r="AY301" s="161" t="s">
        <v>155</v>
      </c>
    </row>
    <row r="302" spans="2:65" s="1" customFormat="1" ht="16.5" customHeight="1">
      <c r="B302" s="33"/>
      <c r="C302" s="149" t="s">
        <v>198</v>
      </c>
      <c r="D302" s="149" t="s">
        <v>229</v>
      </c>
      <c r="E302" s="150" t="s">
        <v>1389</v>
      </c>
      <c r="F302" s="151" t="s">
        <v>1390</v>
      </c>
      <c r="G302" s="152" t="s">
        <v>171</v>
      </c>
      <c r="H302" s="153">
        <v>14.256</v>
      </c>
      <c r="I302" s="154"/>
      <c r="J302" s="155">
        <f>ROUND(I302*H302,2)</f>
        <v>0</v>
      </c>
      <c r="K302" s="151" t="s">
        <v>19</v>
      </c>
      <c r="L302" s="156"/>
      <c r="M302" s="157" t="s">
        <v>19</v>
      </c>
      <c r="N302" s="158" t="s">
        <v>43</v>
      </c>
      <c r="P302" s="141">
        <f>O302*H302</f>
        <v>0</v>
      </c>
      <c r="Q302" s="141">
        <v>9.5200000000000007E-3</v>
      </c>
      <c r="R302" s="141">
        <f>Q302*H302</f>
        <v>0.13571712000000002</v>
      </c>
      <c r="S302" s="141">
        <v>0</v>
      </c>
      <c r="T302" s="142">
        <f>S302*H302</f>
        <v>0</v>
      </c>
      <c r="AR302" s="143" t="s">
        <v>177</v>
      </c>
      <c r="AT302" s="143" t="s">
        <v>229</v>
      </c>
      <c r="AU302" s="143" t="s">
        <v>82</v>
      </c>
      <c r="AY302" s="18" t="s">
        <v>155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8" t="s">
        <v>79</v>
      </c>
      <c r="BK302" s="144">
        <f>ROUND(I302*H302,2)</f>
        <v>0</v>
      </c>
      <c r="BL302" s="18" t="s">
        <v>163</v>
      </c>
      <c r="BM302" s="143" t="s">
        <v>1391</v>
      </c>
    </row>
    <row r="303" spans="2:65" s="14" customFormat="1" ht="10.199999999999999">
      <c r="B303" s="178"/>
      <c r="D303" s="160" t="s">
        <v>514</v>
      </c>
      <c r="E303" s="179" t="s">
        <v>19</v>
      </c>
      <c r="F303" s="180" t="s">
        <v>1392</v>
      </c>
      <c r="H303" s="179" t="s">
        <v>19</v>
      </c>
      <c r="I303" s="181"/>
      <c r="L303" s="178"/>
      <c r="M303" s="182"/>
      <c r="T303" s="183"/>
      <c r="AT303" s="179" t="s">
        <v>514</v>
      </c>
      <c r="AU303" s="179" t="s">
        <v>82</v>
      </c>
      <c r="AV303" s="14" t="s">
        <v>79</v>
      </c>
      <c r="AW303" s="14" t="s">
        <v>33</v>
      </c>
      <c r="AX303" s="14" t="s">
        <v>72</v>
      </c>
      <c r="AY303" s="179" t="s">
        <v>155</v>
      </c>
    </row>
    <row r="304" spans="2:65" s="12" customFormat="1" ht="10.199999999999999">
      <c r="B304" s="159"/>
      <c r="D304" s="160" t="s">
        <v>514</v>
      </c>
      <c r="E304" s="161" t="s">
        <v>19</v>
      </c>
      <c r="F304" s="162" t="s">
        <v>1393</v>
      </c>
      <c r="H304" s="163">
        <v>13.2</v>
      </c>
      <c r="I304" s="164"/>
      <c r="L304" s="159"/>
      <c r="M304" s="165"/>
      <c r="T304" s="166"/>
      <c r="AT304" s="161" t="s">
        <v>514</v>
      </c>
      <c r="AU304" s="161" t="s">
        <v>82</v>
      </c>
      <c r="AV304" s="12" t="s">
        <v>82</v>
      </c>
      <c r="AW304" s="12" t="s">
        <v>33</v>
      </c>
      <c r="AX304" s="12" t="s">
        <v>79</v>
      </c>
      <c r="AY304" s="161" t="s">
        <v>155</v>
      </c>
    </row>
    <row r="305" spans="2:65" s="12" customFormat="1" ht="10.199999999999999">
      <c r="B305" s="159"/>
      <c r="D305" s="160" t="s">
        <v>514</v>
      </c>
      <c r="F305" s="162" t="s">
        <v>1394</v>
      </c>
      <c r="H305" s="163">
        <v>14.256</v>
      </c>
      <c r="I305" s="164"/>
      <c r="L305" s="159"/>
      <c r="M305" s="165"/>
      <c r="T305" s="166"/>
      <c r="AT305" s="161" t="s">
        <v>514</v>
      </c>
      <c r="AU305" s="161" t="s">
        <v>82</v>
      </c>
      <c r="AV305" s="12" t="s">
        <v>82</v>
      </c>
      <c r="AW305" s="12" t="s">
        <v>4</v>
      </c>
      <c r="AX305" s="12" t="s">
        <v>79</v>
      </c>
      <c r="AY305" s="161" t="s">
        <v>155</v>
      </c>
    </row>
    <row r="306" spans="2:65" s="1" customFormat="1" ht="21.75" customHeight="1">
      <c r="B306" s="33"/>
      <c r="C306" s="132" t="s">
        <v>182</v>
      </c>
      <c r="D306" s="132" t="s">
        <v>158</v>
      </c>
      <c r="E306" s="133" t="s">
        <v>683</v>
      </c>
      <c r="F306" s="134" t="s">
        <v>684</v>
      </c>
      <c r="G306" s="135" t="s">
        <v>176</v>
      </c>
      <c r="H306" s="136">
        <v>292.11500000000001</v>
      </c>
      <c r="I306" s="137"/>
      <c r="J306" s="138">
        <f>ROUND(I306*H306,2)</f>
        <v>0</v>
      </c>
      <c r="K306" s="134" t="s">
        <v>162</v>
      </c>
      <c r="L306" s="33"/>
      <c r="M306" s="139" t="s">
        <v>19</v>
      </c>
      <c r="N306" s="140" t="s">
        <v>43</v>
      </c>
      <c r="P306" s="141">
        <f>O306*H306</f>
        <v>0</v>
      </c>
      <c r="Q306" s="141">
        <v>8.4000000000000003E-4</v>
      </c>
      <c r="R306" s="141">
        <f>Q306*H306</f>
        <v>0.24537660000000003</v>
      </c>
      <c r="S306" s="141">
        <v>0</v>
      </c>
      <c r="T306" s="142">
        <f>S306*H306</f>
        <v>0</v>
      </c>
      <c r="AR306" s="143" t="s">
        <v>163</v>
      </c>
      <c r="AT306" s="143" t="s">
        <v>158</v>
      </c>
      <c r="AU306" s="143" t="s">
        <v>82</v>
      </c>
      <c r="AY306" s="18" t="s">
        <v>155</v>
      </c>
      <c r="BE306" s="144">
        <f>IF(N306="základní",J306,0)</f>
        <v>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8" t="s">
        <v>79</v>
      </c>
      <c r="BK306" s="144">
        <f>ROUND(I306*H306,2)</f>
        <v>0</v>
      </c>
      <c r="BL306" s="18" t="s">
        <v>163</v>
      </c>
      <c r="BM306" s="143" t="s">
        <v>1395</v>
      </c>
    </row>
    <row r="307" spans="2:65" s="1" customFormat="1" ht="10.199999999999999">
      <c r="B307" s="33"/>
      <c r="D307" s="145" t="s">
        <v>164</v>
      </c>
      <c r="F307" s="146" t="s">
        <v>686</v>
      </c>
      <c r="I307" s="147"/>
      <c r="L307" s="33"/>
      <c r="M307" s="148"/>
      <c r="T307" s="54"/>
      <c r="AT307" s="18" t="s">
        <v>164</v>
      </c>
      <c r="AU307" s="18" t="s">
        <v>82</v>
      </c>
    </row>
    <row r="308" spans="2:65" s="14" customFormat="1" ht="10.199999999999999">
      <c r="B308" s="178"/>
      <c r="D308" s="160" t="s">
        <v>514</v>
      </c>
      <c r="E308" s="179" t="s">
        <v>19</v>
      </c>
      <c r="F308" s="180" t="s">
        <v>1231</v>
      </c>
      <c r="H308" s="179" t="s">
        <v>19</v>
      </c>
      <c r="I308" s="181"/>
      <c r="L308" s="178"/>
      <c r="M308" s="182"/>
      <c r="T308" s="183"/>
      <c r="AT308" s="179" t="s">
        <v>514</v>
      </c>
      <c r="AU308" s="179" t="s">
        <v>82</v>
      </c>
      <c r="AV308" s="14" t="s">
        <v>79</v>
      </c>
      <c r="AW308" s="14" t="s">
        <v>33</v>
      </c>
      <c r="AX308" s="14" t="s">
        <v>72</v>
      </c>
      <c r="AY308" s="179" t="s">
        <v>155</v>
      </c>
    </row>
    <row r="309" spans="2:65" s="14" customFormat="1" ht="10.199999999999999">
      <c r="B309" s="178"/>
      <c r="D309" s="160" t="s">
        <v>514</v>
      </c>
      <c r="E309" s="179" t="s">
        <v>19</v>
      </c>
      <c r="F309" s="180" t="s">
        <v>1263</v>
      </c>
      <c r="H309" s="179" t="s">
        <v>19</v>
      </c>
      <c r="I309" s="181"/>
      <c r="L309" s="178"/>
      <c r="M309" s="182"/>
      <c r="T309" s="183"/>
      <c r="AT309" s="179" t="s">
        <v>514</v>
      </c>
      <c r="AU309" s="179" t="s">
        <v>82</v>
      </c>
      <c r="AV309" s="14" t="s">
        <v>79</v>
      </c>
      <c r="AW309" s="14" t="s">
        <v>33</v>
      </c>
      <c r="AX309" s="14" t="s">
        <v>72</v>
      </c>
      <c r="AY309" s="179" t="s">
        <v>155</v>
      </c>
    </row>
    <row r="310" spans="2:65" s="12" customFormat="1" ht="10.199999999999999">
      <c r="B310" s="159"/>
      <c r="D310" s="160" t="s">
        <v>514</v>
      </c>
      <c r="E310" s="161" t="s">
        <v>19</v>
      </c>
      <c r="F310" s="162" t="s">
        <v>1396</v>
      </c>
      <c r="H310" s="163">
        <v>6.6040000000000001</v>
      </c>
      <c r="I310" s="164"/>
      <c r="L310" s="159"/>
      <c r="M310" s="165"/>
      <c r="T310" s="166"/>
      <c r="AT310" s="161" t="s">
        <v>514</v>
      </c>
      <c r="AU310" s="161" t="s">
        <v>82</v>
      </c>
      <c r="AV310" s="12" t="s">
        <v>82</v>
      </c>
      <c r="AW310" s="12" t="s">
        <v>33</v>
      </c>
      <c r="AX310" s="12" t="s">
        <v>72</v>
      </c>
      <c r="AY310" s="161" t="s">
        <v>155</v>
      </c>
    </row>
    <row r="311" spans="2:65" s="14" customFormat="1" ht="10.199999999999999">
      <c r="B311" s="178"/>
      <c r="D311" s="160" t="s">
        <v>514</v>
      </c>
      <c r="E311" s="179" t="s">
        <v>19</v>
      </c>
      <c r="F311" s="180" t="s">
        <v>1265</v>
      </c>
      <c r="H311" s="179" t="s">
        <v>19</v>
      </c>
      <c r="I311" s="181"/>
      <c r="L311" s="178"/>
      <c r="M311" s="182"/>
      <c r="T311" s="183"/>
      <c r="AT311" s="179" t="s">
        <v>514</v>
      </c>
      <c r="AU311" s="179" t="s">
        <v>82</v>
      </c>
      <c r="AV311" s="14" t="s">
        <v>79</v>
      </c>
      <c r="AW311" s="14" t="s">
        <v>33</v>
      </c>
      <c r="AX311" s="14" t="s">
        <v>72</v>
      </c>
      <c r="AY311" s="179" t="s">
        <v>155</v>
      </c>
    </row>
    <row r="312" spans="2:65" s="12" customFormat="1" ht="10.199999999999999">
      <c r="B312" s="159"/>
      <c r="D312" s="160" t="s">
        <v>514</v>
      </c>
      <c r="E312" s="161" t="s">
        <v>19</v>
      </c>
      <c r="F312" s="162" t="s">
        <v>1397</v>
      </c>
      <c r="H312" s="163">
        <v>23.81</v>
      </c>
      <c r="I312" s="164"/>
      <c r="L312" s="159"/>
      <c r="M312" s="165"/>
      <c r="T312" s="166"/>
      <c r="AT312" s="161" t="s">
        <v>514</v>
      </c>
      <c r="AU312" s="161" t="s">
        <v>82</v>
      </c>
      <c r="AV312" s="12" t="s">
        <v>82</v>
      </c>
      <c r="AW312" s="12" t="s">
        <v>33</v>
      </c>
      <c r="AX312" s="12" t="s">
        <v>72</v>
      </c>
      <c r="AY312" s="161" t="s">
        <v>155</v>
      </c>
    </row>
    <row r="313" spans="2:65" s="15" customFormat="1" ht="10.199999999999999">
      <c r="B313" s="184"/>
      <c r="D313" s="160" t="s">
        <v>514</v>
      </c>
      <c r="E313" s="185" t="s">
        <v>19</v>
      </c>
      <c r="F313" s="186" t="s">
        <v>620</v>
      </c>
      <c r="H313" s="187">
        <v>30.414000000000001</v>
      </c>
      <c r="I313" s="188"/>
      <c r="L313" s="184"/>
      <c r="M313" s="189"/>
      <c r="T313" s="190"/>
      <c r="AT313" s="185" t="s">
        <v>514</v>
      </c>
      <c r="AU313" s="185" t="s">
        <v>82</v>
      </c>
      <c r="AV313" s="15" t="s">
        <v>92</v>
      </c>
      <c r="AW313" s="15" t="s">
        <v>33</v>
      </c>
      <c r="AX313" s="15" t="s">
        <v>72</v>
      </c>
      <c r="AY313" s="185" t="s">
        <v>155</v>
      </c>
    </row>
    <row r="314" spans="2:65" s="14" customFormat="1" ht="10.199999999999999">
      <c r="B314" s="178"/>
      <c r="D314" s="160" t="s">
        <v>514</v>
      </c>
      <c r="E314" s="179" t="s">
        <v>19</v>
      </c>
      <c r="F314" s="180" t="s">
        <v>1234</v>
      </c>
      <c r="H314" s="179" t="s">
        <v>19</v>
      </c>
      <c r="I314" s="181"/>
      <c r="L314" s="178"/>
      <c r="M314" s="182"/>
      <c r="T314" s="183"/>
      <c r="AT314" s="179" t="s">
        <v>514</v>
      </c>
      <c r="AU314" s="179" t="s">
        <v>82</v>
      </c>
      <c r="AV314" s="14" t="s">
        <v>79</v>
      </c>
      <c r="AW314" s="14" t="s">
        <v>33</v>
      </c>
      <c r="AX314" s="14" t="s">
        <v>72</v>
      </c>
      <c r="AY314" s="179" t="s">
        <v>155</v>
      </c>
    </row>
    <row r="315" spans="2:65" s="14" customFormat="1" ht="10.199999999999999">
      <c r="B315" s="178"/>
      <c r="D315" s="160" t="s">
        <v>514</v>
      </c>
      <c r="E315" s="179" t="s">
        <v>19</v>
      </c>
      <c r="F315" s="180" t="s">
        <v>1337</v>
      </c>
      <c r="H315" s="179" t="s">
        <v>19</v>
      </c>
      <c r="I315" s="181"/>
      <c r="L315" s="178"/>
      <c r="M315" s="182"/>
      <c r="T315" s="183"/>
      <c r="AT315" s="179" t="s">
        <v>514</v>
      </c>
      <c r="AU315" s="179" t="s">
        <v>82</v>
      </c>
      <c r="AV315" s="14" t="s">
        <v>79</v>
      </c>
      <c r="AW315" s="14" t="s">
        <v>33</v>
      </c>
      <c r="AX315" s="14" t="s">
        <v>72</v>
      </c>
      <c r="AY315" s="179" t="s">
        <v>155</v>
      </c>
    </row>
    <row r="316" spans="2:65" s="12" customFormat="1" ht="10.199999999999999">
      <c r="B316" s="159"/>
      <c r="D316" s="160" t="s">
        <v>514</v>
      </c>
      <c r="E316" s="161" t="s">
        <v>19</v>
      </c>
      <c r="F316" s="162" t="s">
        <v>1398</v>
      </c>
      <c r="H316" s="163">
        <v>8.24</v>
      </c>
      <c r="I316" s="164"/>
      <c r="L316" s="159"/>
      <c r="M316" s="165"/>
      <c r="T316" s="166"/>
      <c r="AT316" s="161" t="s">
        <v>514</v>
      </c>
      <c r="AU316" s="161" t="s">
        <v>82</v>
      </c>
      <c r="AV316" s="12" t="s">
        <v>82</v>
      </c>
      <c r="AW316" s="12" t="s">
        <v>33</v>
      </c>
      <c r="AX316" s="12" t="s">
        <v>72</v>
      </c>
      <c r="AY316" s="161" t="s">
        <v>155</v>
      </c>
    </row>
    <row r="317" spans="2:65" s="14" customFormat="1" ht="10.199999999999999">
      <c r="B317" s="178"/>
      <c r="D317" s="160" t="s">
        <v>514</v>
      </c>
      <c r="E317" s="179" t="s">
        <v>19</v>
      </c>
      <c r="F317" s="180" t="s">
        <v>1339</v>
      </c>
      <c r="H317" s="179" t="s">
        <v>19</v>
      </c>
      <c r="I317" s="181"/>
      <c r="L317" s="178"/>
      <c r="M317" s="182"/>
      <c r="T317" s="183"/>
      <c r="AT317" s="179" t="s">
        <v>514</v>
      </c>
      <c r="AU317" s="179" t="s">
        <v>82</v>
      </c>
      <c r="AV317" s="14" t="s">
        <v>79</v>
      </c>
      <c r="AW317" s="14" t="s">
        <v>33</v>
      </c>
      <c r="AX317" s="14" t="s">
        <v>72</v>
      </c>
      <c r="AY317" s="179" t="s">
        <v>155</v>
      </c>
    </row>
    <row r="318" spans="2:65" s="12" customFormat="1" ht="10.199999999999999">
      <c r="B318" s="159"/>
      <c r="D318" s="160" t="s">
        <v>514</v>
      </c>
      <c r="E318" s="161" t="s">
        <v>19</v>
      </c>
      <c r="F318" s="162" t="s">
        <v>1399</v>
      </c>
      <c r="H318" s="163">
        <v>71.174000000000007</v>
      </c>
      <c r="I318" s="164"/>
      <c r="L318" s="159"/>
      <c r="M318" s="165"/>
      <c r="T318" s="166"/>
      <c r="AT318" s="161" t="s">
        <v>514</v>
      </c>
      <c r="AU318" s="161" t="s">
        <v>82</v>
      </c>
      <c r="AV318" s="12" t="s">
        <v>82</v>
      </c>
      <c r="AW318" s="12" t="s">
        <v>33</v>
      </c>
      <c r="AX318" s="12" t="s">
        <v>72</v>
      </c>
      <c r="AY318" s="161" t="s">
        <v>155</v>
      </c>
    </row>
    <row r="319" spans="2:65" s="14" customFormat="1" ht="10.199999999999999">
      <c r="B319" s="178"/>
      <c r="D319" s="160" t="s">
        <v>514</v>
      </c>
      <c r="E319" s="179" t="s">
        <v>19</v>
      </c>
      <c r="F319" s="180" t="s">
        <v>1341</v>
      </c>
      <c r="H319" s="179" t="s">
        <v>19</v>
      </c>
      <c r="I319" s="181"/>
      <c r="L319" s="178"/>
      <c r="M319" s="182"/>
      <c r="T319" s="183"/>
      <c r="AT319" s="179" t="s">
        <v>514</v>
      </c>
      <c r="AU319" s="179" t="s">
        <v>82</v>
      </c>
      <c r="AV319" s="14" t="s">
        <v>79</v>
      </c>
      <c r="AW319" s="14" t="s">
        <v>33</v>
      </c>
      <c r="AX319" s="14" t="s">
        <v>72</v>
      </c>
      <c r="AY319" s="179" t="s">
        <v>155</v>
      </c>
    </row>
    <row r="320" spans="2:65" s="12" customFormat="1" ht="10.199999999999999">
      <c r="B320" s="159"/>
      <c r="D320" s="160" t="s">
        <v>514</v>
      </c>
      <c r="E320" s="161" t="s">
        <v>19</v>
      </c>
      <c r="F320" s="162" t="s">
        <v>1400</v>
      </c>
      <c r="H320" s="163">
        <v>68.671999999999997</v>
      </c>
      <c r="I320" s="164"/>
      <c r="L320" s="159"/>
      <c r="M320" s="165"/>
      <c r="T320" s="166"/>
      <c r="AT320" s="161" t="s">
        <v>514</v>
      </c>
      <c r="AU320" s="161" t="s">
        <v>82</v>
      </c>
      <c r="AV320" s="12" t="s">
        <v>82</v>
      </c>
      <c r="AW320" s="12" t="s">
        <v>33</v>
      </c>
      <c r="AX320" s="12" t="s">
        <v>72</v>
      </c>
      <c r="AY320" s="161" t="s">
        <v>155</v>
      </c>
    </row>
    <row r="321" spans="2:51" s="14" customFormat="1" ht="10.199999999999999">
      <c r="B321" s="178"/>
      <c r="D321" s="160" t="s">
        <v>514</v>
      </c>
      <c r="E321" s="179" t="s">
        <v>19</v>
      </c>
      <c r="F321" s="180" t="s">
        <v>1343</v>
      </c>
      <c r="H321" s="179" t="s">
        <v>19</v>
      </c>
      <c r="I321" s="181"/>
      <c r="L321" s="178"/>
      <c r="M321" s="182"/>
      <c r="T321" s="183"/>
      <c r="AT321" s="179" t="s">
        <v>514</v>
      </c>
      <c r="AU321" s="179" t="s">
        <v>82</v>
      </c>
      <c r="AV321" s="14" t="s">
        <v>79</v>
      </c>
      <c r="AW321" s="14" t="s">
        <v>33</v>
      </c>
      <c r="AX321" s="14" t="s">
        <v>72</v>
      </c>
      <c r="AY321" s="179" t="s">
        <v>155</v>
      </c>
    </row>
    <row r="322" spans="2:51" s="12" customFormat="1" ht="10.199999999999999">
      <c r="B322" s="159"/>
      <c r="D322" s="160" t="s">
        <v>514</v>
      </c>
      <c r="E322" s="161" t="s">
        <v>19</v>
      </c>
      <c r="F322" s="162" t="s">
        <v>1401</v>
      </c>
      <c r="H322" s="163">
        <v>30.702000000000002</v>
      </c>
      <c r="I322" s="164"/>
      <c r="L322" s="159"/>
      <c r="M322" s="165"/>
      <c r="T322" s="166"/>
      <c r="AT322" s="161" t="s">
        <v>514</v>
      </c>
      <c r="AU322" s="161" t="s">
        <v>82</v>
      </c>
      <c r="AV322" s="12" t="s">
        <v>82</v>
      </c>
      <c r="AW322" s="12" t="s">
        <v>33</v>
      </c>
      <c r="AX322" s="12" t="s">
        <v>72</v>
      </c>
      <c r="AY322" s="161" t="s">
        <v>155</v>
      </c>
    </row>
    <row r="323" spans="2:51" s="14" customFormat="1" ht="10.199999999999999">
      <c r="B323" s="178"/>
      <c r="D323" s="160" t="s">
        <v>514</v>
      </c>
      <c r="E323" s="179" t="s">
        <v>19</v>
      </c>
      <c r="F323" s="180" t="s">
        <v>1345</v>
      </c>
      <c r="H323" s="179" t="s">
        <v>19</v>
      </c>
      <c r="I323" s="181"/>
      <c r="L323" s="178"/>
      <c r="M323" s="182"/>
      <c r="T323" s="183"/>
      <c r="AT323" s="179" t="s">
        <v>514</v>
      </c>
      <c r="AU323" s="179" t="s">
        <v>82</v>
      </c>
      <c r="AV323" s="14" t="s">
        <v>79</v>
      </c>
      <c r="AW323" s="14" t="s">
        <v>33</v>
      </c>
      <c r="AX323" s="14" t="s">
        <v>72</v>
      </c>
      <c r="AY323" s="179" t="s">
        <v>155</v>
      </c>
    </row>
    <row r="324" spans="2:51" s="12" customFormat="1" ht="10.199999999999999">
      <c r="B324" s="159"/>
      <c r="D324" s="160" t="s">
        <v>514</v>
      </c>
      <c r="E324" s="161" t="s">
        <v>19</v>
      </c>
      <c r="F324" s="162" t="s">
        <v>1402</v>
      </c>
      <c r="H324" s="163">
        <v>17.183</v>
      </c>
      <c r="I324" s="164"/>
      <c r="L324" s="159"/>
      <c r="M324" s="165"/>
      <c r="T324" s="166"/>
      <c r="AT324" s="161" t="s">
        <v>514</v>
      </c>
      <c r="AU324" s="161" t="s">
        <v>82</v>
      </c>
      <c r="AV324" s="12" t="s">
        <v>82</v>
      </c>
      <c r="AW324" s="12" t="s">
        <v>33</v>
      </c>
      <c r="AX324" s="12" t="s">
        <v>72</v>
      </c>
      <c r="AY324" s="161" t="s">
        <v>155</v>
      </c>
    </row>
    <row r="325" spans="2:51" s="14" customFormat="1" ht="10.199999999999999">
      <c r="B325" s="178"/>
      <c r="D325" s="160" t="s">
        <v>514</v>
      </c>
      <c r="E325" s="179" t="s">
        <v>19</v>
      </c>
      <c r="F325" s="180" t="s">
        <v>1349</v>
      </c>
      <c r="H325" s="179" t="s">
        <v>19</v>
      </c>
      <c r="I325" s="181"/>
      <c r="L325" s="178"/>
      <c r="M325" s="182"/>
      <c r="T325" s="183"/>
      <c r="AT325" s="179" t="s">
        <v>514</v>
      </c>
      <c r="AU325" s="179" t="s">
        <v>82</v>
      </c>
      <c r="AV325" s="14" t="s">
        <v>79</v>
      </c>
      <c r="AW325" s="14" t="s">
        <v>33</v>
      </c>
      <c r="AX325" s="14" t="s">
        <v>72</v>
      </c>
      <c r="AY325" s="179" t="s">
        <v>155</v>
      </c>
    </row>
    <row r="326" spans="2:51" s="12" customFormat="1" ht="10.199999999999999">
      <c r="B326" s="159"/>
      <c r="D326" s="160" t="s">
        <v>514</v>
      </c>
      <c r="E326" s="161" t="s">
        <v>19</v>
      </c>
      <c r="F326" s="162" t="s">
        <v>1403</v>
      </c>
      <c r="H326" s="163">
        <v>11.212999999999999</v>
      </c>
      <c r="I326" s="164"/>
      <c r="L326" s="159"/>
      <c r="M326" s="165"/>
      <c r="T326" s="166"/>
      <c r="AT326" s="161" t="s">
        <v>514</v>
      </c>
      <c r="AU326" s="161" t="s">
        <v>82</v>
      </c>
      <c r="AV326" s="12" t="s">
        <v>82</v>
      </c>
      <c r="AW326" s="12" t="s">
        <v>33</v>
      </c>
      <c r="AX326" s="12" t="s">
        <v>72</v>
      </c>
      <c r="AY326" s="161" t="s">
        <v>155</v>
      </c>
    </row>
    <row r="327" spans="2:51" s="14" customFormat="1" ht="10.199999999999999">
      <c r="B327" s="178"/>
      <c r="D327" s="160" t="s">
        <v>514</v>
      </c>
      <c r="E327" s="179" t="s">
        <v>19</v>
      </c>
      <c r="F327" s="180" t="s">
        <v>616</v>
      </c>
      <c r="H327" s="179" t="s">
        <v>19</v>
      </c>
      <c r="I327" s="181"/>
      <c r="L327" s="178"/>
      <c r="M327" s="182"/>
      <c r="T327" s="183"/>
      <c r="AT327" s="179" t="s">
        <v>514</v>
      </c>
      <c r="AU327" s="179" t="s">
        <v>82</v>
      </c>
      <c r="AV327" s="14" t="s">
        <v>79</v>
      </c>
      <c r="AW327" s="14" t="s">
        <v>33</v>
      </c>
      <c r="AX327" s="14" t="s">
        <v>72</v>
      </c>
      <c r="AY327" s="179" t="s">
        <v>155</v>
      </c>
    </row>
    <row r="328" spans="2:51" s="12" customFormat="1" ht="10.199999999999999">
      <c r="B328" s="159"/>
      <c r="D328" s="160" t="s">
        <v>514</v>
      </c>
      <c r="E328" s="161" t="s">
        <v>19</v>
      </c>
      <c r="F328" s="162" t="s">
        <v>1404</v>
      </c>
      <c r="H328" s="163">
        <v>9.0739999999999998</v>
      </c>
      <c r="I328" s="164"/>
      <c r="L328" s="159"/>
      <c r="M328" s="165"/>
      <c r="T328" s="166"/>
      <c r="AT328" s="161" t="s">
        <v>514</v>
      </c>
      <c r="AU328" s="161" t="s">
        <v>82</v>
      </c>
      <c r="AV328" s="12" t="s">
        <v>82</v>
      </c>
      <c r="AW328" s="12" t="s">
        <v>33</v>
      </c>
      <c r="AX328" s="12" t="s">
        <v>72</v>
      </c>
      <c r="AY328" s="161" t="s">
        <v>155</v>
      </c>
    </row>
    <row r="329" spans="2:51" s="15" customFormat="1" ht="10.199999999999999">
      <c r="B329" s="184"/>
      <c r="D329" s="160" t="s">
        <v>514</v>
      </c>
      <c r="E329" s="185" t="s">
        <v>19</v>
      </c>
      <c r="F329" s="186" t="s">
        <v>620</v>
      </c>
      <c r="H329" s="187">
        <v>216.25800000000001</v>
      </c>
      <c r="I329" s="188"/>
      <c r="L329" s="184"/>
      <c r="M329" s="189"/>
      <c r="T329" s="190"/>
      <c r="AT329" s="185" t="s">
        <v>514</v>
      </c>
      <c r="AU329" s="185" t="s">
        <v>82</v>
      </c>
      <c r="AV329" s="15" t="s">
        <v>92</v>
      </c>
      <c r="AW329" s="15" t="s">
        <v>33</v>
      </c>
      <c r="AX329" s="15" t="s">
        <v>72</v>
      </c>
      <c r="AY329" s="185" t="s">
        <v>155</v>
      </c>
    </row>
    <row r="330" spans="2:51" s="14" customFormat="1" ht="10.199999999999999">
      <c r="B330" s="178"/>
      <c r="D330" s="160" t="s">
        <v>514</v>
      </c>
      <c r="E330" s="179" t="s">
        <v>19</v>
      </c>
      <c r="F330" s="180" t="s">
        <v>1375</v>
      </c>
      <c r="H330" s="179" t="s">
        <v>19</v>
      </c>
      <c r="I330" s="181"/>
      <c r="L330" s="178"/>
      <c r="M330" s="182"/>
      <c r="T330" s="183"/>
      <c r="AT330" s="179" t="s">
        <v>514</v>
      </c>
      <c r="AU330" s="179" t="s">
        <v>82</v>
      </c>
      <c r="AV330" s="14" t="s">
        <v>79</v>
      </c>
      <c r="AW330" s="14" t="s">
        <v>33</v>
      </c>
      <c r="AX330" s="14" t="s">
        <v>72</v>
      </c>
      <c r="AY330" s="179" t="s">
        <v>155</v>
      </c>
    </row>
    <row r="331" spans="2:51" s="12" customFormat="1" ht="10.199999999999999">
      <c r="B331" s="159"/>
      <c r="D331" s="160" t="s">
        <v>514</v>
      </c>
      <c r="E331" s="161" t="s">
        <v>19</v>
      </c>
      <c r="F331" s="162" t="s">
        <v>1405</v>
      </c>
      <c r="H331" s="163">
        <v>21.318000000000001</v>
      </c>
      <c r="I331" s="164"/>
      <c r="L331" s="159"/>
      <c r="M331" s="165"/>
      <c r="T331" s="166"/>
      <c r="AT331" s="161" t="s">
        <v>514</v>
      </c>
      <c r="AU331" s="161" t="s">
        <v>82</v>
      </c>
      <c r="AV331" s="12" t="s">
        <v>82</v>
      </c>
      <c r="AW331" s="12" t="s">
        <v>33</v>
      </c>
      <c r="AX331" s="12" t="s">
        <v>72</v>
      </c>
      <c r="AY331" s="161" t="s">
        <v>155</v>
      </c>
    </row>
    <row r="332" spans="2:51" s="12" customFormat="1" ht="10.199999999999999">
      <c r="B332" s="159"/>
      <c r="D332" s="160" t="s">
        <v>514</v>
      </c>
      <c r="E332" s="161" t="s">
        <v>19</v>
      </c>
      <c r="F332" s="162" t="s">
        <v>1406</v>
      </c>
      <c r="H332" s="163">
        <v>10.125</v>
      </c>
      <c r="I332" s="164"/>
      <c r="L332" s="159"/>
      <c r="M332" s="165"/>
      <c r="T332" s="166"/>
      <c r="AT332" s="161" t="s">
        <v>514</v>
      </c>
      <c r="AU332" s="161" t="s">
        <v>82</v>
      </c>
      <c r="AV332" s="12" t="s">
        <v>82</v>
      </c>
      <c r="AW332" s="12" t="s">
        <v>33</v>
      </c>
      <c r="AX332" s="12" t="s">
        <v>72</v>
      </c>
      <c r="AY332" s="161" t="s">
        <v>155</v>
      </c>
    </row>
    <row r="333" spans="2:51" s="14" customFormat="1" ht="10.199999999999999">
      <c r="B333" s="178"/>
      <c r="D333" s="160" t="s">
        <v>514</v>
      </c>
      <c r="E333" s="179" t="s">
        <v>19</v>
      </c>
      <c r="F333" s="180" t="s">
        <v>1380</v>
      </c>
      <c r="H333" s="179" t="s">
        <v>19</v>
      </c>
      <c r="I333" s="181"/>
      <c r="L333" s="178"/>
      <c r="M333" s="182"/>
      <c r="T333" s="183"/>
      <c r="AT333" s="179" t="s">
        <v>514</v>
      </c>
      <c r="AU333" s="179" t="s">
        <v>82</v>
      </c>
      <c r="AV333" s="14" t="s">
        <v>79</v>
      </c>
      <c r="AW333" s="14" t="s">
        <v>33</v>
      </c>
      <c r="AX333" s="14" t="s">
        <v>72</v>
      </c>
      <c r="AY333" s="179" t="s">
        <v>155</v>
      </c>
    </row>
    <row r="334" spans="2:51" s="12" customFormat="1" ht="10.199999999999999">
      <c r="B334" s="159"/>
      <c r="D334" s="160" t="s">
        <v>514</v>
      </c>
      <c r="E334" s="161" t="s">
        <v>19</v>
      </c>
      <c r="F334" s="162" t="s">
        <v>1407</v>
      </c>
      <c r="H334" s="163">
        <v>14</v>
      </c>
      <c r="I334" s="164"/>
      <c r="L334" s="159"/>
      <c r="M334" s="165"/>
      <c r="T334" s="166"/>
      <c r="AT334" s="161" t="s">
        <v>514</v>
      </c>
      <c r="AU334" s="161" t="s">
        <v>82</v>
      </c>
      <c r="AV334" s="12" t="s">
        <v>82</v>
      </c>
      <c r="AW334" s="12" t="s">
        <v>33</v>
      </c>
      <c r="AX334" s="12" t="s">
        <v>72</v>
      </c>
      <c r="AY334" s="161" t="s">
        <v>155</v>
      </c>
    </row>
    <row r="335" spans="2:51" s="13" customFormat="1" ht="10.199999999999999">
      <c r="B335" s="167"/>
      <c r="D335" s="160" t="s">
        <v>514</v>
      </c>
      <c r="E335" s="168" t="s">
        <v>19</v>
      </c>
      <c r="F335" s="169" t="s">
        <v>516</v>
      </c>
      <c r="H335" s="170">
        <v>292.11500000000001</v>
      </c>
      <c r="I335" s="171"/>
      <c r="L335" s="167"/>
      <c r="M335" s="172"/>
      <c r="T335" s="173"/>
      <c r="AT335" s="168" t="s">
        <v>514</v>
      </c>
      <c r="AU335" s="168" t="s">
        <v>82</v>
      </c>
      <c r="AV335" s="13" t="s">
        <v>163</v>
      </c>
      <c r="AW335" s="13" t="s">
        <v>33</v>
      </c>
      <c r="AX335" s="13" t="s">
        <v>79</v>
      </c>
      <c r="AY335" s="168" t="s">
        <v>155</v>
      </c>
    </row>
    <row r="336" spans="2:51" s="13" customFormat="1" ht="10.199999999999999">
      <c r="B336" s="167"/>
      <c r="D336" s="160" t="s">
        <v>514</v>
      </c>
      <c r="E336" s="168" t="s">
        <v>19</v>
      </c>
      <c r="F336" s="169" t="s">
        <v>516</v>
      </c>
      <c r="H336" s="170">
        <v>0</v>
      </c>
      <c r="I336" s="171"/>
      <c r="L336" s="167"/>
      <c r="M336" s="172"/>
      <c r="T336" s="173"/>
      <c r="AT336" s="168" t="s">
        <v>514</v>
      </c>
      <c r="AU336" s="168" t="s">
        <v>82</v>
      </c>
      <c r="AV336" s="13" t="s">
        <v>163</v>
      </c>
      <c r="AW336" s="13" t="s">
        <v>33</v>
      </c>
      <c r="AX336" s="13" t="s">
        <v>72</v>
      </c>
      <c r="AY336" s="168" t="s">
        <v>155</v>
      </c>
    </row>
    <row r="337" spans="2:65" s="1" customFormat="1" ht="24.15" customHeight="1">
      <c r="B337" s="33"/>
      <c r="C337" s="132" t="s">
        <v>207</v>
      </c>
      <c r="D337" s="132" t="s">
        <v>158</v>
      </c>
      <c r="E337" s="133" t="s">
        <v>746</v>
      </c>
      <c r="F337" s="134" t="s">
        <v>747</v>
      </c>
      <c r="G337" s="135" t="s">
        <v>176</v>
      </c>
      <c r="H337" s="136">
        <v>292.11500000000001</v>
      </c>
      <c r="I337" s="137"/>
      <c r="J337" s="138">
        <f>ROUND(I337*H337,2)</f>
        <v>0</v>
      </c>
      <c r="K337" s="134" t="s">
        <v>162</v>
      </c>
      <c r="L337" s="33"/>
      <c r="M337" s="139" t="s">
        <v>19</v>
      </c>
      <c r="N337" s="140" t="s">
        <v>43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163</v>
      </c>
      <c r="AT337" s="143" t="s">
        <v>158</v>
      </c>
      <c r="AU337" s="143" t="s">
        <v>82</v>
      </c>
      <c r="AY337" s="18" t="s">
        <v>155</v>
      </c>
      <c r="BE337" s="144">
        <f>IF(N337="základní",J337,0)</f>
        <v>0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8" t="s">
        <v>79</v>
      </c>
      <c r="BK337" s="144">
        <f>ROUND(I337*H337,2)</f>
        <v>0</v>
      </c>
      <c r="BL337" s="18" t="s">
        <v>163</v>
      </c>
      <c r="BM337" s="143" t="s">
        <v>1408</v>
      </c>
    </row>
    <row r="338" spans="2:65" s="1" customFormat="1" ht="10.199999999999999">
      <c r="B338" s="33"/>
      <c r="D338" s="145" t="s">
        <v>164</v>
      </c>
      <c r="F338" s="146" t="s">
        <v>749</v>
      </c>
      <c r="I338" s="147"/>
      <c r="L338" s="33"/>
      <c r="M338" s="148"/>
      <c r="T338" s="54"/>
      <c r="AT338" s="18" t="s">
        <v>164</v>
      </c>
      <c r="AU338" s="18" t="s">
        <v>82</v>
      </c>
    </row>
    <row r="339" spans="2:65" s="14" customFormat="1" ht="10.199999999999999">
      <c r="B339" s="178"/>
      <c r="D339" s="160" t="s">
        <v>514</v>
      </c>
      <c r="E339" s="179" t="s">
        <v>19</v>
      </c>
      <c r="F339" s="180" t="s">
        <v>750</v>
      </c>
      <c r="H339" s="179" t="s">
        <v>19</v>
      </c>
      <c r="I339" s="181"/>
      <c r="L339" s="178"/>
      <c r="M339" s="182"/>
      <c r="T339" s="183"/>
      <c r="AT339" s="179" t="s">
        <v>514</v>
      </c>
      <c r="AU339" s="179" t="s">
        <v>82</v>
      </c>
      <c r="AV339" s="14" t="s">
        <v>79</v>
      </c>
      <c r="AW339" s="14" t="s">
        <v>33</v>
      </c>
      <c r="AX339" s="14" t="s">
        <v>72</v>
      </c>
      <c r="AY339" s="179" t="s">
        <v>155</v>
      </c>
    </row>
    <row r="340" spans="2:65" s="12" customFormat="1" ht="10.199999999999999">
      <c r="B340" s="159"/>
      <c r="D340" s="160" t="s">
        <v>514</v>
      </c>
      <c r="E340" s="161" t="s">
        <v>19</v>
      </c>
      <c r="F340" s="162" t="s">
        <v>1409</v>
      </c>
      <c r="H340" s="163">
        <v>292.11500000000001</v>
      </c>
      <c r="I340" s="164"/>
      <c r="L340" s="159"/>
      <c r="M340" s="165"/>
      <c r="T340" s="166"/>
      <c r="AT340" s="161" t="s">
        <v>514</v>
      </c>
      <c r="AU340" s="161" t="s">
        <v>82</v>
      </c>
      <c r="AV340" s="12" t="s">
        <v>82</v>
      </c>
      <c r="AW340" s="12" t="s">
        <v>33</v>
      </c>
      <c r="AX340" s="12" t="s">
        <v>79</v>
      </c>
      <c r="AY340" s="161" t="s">
        <v>155</v>
      </c>
    </row>
    <row r="341" spans="2:65" s="1" customFormat="1" ht="24.15" customHeight="1">
      <c r="B341" s="33"/>
      <c r="C341" s="132" t="s">
        <v>187</v>
      </c>
      <c r="D341" s="132" t="s">
        <v>158</v>
      </c>
      <c r="E341" s="133" t="s">
        <v>741</v>
      </c>
      <c r="F341" s="134" t="s">
        <v>742</v>
      </c>
      <c r="G341" s="135" t="s">
        <v>176</v>
      </c>
      <c r="H341" s="136">
        <v>2220.17</v>
      </c>
      <c r="I341" s="137"/>
      <c r="J341" s="138">
        <f>ROUND(I341*H341,2)</f>
        <v>0</v>
      </c>
      <c r="K341" s="134" t="s">
        <v>162</v>
      </c>
      <c r="L341" s="33"/>
      <c r="M341" s="139" t="s">
        <v>19</v>
      </c>
      <c r="N341" s="140" t="s">
        <v>43</v>
      </c>
      <c r="P341" s="141">
        <f>O341*H341</f>
        <v>0</v>
      </c>
      <c r="Q341" s="141">
        <v>8.4999999999999995E-4</v>
      </c>
      <c r="R341" s="141">
        <f>Q341*H341</f>
        <v>1.8871445</v>
      </c>
      <c r="S341" s="141">
        <v>0</v>
      </c>
      <c r="T341" s="142">
        <f>S341*H341</f>
        <v>0</v>
      </c>
      <c r="AR341" s="143" t="s">
        <v>163</v>
      </c>
      <c r="AT341" s="143" t="s">
        <v>158</v>
      </c>
      <c r="AU341" s="143" t="s">
        <v>82</v>
      </c>
      <c r="AY341" s="18" t="s">
        <v>155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8" t="s">
        <v>79</v>
      </c>
      <c r="BK341" s="144">
        <f>ROUND(I341*H341,2)</f>
        <v>0</v>
      </c>
      <c r="BL341" s="18" t="s">
        <v>163</v>
      </c>
      <c r="BM341" s="143" t="s">
        <v>1410</v>
      </c>
    </row>
    <row r="342" spans="2:65" s="1" customFormat="1" ht="10.199999999999999">
      <c r="B342" s="33"/>
      <c r="D342" s="145" t="s">
        <v>164</v>
      </c>
      <c r="F342" s="146" t="s">
        <v>744</v>
      </c>
      <c r="I342" s="147"/>
      <c r="L342" s="33"/>
      <c r="M342" s="148"/>
      <c r="T342" s="54"/>
      <c r="AT342" s="18" t="s">
        <v>164</v>
      </c>
      <c r="AU342" s="18" t="s">
        <v>82</v>
      </c>
    </row>
    <row r="343" spans="2:65" s="14" customFormat="1" ht="10.199999999999999">
      <c r="B343" s="178"/>
      <c r="D343" s="160" t="s">
        <v>514</v>
      </c>
      <c r="E343" s="179" t="s">
        <v>19</v>
      </c>
      <c r="F343" s="180" t="s">
        <v>1231</v>
      </c>
      <c r="H343" s="179" t="s">
        <v>19</v>
      </c>
      <c r="I343" s="181"/>
      <c r="L343" s="178"/>
      <c r="M343" s="182"/>
      <c r="T343" s="183"/>
      <c r="AT343" s="179" t="s">
        <v>514</v>
      </c>
      <c r="AU343" s="179" t="s">
        <v>82</v>
      </c>
      <c r="AV343" s="14" t="s">
        <v>79</v>
      </c>
      <c r="AW343" s="14" t="s">
        <v>33</v>
      </c>
      <c r="AX343" s="14" t="s">
        <v>72</v>
      </c>
      <c r="AY343" s="179" t="s">
        <v>155</v>
      </c>
    </row>
    <row r="344" spans="2:65" s="14" customFormat="1" ht="10.199999999999999">
      <c r="B344" s="178"/>
      <c r="D344" s="160" t="s">
        <v>514</v>
      </c>
      <c r="E344" s="179" t="s">
        <v>19</v>
      </c>
      <c r="F344" s="180" t="s">
        <v>1263</v>
      </c>
      <c r="H344" s="179" t="s">
        <v>19</v>
      </c>
      <c r="I344" s="181"/>
      <c r="L344" s="178"/>
      <c r="M344" s="182"/>
      <c r="T344" s="183"/>
      <c r="AT344" s="179" t="s">
        <v>514</v>
      </c>
      <c r="AU344" s="179" t="s">
        <v>82</v>
      </c>
      <c r="AV344" s="14" t="s">
        <v>79</v>
      </c>
      <c r="AW344" s="14" t="s">
        <v>33</v>
      </c>
      <c r="AX344" s="14" t="s">
        <v>72</v>
      </c>
      <c r="AY344" s="179" t="s">
        <v>155</v>
      </c>
    </row>
    <row r="345" spans="2:65" s="12" customFormat="1" ht="10.199999999999999">
      <c r="B345" s="159"/>
      <c r="D345" s="160" t="s">
        <v>514</v>
      </c>
      <c r="E345" s="161" t="s">
        <v>19</v>
      </c>
      <c r="F345" s="162" t="s">
        <v>1396</v>
      </c>
      <c r="H345" s="163">
        <v>6.6040000000000001</v>
      </c>
      <c r="I345" s="164"/>
      <c r="L345" s="159"/>
      <c r="M345" s="165"/>
      <c r="T345" s="166"/>
      <c r="AT345" s="161" t="s">
        <v>514</v>
      </c>
      <c r="AU345" s="161" t="s">
        <v>82</v>
      </c>
      <c r="AV345" s="12" t="s">
        <v>82</v>
      </c>
      <c r="AW345" s="12" t="s">
        <v>33</v>
      </c>
      <c r="AX345" s="12" t="s">
        <v>72</v>
      </c>
      <c r="AY345" s="161" t="s">
        <v>155</v>
      </c>
    </row>
    <row r="346" spans="2:65" s="14" customFormat="1" ht="10.199999999999999">
      <c r="B346" s="178"/>
      <c r="D346" s="160" t="s">
        <v>514</v>
      </c>
      <c r="E346" s="179" t="s">
        <v>19</v>
      </c>
      <c r="F346" s="180" t="s">
        <v>1265</v>
      </c>
      <c r="H346" s="179" t="s">
        <v>19</v>
      </c>
      <c r="I346" s="181"/>
      <c r="L346" s="178"/>
      <c r="M346" s="182"/>
      <c r="T346" s="183"/>
      <c r="AT346" s="179" t="s">
        <v>514</v>
      </c>
      <c r="AU346" s="179" t="s">
        <v>82</v>
      </c>
      <c r="AV346" s="14" t="s">
        <v>79</v>
      </c>
      <c r="AW346" s="14" t="s">
        <v>33</v>
      </c>
      <c r="AX346" s="14" t="s">
        <v>72</v>
      </c>
      <c r="AY346" s="179" t="s">
        <v>155</v>
      </c>
    </row>
    <row r="347" spans="2:65" s="12" customFormat="1" ht="10.199999999999999">
      <c r="B347" s="159"/>
      <c r="D347" s="160" t="s">
        <v>514</v>
      </c>
      <c r="E347" s="161" t="s">
        <v>19</v>
      </c>
      <c r="F347" s="162" t="s">
        <v>1397</v>
      </c>
      <c r="H347" s="163">
        <v>23.81</v>
      </c>
      <c r="I347" s="164"/>
      <c r="L347" s="159"/>
      <c r="M347" s="165"/>
      <c r="T347" s="166"/>
      <c r="AT347" s="161" t="s">
        <v>514</v>
      </c>
      <c r="AU347" s="161" t="s">
        <v>82</v>
      </c>
      <c r="AV347" s="12" t="s">
        <v>82</v>
      </c>
      <c r="AW347" s="12" t="s">
        <v>33</v>
      </c>
      <c r="AX347" s="12" t="s">
        <v>72</v>
      </c>
      <c r="AY347" s="161" t="s">
        <v>155</v>
      </c>
    </row>
    <row r="348" spans="2:65" s="14" customFormat="1" ht="10.199999999999999">
      <c r="B348" s="178"/>
      <c r="D348" s="160" t="s">
        <v>514</v>
      </c>
      <c r="E348" s="179" t="s">
        <v>19</v>
      </c>
      <c r="F348" s="180" t="s">
        <v>1243</v>
      </c>
      <c r="H348" s="179" t="s">
        <v>19</v>
      </c>
      <c r="I348" s="181"/>
      <c r="L348" s="178"/>
      <c r="M348" s="182"/>
      <c r="T348" s="183"/>
      <c r="AT348" s="179" t="s">
        <v>514</v>
      </c>
      <c r="AU348" s="179" t="s">
        <v>82</v>
      </c>
      <c r="AV348" s="14" t="s">
        <v>79</v>
      </c>
      <c r="AW348" s="14" t="s">
        <v>33</v>
      </c>
      <c r="AX348" s="14" t="s">
        <v>72</v>
      </c>
      <c r="AY348" s="179" t="s">
        <v>155</v>
      </c>
    </row>
    <row r="349" spans="2:65" s="14" customFormat="1" ht="10.199999999999999">
      <c r="B349" s="178"/>
      <c r="D349" s="160" t="s">
        <v>514</v>
      </c>
      <c r="E349" s="179" t="s">
        <v>19</v>
      </c>
      <c r="F349" s="180" t="s">
        <v>1244</v>
      </c>
      <c r="H349" s="179" t="s">
        <v>19</v>
      </c>
      <c r="I349" s="181"/>
      <c r="L349" s="178"/>
      <c r="M349" s="182"/>
      <c r="T349" s="183"/>
      <c r="AT349" s="179" t="s">
        <v>514</v>
      </c>
      <c r="AU349" s="179" t="s">
        <v>82</v>
      </c>
      <c r="AV349" s="14" t="s">
        <v>79</v>
      </c>
      <c r="AW349" s="14" t="s">
        <v>33</v>
      </c>
      <c r="AX349" s="14" t="s">
        <v>72</v>
      </c>
      <c r="AY349" s="179" t="s">
        <v>155</v>
      </c>
    </row>
    <row r="350" spans="2:65" s="12" customFormat="1" ht="10.199999999999999">
      <c r="B350" s="159"/>
      <c r="D350" s="160" t="s">
        <v>514</v>
      </c>
      <c r="E350" s="161" t="s">
        <v>19</v>
      </c>
      <c r="F350" s="162" t="s">
        <v>1411</v>
      </c>
      <c r="H350" s="163">
        <v>47.677999999999997</v>
      </c>
      <c r="I350" s="164"/>
      <c r="L350" s="159"/>
      <c r="M350" s="165"/>
      <c r="T350" s="166"/>
      <c r="AT350" s="161" t="s">
        <v>514</v>
      </c>
      <c r="AU350" s="161" t="s">
        <v>82</v>
      </c>
      <c r="AV350" s="12" t="s">
        <v>82</v>
      </c>
      <c r="AW350" s="12" t="s">
        <v>33</v>
      </c>
      <c r="AX350" s="12" t="s">
        <v>72</v>
      </c>
      <c r="AY350" s="161" t="s">
        <v>155</v>
      </c>
    </row>
    <row r="351" spans="2:65" s="14" customFormat="1" ht="10.199999999999999">
      <c r="B351" s="178"/>
      <c r="D351" s="160" t="s">
        <v>514</v>
      </c>
      <c r="E351" s="179" t="s">
        <v>19</v>
      </c>
      <c r="F351" s="180" t="s">
        <v>1246</v>
      </c>
      <c r="H351" s="179" t="s">
        <v>19</v>
      </c>
      <c r="I351" s="181"/>
      <c r="L351" s="178"/>
      <c r="M351" s="182"/>
      <c r="T351" s="183"/>
      <c r="AT351" s="179" t="s">
        <v>514</v>
      </c>
      <c r="AU351" s="179" t="s">
        <v>82</v>
      </c>
      <c r="AV351" s="14" t="s">
        <v>79</v>
      </c>
      <c r="AW351" s="14" t="s">
        <v>33</v>
      </c>
      <c r="AX351" s="14" t="s">
        <v>72</v>
      </c>
      <c r="AY351" s="179" t="s">
        <v>155</v>
      </c>
    </row>
    <row r="352" spans="2:65" s="12" customFormat="1" ht="10.199999999999999">
      <c r="B352" s="159"/>
      <c r="D352" s="160" t="s">
        <v>514</v>
      </c>
      <c r="E352" s="161" t="s">
        <v>19</v>
      </c>
      <c r="F352" s="162" t="s">
        <v>1412</v>
      </c>
      <c r="H352" s="163">
        <v>22.032</v>
      </c>
      <c r="I352" s="164"/>
      <c r="L352" s="159"/>
      <c r="M352" s="165"/>
      <c r="T352" s="166"/>
      <c r="AT352" s="161" t="s">
        <v>514</v>
      </c>
      <c r="AU352" s="161" t="s">
        <v>82</v>
      </c>
      <c r="AV352" s="12" t="s">
        <v>82</v>
      </c>
      <c r="AW352" s="12" t="s">
        <v>33</v>
      </c>
      <c r="AX352" s="12" t="s">
        <v>72</v>
      </c>
      <c r="AY352" s="161" t="s">
        <v>155</v>
      </c>
    </row>
    <row r="353" spans="2:51" s="14" customFormat="1" ht="10.199999999999999">
      <c r="B353" s="178"/>
      <c r="D353" s="160" t="s">
        <v>514</v>
      </c>
      <c r="E353" s="179" t="s">
        <v>19</v>
      </c>
      <c r="F353" s="180" t="s">
        <v>1248</v>
      </c>
      <c r="H353" s="179" t="s">
        <v>19</v>
      </c>
      <c r="I353" s="181"/>
      <c r="L353" s="178"/>
      <c r="M353" s="182"/>
      <c r="T353" s="183"/>
      <c r="AT353" s="179" t="s">
        <v>514</v>
      </c>
      <c r="AU353" s="179" t="s">
        <v>82</v>
      </c>
      <c r="AV353" s="14" t="s">
        <v>79</v>
      </c>
      <c r="AW353" s="14" t="s">
        <v>33</v>
      </c>
      <c r="AX353" s="14" t="s">
        <v>72</v>
      </c>
      <c r="AY353" s="179" t="s">
        <v>155</v>
      </c>
    </row>
    <row r="354" spans="2:51" s="12" customFormat="1" ht="10.199999999999999">
      <c r="B354" s="159"/>
      <c r="D354" s="160" t="s">
        <v>514</v>
      </c>
      <c r="E354" s="161" t="s">
        <v>19</v>
      </c>
      <c r="F354" s="162" t="s">
        <v>1413</v>
      </c>
      <c r="H354" s="163">
        <v>4.1029999999999998</v>
      </c>
      <c r="I354" s="164"/>
      <c r="L354" s="159"/>
      <c r="M354" s="165"/>
      <c r="T354" s="166"/>
      <c r="AT354" s="161" t="s">
        <v>514</v>
      </c>
      <c r="AU354" s="161" t="s">
        <v>82</v>
      </c>
      <c r="AV354" s="12" t="s">
        <v>82</v>
      </c>
      <c r="AW354" s="12" t="s">
        <v>33</v>
      </c>
      <c r="AX354" s="12" t="s">
        <v>72</v>
      </c>
      <c r="AY354" s="161" t="s">
        <v>155</v>
      </c>
    </row>
    <row r="355" spans="2:51" s="14" customFormat="1" ht="10.199999999999999">
      <c r="B355" s="178"/>
      <c r="D355" s="160" t="s">
        <v>514</v>
      </c>
      <c r="E355" s="179" t="s">
        <v>19</v>
      </c>
      <c r="F355" s="180" t="s">
        <v>1250</v>
      </c>
      <c r="H355" s="179" t="s">
        <v>19</v>
      </c>
      <c r="I355" s="181"/>
      <c r="L355" s="178"/>
      <c r="M355" s="182"/>
      <c r="T355" s="183"/>
      <c r="AT355" s="179" t="s">
        <v>514</v>
      </c>
      <c r="AU355" s="179" t="s">
        <v>82</v>
      </c>
      <c r="AV355" s="14" t="s">
        <v>79</v>
      </c>
      <c r="AW355" s="14" t="s">
        <v>33</v>
      </c>
      <c r="AX355" s="14" t="s">
        <v>72</v>
      </c>
      <c r="AY355" s="179" t="s">
        <v>155</v>
      </c>
    </row>
    <row r="356" spans="2:51" s="12" customFormat="1" ht="10.199999999999999">
      <c r="B356" s="159"/>
      <c r="D356" s="160" t="s">
        <v>514</v>
      </c>
      <c r="E356" s="161" t="s">
        <v>19</v>
      </c>
      <c r="F356" s="162" t="s">
        <v>1414</v>
      </c>
      <c r="H356" s="163">
        <v>25.952000000000002</v>
      </c>
      <c r="I356" s="164"/>
      <c r="L356" s="159"/>
      <c r="M356" s="165"/>
      <c r="T356" s="166"/>
      <c r="AT356" s="161" t="s">
        <v>514</v>
      </c>
      <c r="AU356" s="161" t="s">
        <v>82</v>
      </c>
      <c r="AV356" s="12" t="s">
        <v>82</v>
      </c>
      <c r="AW356" s="12" t="s">
        <v>33</v>
      </c>
      <c r="AX356" s="12" t="s">
        <v>72</v>
      </c>
      <c r="AY356" s="161" t="s">
        <v>155</v>
      </c>
    </row>
    <row r="357" spans="2:51" s="14" customFormat="1" ht="10.199999999999999">
      <c r="B357" s="178"/>
      <c r="D357" s="160" t="s">
        <v>514</v>
      </c>
      <c r="E357" s="179" t="s">
        <v>19</v>
      </c>
      <c r="F357" s="180" t="s">
        <v>1252</v>
      </c>
      <c r="H357" s="179" t="s">
        <v>19</v>
      </c>
      <c r="I357" s="181"/>
      <c r="L357" s="178"/>
      <c r="M357" s="182"/>
      <c r="T357" s="183"/>
      <c r="AT357" s="179" t="s">
        <v>514</v>
      </c>
      <c r="AU357" s="179" t="s">
        <v>82</v>
      </c>
      <c r="AV357" s="14" t="s">
        <v>79</v>
      </c>
      <c r="AW357" s="14" t="s">
        <v>33</v>
      </c>
      <c r="AX357" s="14" t="s">
        <v>72</v>
      </c>
      <c r="AY357" s="179" t="s">
        <v>155</v>
      </c>
    </row>
    <row r="358" spans="2:51" s="12" customFormat="1" ht="10.199999999999999">
      <c r="B358" s="159"/>
      <c r="D358" s="160" t="s">
        <v>514</v>
      </c>
      <c r="E358" s="161" t="s">
        <v>19</v>
      </c>
      <c r="F358" s="162" t="s">
        <v>1415</v>
      </c>
      <c r="H358" s="163">
        <v>36.034999999999997</v>
      </c>
      <c r="I358" s="164"/>
      <c r="L358" s="159"/>
      <c r="M358" s="165"/>
      <c r="T358" s="166"/>
      <c r="AT358" s="161" t="s">
        <v>514</v>
      </c>
      <c r="AU358" s="161" t="s">
        <v>82</v>
      </c>
      <c r="AV358" s="12" t="s">
        <v>82</v>
      </c>
      <c r="AW358" s="12" t="s">
        <v>33</v>
      </c>
      <c r="AX358" s="12" t="s">
        <v>72</v>
      </c>
      <c r="AY358" s="161" t="s">
        <v>155</v>
      </c>
    </row>
    <row r="359" spans="2:51" s="14" customFormat="1" ht="10.199999999999999">
      <c r="B359" s="178"/>
      <c r="D359" s="160" t="s">
        <v>514</v>
      </c>
      <c r="E359" s="179" t="s">
        <v>19</v>
      </c>
      <c r="F359" s="180" t="s">
        <v>1254</v>
      </c>
      <c r="H359" s="179" t="s">
        <v>19</v>
      </c>
      <c r="I359" s="181"/>
      <c r="L359" s="178"/>
      <c r="M359" s="182"/>
      <c r="T359" s="183"/>
      <c r="AT359" s="179" t="s">
        <v>514</v>
      </c>
      <c r="AU359" s="179" t="s">
        <v>82</v>
      </c>
      <c r="AV359" s="14" t="s">
        <v>79</v>
      </c>
      <c r="AW359" s="14" t="s">
        <v>33</v>
      </c>
      <c r="AX359" s="14" t="s">
        <v>72</v>
      </c>
      <c r="AY359" s="179" t="s">
        <v>155</v>
      </c>
    </row>
    <row r="360" spans="2:51" s="12" customFormat="1" ht="10.199999999999999">
      <c r="B360" s="159"/>
      <c r="D360" s="160" t="s">
        <v>514</v>
      </c>
      <c r="E360" s="161" t="s">
        <v>19</v>
      </c>
      <c r="F360" s="162" t="s">
        <v>1416</v>
      </c>
      <c r="H360" s="163">
        <v>33.210999999999999</v>
      </c>
      <c r="I360" s="164"/>
      <c r="L360" s="159"/>
      <c r="M360" s="165"/>
      <c r="T360" s="166"/>
      <c r="AT360" s="161" t="s">
        <v>514</v>
      </c>
      <c r="AU360" s="161" t="s">
        <v>82</v>
      </c>
      <c r="AV360" s="12" t="s">
        <v>82</v>
      </c>
      <c r="AW360" s="12" t="s">
        <v>33</v>
      </c>
      <c r="AX360" s="12" t="s">
        <v>72</v>
      </c>
      <c r="AY360" s="161" t="s">
        <v>155</v>
      </c>
    </row>
    <row r="361" spans="2:51" s="14" customFormat="1" ht="10.199999999999999">
      <c r="B361" s="178"/>
      <c r="D361" s="160" t="s">
        <v>514</v>
      </c>
      <c r="E361" s="179" t="s">
        <v>19</v>
      </c>
      <c r="F361" s="180" t="s">
        <v>1256</v>
      </c>
      <c r="H361" s="179" t="s">
        <v>19</v>
      </c>
      <c r="I361" s="181"/>
      <c r="L361" s="178"/>
      <c r="M361" s="182"/>
      <c r="T361" s="183"/>
      <c r="AT361" s="179" t="s">
        <v>514</v>
      </c>
      <c r="AU361" s="179" t="s">
        <v>82</v>
      </c>
      <c r="AV361" s="14" t="s">
        <v>79</v>
      </c>
      <c r="AW361" s="14" t="s">
        <v>33</v>
      </c>
      <c r="AX361" s="14" t="s">
        <v>72</v>
      </c>
      <c r="AY361" s="179" t="s">
        <v>155</v>
      </c>
    </row>
    <row r="362" spans="2:51" s="12" customFormat="1" ht="10.199999999999999">
      <c r="B362" s="159"/>
      <c r="D362" s="160" t="s">
        <v>514</v>
      </c>
      <c r="E362" s="161" t="s">
        <v>19</v>
      </c>
      <c r="F362" s="162" t="s">
        <v>1417</v>
      </c>
      <c r="H362" s="163">
        <v>41.597999999999999</v>
      </c>
      <c r="I362" s="164"/>
      <c r="L362" s="159"/>
      <c r="M362" s="165"/>
      <c r="T362" s="166"/>
      <c r="AT362" s="161" t="s">
        <v>514</v>
      </c>
      <c r="AU362" s="161" t="s">
        <v>82</v>
      </c>
      <c r="AV362" s="12" t="s">
        <v>82</v>
      </c>
      <c r="AW362" s="12" t="s">
        <v>33</v>
      </c>
      <c r="AX362" s="12" t="s">
        <v>72</v>
      </c>
      <c r="AY362" s="161" t="s">
        <v>155</v>
      </c>
    </row>
    <row r="363" spans="2:51" s="14" customFormat="1" ht="10.199999999999999">
      <c r="B363" s="178"/>
      <c r="D363" s="160" t="s">
        <v>514</v>
      </c>
      <c r="E363" s="179" t="s">
        <v>19</v>
      </c>
      <c r="F363" s="180" t="s">
        <v>1258</v>
      </c>
      <c r="H363" s="179" t="s">
        <v>19</v>
      </c>
      <c r="I363" s="181"/>
      <c r="L363" s="178"/>
      <c r="M363" s="182"/>
      <c r="T363" s="183"/>
      <c r="AT363" s="179" t="s">
        <v>514</v>
      </c>
      <c r="AU363" s="179" t="s">
        <v>82</v>
      </c>
      <c r="AV363" s="14" t="s">
        <v>79</v>
      </c>
      <c r="AW363" s="14" t="s">
        <v>33</v>
      </c>
      <c r="AX363" s="14" t="s">
        <v>72</v>
      </c>
      <c r="AY363" s="179" t="s">
        <v>155</v>
      </c>
    </row>
    <row r="364" spans="2:51" s="12" customFormat="1" ht="10.199999999999999">
      <c r="B364" s="159"/>
      <c r="D364" s="160" t="s">
        <v>514</v>
      </c>
      <c r="E364" s="161" t="s">
        <v>19</v>
      </c>
      <c r="F364" s="162" t="s">
        <v>1418</v>
      </c>
      <c r="H364" s="163">
        <v>91.625</v>
      </c>
      <c r="I364" s="164"/>
      <c r="L364" s="159"/>
      <c r="M364" s="165"/>
      <c r="T364" s="166"/>
      <c r="AT364" s="161" t="s">
        <v>514</v>
      </c>
      <c r="AU364" s="161" t="s">
        <v>82</v>
      </c>
      <c r="AV364" s="12" t="s">
        <v>82</v>
      </c>
      <c r="AW364" s="12" t="s">
        <v>33</v>
      </c>
      <c r="AX364" s="12" t="s">
        <v>72</v>
      </c>
      <c r="AY364" s="161" t="s">
        <v>155</v>
      </c>
    </row>
    <row r="365" spans="2:51" s="14" customFormat="1" ht="10.199999999999999">
      <c r="B365" s="178"/>
      <c r="D365" s="160" t="s">
        <v>514</v>
      </c>
      <c r="E365" s="179" t="s">
        <v>19</v>
      </c>
      <c r="F365" s="180" t="s">
        <v>1419</v>
      </c>
      <c r="H365" s="179" t="s">
        <v>19</v>
      </c>
      <c r="I365" s="181"/>
      <c r="L365" s="178"/>
      <c r="M365" s="182"/>
      <c r="T365" s="183"/>
      <c r="AT365" s="179" t="s">
        <v>514</v>
      </c>
      <c r="AU365" s="179" t="s">
        <v>82</v>
      </c>
      <c r="AV365" s="14" t="s">
        <v>79</v>
      </c>
      <c r="AW365" s="14" t="s">
        <v>33</v>
      </c>
      <c r="AX365" s="14" t="s">
        <v>72</v>
      </c>
      <c r="AY365" s="179" t="s">
        <v>155</v>
      </c>
    </row>
    <row r="366" spans="2:51" s="14" customFormat="1" ht="10.199999999999999">
      <c r="B366" s="178"/>
      <c r="D366" s="160" t="s">
        <v>514</v>
      </c>
      <c r="E366" s="179" t="s">
        <v>19</v>
      </c>
      <c r="F366" s="180" t="s">
        <v>1261</v>
      </c>
      <c r="H366" s="179" t="s">
        <v>19</v>
      </c>
      <c r="I366" s="181"/>
      <c r="L366" s="178"/>
      <c r="M366" s="182"/>
      <c r="T366" s="183"/>
      <c r="AT366" s="179" t="s">
        <v>514</v>
      </c>
      <c r="AU366" s="179" t="s">
        <v>82</v>
      </c>
      <c r="AV366" s="14" t="s">
        <v>79</v>
      </c>
      <c r="AW366" s="14" t="s">
        <v>33</v>
      </c>
      <c r="AX366" s="14" t="s">
        <v>72</v>
      </c>
      <c r="AY366" s="179" t="s">
        <v>155</v>
      </c>
    </row>
    <row r="367" spans="2:51" s="12" customFormat="1" ht="10.199999999999999">
      <c r="B367" s="159"/>
      <c r="D367" s="160" t="s">
        <v>514</v>
      </c>
      <c r="E367" s="161" t="s">
        <v>19</v>
      </c>
      <c r="F367" s="162" t="s">
        <v>1420</v>
      </c>
      <c r="H367" s="163">
        <v>27.547999999999998</v>
      </c>
      <c r="I367" s="164"/>
      <c r="L367" s="159"/>
      <c r="M367" s="165"/>
      <c r="T367" s="166"/>
      <c r="AT367" s="161" t="s">
        <v>514</v>
      </c>
      <c r="AU367" s="161" t="s">
        <v>82</v>
      </c>
      <c r="AV367" s="12" t="s">
        <v>82</v>
      </c>
      <c r="AW367" s="12" t="s">
        <v>33</v>
      </c>
      <c r="AX367" s="12" t="s">
        <v>72</v>
      </c>
      <c r="AY367" s="161" t="s">
        <v>155</v>
      </c>
    </row>
    <row r="368" spans="2:51" s="14" customFormat="1" ht="10.199999999999999">
      <c r="B368" s="178"/>
      <c r="D368" s="160" t="s">
        <v>514</v>
      </c>
      <c r="E368" s="179" t="s">
        <v>19</v>
      </c>
      <c r="F368" s="180" t="s">
        <v>1231</v>
      </c>
      <c r="H368" s="179" t="s">
        <v>19</v>
      </c>
      <c r="I368" s="181"/>
      <c r="L368" s="178"/>
      <c r="M368" s="182"/>
      <c r="T368" s="183"/>
      <c r="AT368" s="179" t="s">
        <v>514</v>
      </c>
      <c r="AU368" s="179" t="s">
        <v>82</v>
      </c>
      <c r="AV368" s="14" t="s">
        <v>79</v>
      </c>
      <c r="AW368" s="14" t="s">
        <v>33</v>
      </c>
      <c r="AX368" s="14" t="s">
        <v>72</v>
      </c>
      <c r="AY368" s="179" t="s">
        <v>155</v>
      </c>
    </row>
    <row r="369" spans="2:51" s="14" customFormat="1" ht="10.199999999999999">
      <c r="B369" s="178"/>
      <c r="D369" s="160" t="s">
        <v>514</v>
      </c>
      <c r="E369" s="179" t="s">
        <v>19</v>
      </c>
      <c r="F369" s="180" t="s">
        <v>1267</v>
      </c>
      <c r="H369" s="179" t="s">
        <v>19</v>
      </c>
      <c r="I369" s="181"/>
      <c r="L369" s="178"/>
      <c r="M369" s="182"/>
      <c r="T369" s="183"/>
      <c r="AT369" s="179" t="s">
        <v>514</v>
      </c>
      <c r="AU369" s="179" t="s">
        <v>82</v>
      </c>
      <c r="AV369" s="14" t="s">
        <v>79</v>
      </c>
      <c r="AW369" s="14" t="s">
        <v>33</v>
      </c>
      <c r="AX369" s="14" t="s">
        <v>72</v>
      </c>
      <c r="AY369" s="179" t="s">
        <v>155</v>
      </c>
    </row>
    <row r="370" spans="2:51" s="12" customFormat="1" ht="10.199999999999999">
      <c r="B370" s="159"/>
      <c r="D370" s="160" t="s">
        <v>514</v>
      </c>
      <c r="E370" s="161" t="s">
        <v>19</v>
      </c>
      <c r="F370" s="162" t="s">
        <v>1421</v>
      </c>
      <c r="H370" s="163">
        <v>17.591000000000001</v>
      </c>
      <c r="I370" s="164"/>
      <c r="L370" s="159"/>
      <c r="M370" s="165"/>
      <c r="T370" s="166"/>
      <c r="AT370" s="161" t="s">
        <v>514</v>
      </c>
      <c r="AU370" s="161" t="s">
        <v>82</v>
      </c>
      <c r="AV370" s="12" t="s">
        <v>82</v>
      </c>
      <c r="AW370" s="12" t="s">
        <v>33</v>
      </c>
      <c r="AX370" s="12" t="s">
        <v>72</v>
      </c>
      <c r="AY370" s="161" t="s">
        <v>155</v>
      </c>
    </row>
    <row r="371" spans="2:51" s="14" customFormat="1" ht="10.199999999999999">
      <c r="B371" s="178"/>
      <c r="D371" s="160" t="s">
        <v>514</v>
      </c>
      <c r="E371" s="179" t="s">
        <v>19</v>
      </c>
      <c r="F371" s="180" t="s">
        <v>1269</v>
      </c>
      <c r="H371" s="179" t="s">
        <v>19</v>
      </c>
      <c r="I371" s="181"/>
      <c r="L371" s="178"/>
      <c r="M371" s="182"/>
      <c r="T371" s="183"/>
      <c r="AT371" s="179" t="s">
        <v>514</v>
      </c>
      <c r="AU371" s="179" t="s">
        <v>82</v>
      </c>
      <c r="AV371" s="14" t="s">
        <v>79</v>
      </c>
      <c r="AW371" s="14" t="s">
        <v>33</v>
      </c>
      <c r="AX371" s="14" t="s">
        <v>72</v>
      </c>
      <c r="AY371" s="179" t="s">
        <v>155</v>
      </c>
    </row>
    <row r="372" spans="2:51" s="12" customFormat="1" ht="10.199999999999999">
      <c r="B372" s="159"/>
      <c r="D372" s="160" t="s">
        <v>514</v>
      </c>
      <c r="E372" s="161" t="s">
        <v>19</v>
      </c>
      <c r="F372" s="162" t="s">
        <v>1422</v>
      </c>
      <c r="H372" s="163">
        <v>45.603000000000002</v>
      </c>
      <c r="I372" s="164"/>
      <c r="L372" s="159"/>
      <c r="M372" s="165"/>
      <c r="T372" s="166"/>
      <c r="AT372" s="161" t="s">
        <v>514</v>
      </c>
      <c r="AU372" s="161" t="s">
        <v>82</v>
      </c>
      <c r="AV372" s="12" t="s">
        <v>82</v>
      </c>
      <c r="AW372" s="12" t="s">
        <v>33</v>
      </c>
      <c r="AX372" s="12" t="s">
        <v>72</v>
      </c>
      <c r="AY372" s="161" t="s">
        <v>155</v>
      </c>
    </row>
    <row r="373" spans="2:51" s="14" customFormat="1" ht="10.199999999999999">
      <c r="B373" s="178"/>
      <c r="D373" s="160" t="s">
        <v>514</v>
      </c>
      <c r="E373" s="179" t="s">
        <v>19</v>
      </c>
      <c r="F373" s="180" t="s">
        <v>1271</v>
      </c>
      <c r="H373" s="179" t="s">
        <v>19</v>
      </c>
      <c r="I373" s="181"/>
      <c r="L373" s="178"/>
      <c r="M373" s="182"/>
      <c r="T373" s="183"/>
      <c r="AT373" s="179" t="s">
        <v>514</v>
      </c>
      <c r="AU373" s="179" t="s">
        <v>82</v>
      </c>
      <c r="AV373" s="14" t="s">
        <v>79</v>
      </c>
      <c r="AW373" s="14" t="s">
        <v>33</v>
      </c>
      <c r="AX373" s="14" t="s">
        <v>72</v>
      </c>
      <c r="AY373" s="179" t="s">
        <v>155</v>
      </c>
    </row>
    <row r="374" spans="2:51" s="12" customFormat="1" ht="10.199999999999999">
      <c r="B374" s="159"/>
      <c r="D374" s="160" t="s">
        <v>514</v>
      </c>
      <c r="E374" s="161" t="s">
        <v>19</v>
      </c>
      <c r="F374" s="162" t="s">
        <v>1423</v>
      </c>
      <c r="H374" s="163">
        <v>17.765999999999998</v>
      </c>
      <c r="I374" s="164"/>
      <c r="L374" s="159"/>
      <c r="M374" s="165"/>
      <c r="T374" s="166"/>
      <c r="AT374" s="161" t="s">
        <v>514</v>
      </c>
      <c r="AU374" s="161" t="s">
        <v>82</v>
      </c>
      <c r="AV374" s="12" t="s">
        <v>82</v>
      </c>
      <c r="AW374" s="12" t="s">
        <v>33</v>
      </c>
      <c r="AX374" s="12" t="s">
        <v>72</v>
      </c>
      <c r="AY374" s="161" t="s">
        <v>155</v>
      </c>
    </row>
    <row r="375" spans="2:51" s="14" customFormat="1" ht="10.199999999999999">
      <c r="B375" s="178"/>
      <c r="D375" s="160" t="s">
        <v>514</v>
      </c>
      <c r="E375" s="179" t="s">
        <v>19</v>
      </c>
      <c r="F375" s="180" t="s">
        <v>1273</v>
      </c>
      <c r="H375" s="179" t="s">
        <v>19</v>
      </c>
      <c r="I375" s="181"/>
      <c r="L375" s="178"/>
      <c r="M375" s="182"/>
      <c r="T375" s="183"/>
      <c r="AT375" s="179" t="s">
        <v>514</v>
      </c>
      <c r="AU375" s="179" t="s">
        <v>82</v>
      </c>
      <c r="AV375" s="14" t="s">
        <v>79</v>
      </c>
      <c r="AW375" s="14" t="s">
        <v>33</v>
      </c>
      <c r="AX375" s="14" t="s">
        <v>72</v>
      </c>
      <c r="AY375" s="179" t="s">
        <v>155</v>
      </c>
    </row>
    <row r="376" spans="2:51" s="12" customFormat="1" ht="10.199999999999999">
      <c r="B376" s="159"/>
      <c r="D376" s="160" t="s">
        <v>514</v>
      </c>
      <c r="E376" s="161" t="s">
        <v>19</v>
      </c>
      <c r="F376" s="162" t="s">
        <v>1424</v>
      </c>
      <c r="H376" s="163">
        <v>22.358000000000001</v>
      </c>
      <c r="I376" s="164"/>
      <c r="L376" s="159"/>
      <c r="M376" s="165"/>
      <c r="T376" s="166"/>
      <c r="AT376" s="161" t="s">
        <v>514</v>
      </c>
      <c r="AU376" s="161" t="s">
        <v>82</v>
      </c>
      <c r="AV376" s="12" t="s">
        <v>82</v>
      </c>
      <c r="AW376" s="12" t="s">
        <v>33</v>
      </c>
      <c r="AX376" s="12" t="s">
        <v>72</v>
      </c>
      <c r="AY376" s="161" t="s">
        <v>155</v>
      </c>
    </row>
    <row r="377" spans="2:51" s="14" customFormat="1" ht="10.199999999999999">
      <c r="B377" s="178"/>
      <c r="D377" s="160" t="s">
        <v>514</v>
      </c>
      <c r="E377" s="179" t="s">
        <v>19</v>
      </c>
      <c r="F377" s="180" t="s">
        <v>1275</v>
      </c>
      <c r="H377" s="179" t="s">
        <v>19</v>
      </c>
      <c r="I377" s="181"/>
      <c r="L377" s="178"/>
      <c r="M377" s="182"/>
      <c r="T377" s="183"/>
      <c r="AT377" s="179" t="s">
        <v>514</v>
      </c>
      <c r="AU377" s="179" t="s">
        <v>82</v>
      </c>
      <c r="AV377" s="14" t="s">
        <v>79</v>
      </c>
      <c r="AW377" s="14" t="s">
        <v>33</v>
      </c>
      <c r="AX377" s="14" t="s">
        <v>72</v>
      </c>
      <c r="AY377" s="179" t="s">
        <v>155</v>
      </c>
    </row>
    <row r="378" spans="2:51" s="12" customFormat="1" ht="10.199999999999999">
      <c r="B378" s="159"/>
      <c r="D378" s="160" t="s">
        <v>514</v>
      </c>
      <c r="E378" s="161" t="s">
        <v>19</v>
      </c>
      <c r="F378" s="162" t="s">
        <v>1425</v>
      </c>
      <c r="H378" s="163">
        <v>13.734999999999999</v>
      </c>
      <c r="I378" s="164"/>
      <c r="L378" s="159"/>
      <c r="M378" s="165"/>
      <c r="T378" s="166"/>
      <c r="AT378" s="161" t="s">
        <v>514</v>
      </c>
      <c r="AU378" s="161" t="s">
        <v>82</v>
      </c>
      <c r="AV378" s="12" t="s">
        <v>82</v>
      </c>
      <c r="AW378" s="12" t="s">
        <v>33</v>
      </c>
      <c r="AX378" s="12" t="s">
        <v>72</v>
      </c>
      <c r="AY378" s="161" t="s">
        <v>155</v>
      </c>
    </row>
    <row r="379" spans="2:51" s="14" customFormat="1" ht="10.199999999999999">
      <c r="B379" s="178"/>
      <c r="D379" s="160" t="s">
        <v>514</v>
      </c>
      <c r="E379" s="179" t="s">
        <v>19</v>
      </c>
      <c r="F379" s="180" t="s">
        <v>1277</v>
      </c>
      <c r="H379" s="179" t="s">
        <v>19</v>
      </c>
      <c r="I379" s="181"/>
      <c r="L379" s="178"/>
      <c r="M379" s="182"/>
      <c r="T379" s="183"/>
      <c r="AT379" s="179" t="s">
        <v>514</v>
      </c>
      <c r="AU379" s="179" t="s">
        <v>82</v>
      </c>
      <c r="AV379" s="14" t="s">
        <v>79</v>
      </c>
      <c r="AW379" s="14" t="s">
        <v>33</v>
      </c>
      <c r="AX379" s="14" t="s">
        <v>72</v>
      </c>
      <c r="AY379" s="179" t="s">
        <v>155</v>
      </c>
    </row>
    <row r="380" spans="2:51" s="12" customFormat="1" ht="10.199999999999999">
      <c r="B380" s="159"/>
      <c r="D380" s="160" t="s">
        <v>514</v>
      </c>
      <c r="E380" s="161" t="s">
        <v>19</v>
      </c>
      <c r="F380" s="162" t="s">
        <v>1426</v>
      </c>
      <c r="H380" s="163">
        <v>23.484999999999999</v>
      </c>
      <c r="I380" s="164"/>
      <c r="L380" s="159"/>
      <c r="M380" s="165"/>
      <c r="T380" s="166"/>
      <c r="AT380" s="161" t="s">
        <v>514</v>
      </c>
      <c r="AU380" s="161" t="s">
        <v>82</v>
      </c>
      <c r="AV380" s="12" t="s">
        <v>82</v>
      </c>
      <c r="AW380" s="12" t="s">
        <v>33</v>
      </c>
      <c r="AX380" s="12" t="s">
        <v>72</v>
      </c>
      <c r="AY380" s="161" t="s">
        <v>155</v>
      </c>
    </row>
    <row r="381" spans="2:51" s="14" customFormat="1" ht="10.199999999999999">
      <c r="B381" s="178"/>
      <c r="D381" s="160" t="s">
        <v>514</v>
      </c>
      <c r="E381" s="179" t="s">
        <v>19</v>
      </c>
      <c r="F381" s="180" t="s">
        <v>1279</v>
      </c>
      <c r="H381" s="179" t="s">
        <v>19</v>
      </c>
      <c r="I381" s="181"/>
      <c r="L381" s="178"/>
      <c r="M381" s="182"/>
      <c r="T381" s="183"/>
      <c r="AT381" s="179" t="s">
        <v>514</v>
      </c>
      <c r="AU381" s="179" t="s">
        <v>82</v>
      </c>
      <c r="AV381" s="14" t="s">
        <v>79</v>
      </c>
      <c r="AW381" s="14" t="s">
        <v>33</v>
      </c>
      <c r="AX381" s="14" t="s">
        <v>72</v>
      </c>
      <c r="AY381" s="179" t="s">
        <v>155</v>
      </c>
    </row>
    <row r="382" spans="2:51" s="12" customFormat="1" ht="10.199999999999999">
      <c r="B382" s="159"/>
      <c r="D382" s="160" t="s">
        <v>514</v>
      </c>
      <c r="E382" s="161" t="s">
        <v>19</v>
      </c>
      <c r="F382" s="162" t="s">
        <v>1427</v>
      </c>
      <c r="H382" s="163">
        <v>70.834999999999994</v>
      </c>
      <c r="I382" s="164"/>
      <c r="L382" s="159"/>
      <c r="M382" s="165"/>
      <c r="T382" s="166"/>
      <c r="AT382" s="161" t="s">
        <v>514</v>
      </c>
      <c r="AU382" s="161" t="s">
        <v>82</v>
      </c>
      <c r="AV382" s="12" t="s">
        <v>82</v>
      </c>
      <c r="AW382" s="12" t="s">
        <v>33</v>
      </c>
      <c r="AX382" s="12" t="s">
        <v>72</v>
      </c>
      <c r="AY382" s="161" t="s">
        <v>155</v>
      </c>
    </row>
    <row r="383" spans="2:51" s="14" customFormat="1" ht="10.199999999999999">
      <c r="B383" s="178"/>
      <c r="D383" s="160" t="s">
        <v>514</v>
      </c>
      <c r="E383" s="179" t="s">
        <v>19</v>
      </c>
      <c r="F383" s="180" t="s">
        <v>1281</v>
      </c>
      <c r="H383" s="179" t="s">
        <v>19</v>
      </c>
      <c r="I383" s="181"/>
      <c r="L383" s="178"/>
      <c r="M383" s="182"/>
      <c r="T383" s="183"/>
      <c r="AT383" s="179" t="s">
        <v>514</v>
      </c>
      <c r="AU383" s="179" t="s">
        <v>82</v>
      </c>
      <c r="AV383" s="14" t="s">
        <v>79</v>
      </c>
      <c r="AW383" s="14" t="s">
        <v>33</v>
      </c>
      <c r="AX383" s="14" t="s">
        <v>72</v>
      </c>
      <c r="AY383" s="179" t="s">
        <v>155</v>
      </c>
    </row>
    <row r="384" spans="2:51" s="12" customFormat="1" ht="10.199999999999999">
      <c r="B384" s="159"/>
      <c r="D384" s="160" t="s">
        <v>514</v>
      </c>
      <c r="E384" s="161" t="s">
        <v>19</v>
      </c>
      <c r="F384" s="162" t="s">
        <v>1428</v>
      </c>
      <c r="H384" s="163">
        <v>11.224</v>
      </c>
      <c r="I384" s="164"/>
      <c r="L384" s="159"/>
      <c r="M384" s="165"/>
      <c r="T384" s="166"/>
      <c r="AT384" s="161" t="s">
        <v>514</v>
      </c>
      <c r="AU384" s="161" t="s">
        <v>82</v>
      </c>
      <c r="AV384" s="12" t="s">
        <v>82</v>
      </c>
      <c r="AW384" s="12" t="s">
        <v>33</v>
      </c>
      <c r="AX384" s="12" t="s">
        <v>72</v>
      </c>
      <c r="AY384" s="161" t="s">
        <v>155</v>
      </c>
    </row>
    <row r="385" spans="2:51" s="14" customFormat="1" ht="10.199999999999999">
      <c r="B385" s="178"/>
      <c r="D385" s="160" t="s">
        <v>514</v>
      </c>
      <c r="E385" s="179" t="s">
        <v>19</v>
      </c>
      <c r="F385" s="180" t="s">
        <v>1283</v>
      </c>
      <c r="H385" s="179" t="s">
        <v>19</v>
      </c>
      <c r="I385" s="181"/>
      <c r="L385" s="178"/>
      <c r="M385" s="182"/>
      <c r="T385" s="183"/>
      <c r="AT385" s="179" t="s">
        <v>514</v>
      </c>
      <c r="AU385" s="179" t="s">
        <v>82</v>
      </c>
      <c r="AV385" s="14" t="s">
        <v>79</v>
      </c>
      <c r="AW385" s="14" t="s">
        <v>33</v>
      </c>
      <c r="AX385" s="14" t="s">
        <v>72</v>
      </c>
      <c r="AY385" s="179" t="s">
        <v>155</v>
      </c>
    </row>
    <row r="386" spans="2:51" s="12" customFormat="1" ht="10.199999999999999">
      <c r="B386" s="159"/>
      <c r="D386" s="160" t="s">
        <v>514</v>
      </c>
      <c r="E386" s="161" t="s">
        <v>19</v>
      </c>
      <c r="F386" s="162" t="s">
        <v>1429</v>
      </c>
      <c r="H386" s="163">
        <v>57.701999999999998</v>
      </c>
      <c r="I386" s="164"/>
      <c r="L386" s="159"/>
      <c r="M386" s="165"/>
      <c r="T386" s="166"/>
      <c r="AT386" s="161" t="s">
        <v>514</v>
      </c>
      <c r="AU386" s="161" t="s">
        <v>82</v>
      </c>
      <c r="AV386" s="12" t="s">
        <v>82</v>
      </c>
      <c r="AW386" s="12" t="s">
        <v>33</v>
      </c>
      <c r="AX386" s="12" t="s">
        <v>72</v>
      </c>
      <c r="AY386" s="161" t="s">
        <v>155</v>
      </c>
    </row>
    <row r="387" spans="2:51" s="14" customFormat="1" ht="10.199999999999999">
      <c r="B387" s="178"/>
      <c r="D387" s="160" t="s">
        <v>514</v>
      </c>
      <c r="E387" s="179" t="s">
        <v>19</v>
      </c>
      <c r="F387" s="180" t="s">
        <v>1285</v>
      </c>
      <c r="H387" s="179" t="s">
        <v>19</v>
      </c>
      <c r="I387" s="181"/>
      <c r="L387" s="178"/>
      <c r="M387" s="182"/>
      <c r="T387" s="183"/>
      <c r="AT387" s="179" t="s">
        <v>514</v>
      </c>
      <c r="AU387" s="179" t="s">
        <v>82</v>
      </c>
      <c r="AV387" s="14" t="s">
        <v>79</v>
      </c>
      <c r="AW387" s="14" t="s">
        <v>33</v>
      </c>
      <c r="AX387" s="14" t="s">
        <v>72</v>
      </c>
      <c r="AY387" s="179" t="s">
        <v>155</v>
      </c>
    </row>
    <row r="388" spans="2:51" s="12" customFormat="1" ht="10.199999999999999">
      <c r="B388" s="159"/>
      <c r="D388" s="160" t="s">
        <v>514</v>
      </c>
      <c r="E388" s="161" t="s">
        <v>19</v>
      </c>
      <c r="F388" s="162" t="s">
        <v>1430</v>
      </c>
      <c r="H388" s="163">
        <v>20.065999999999999</v>
      </c>
      <c r="I388" s="164"/>
      <c r="L388" s="159"/>
      <c r="M388" s="165"/>
      <c r="T388" s="166"/>
      <c r="AT388" s="161" t="s">
        <v>514</v>
      </c>
      <c r="AU388" s="161" t="s">
        <v>82</v>
      </c>
      <c r="AV388" s="12" t="s">
        <v>82</v>
      </c>
      <c r="AW388" s="12" t="s">
        <v>33</v>
      </c>
      <c r="AX388" s="12" t="s">
        <v>72</v>
      </c>
      <c r="AY388" s="161" t="s">
        <v>155</v>
      </c>
    </row>
    <row r="389" spans="2:51" s="14" customFormat="1" ht="10.199999999999999">
      <c r="B389" s="178"/>
      <c r="D389" s="160" t="s">
        <v>514</v>
      </c>
      <c r="E389" s="179" t="s">
        <v>19</v>
      </c>
      <c r="F389" s="180" t="s">
        <v>1287</v>
      </c>
      <c r="H389" s="179" t="s">
        <v>19</v>
      </c>
      <c r="I389" s="181"/>
      <c r="L389" s="178"/>
      <c r="M389" s="182"/>
      <c r="T389" s="183"/>
      <c r="AT389" s="179" t="s">
        <v>514</v>
      </c>
      <c r="AU389" s="179" t="s">
        <v>82</v>
      </c>
      <c r="AV389" s="14" t="s">
        <v>79</v>
      </c>
      <c r="AW389" s="14" t="s">
        <v>33</v>
      </c>
      <c r="AX389" s="14" t="s">
        <v>72</v>
      </c>
      <c r="AY389" s="179" t="s">
        <v>155</v>
      </c>
    </row>
    <row r="390" spans="2:51" s="12" customFormat="1" ht="10.199999999999999">
      <c r="B390" s="159"/>
      <c r="D390" s="160" t="s">
        <v>514</v>
      </c>
      <c r="E390" s="161" t="s">
        <v>19</v>
      </c>
      <c r="F390" s="162" t="s">
        <v>1431</v>
      </c>
      <c r="H390" s="163">
        <v>18.149999999999999</v>
      </c>
      <c r="I390" s="164"/>
      <c r="L390" s="159"/>
      <c r="M390" s="165"/>
      <c r="T390" s="166"/>
      <c r="AT390" s="161" t="s">
        <v>514</v>
      </c>
      <c r="AU390" s="161" t="s">
        <v>82</v>
      </c>
      <c r="AV390" s="12" t="s">
        <v>82</v>
      </c>
      <c r="AW390" s="12" t="s">
        <v>33</v>
      </c>
      <c r="AX390" s="12" t="s">
        <v>72</v>
      </c>
      <c r="AY390" s="161" t="s">
        <v>155</v>
      </c>
    </row>
    <row r="391" spans="2:51" s="14" customFormat="1" ht="10.199999999999999">
      <c r="B391" s="178"/>
      <c r="D391" s="160" t="s">
        <v>514</v>
      </c>
      <c r="E391" s="179" t="s">
        <v>19</v>
      </c>
      <c r="F391" s="180" t="s">
        <v>1289</v>
      </c>
      <c r="H391" s="179" t="s">
        <v>19</v>
      </c>
      <c r="I391" s="181"/>
      <c r="L391" s="178"/>
      <c r="M391" s="182"/>
      <c r="T391" s="183"/>
      <c r="AT391" s="179" t="s">
        <v>514</v>
      </c>
      <c r="AU391" s="179" t="s">
        <v>82</v>
      </c>
      <c r="AV391" s="14" t="s">
        <v>79</v>
      </c>
      <c r="AW391" s="14" t="s">
        <v>33</v>
      </c>
      <c r="AX391" s="14" t="s">
        <v>72</v>
      </c>
      <c r="AY391" s="179" t="s">
        <v>155</v>
      </c>
    </row>
    <row r="392" spans="2:51" s="12" customFormat="1" ht="10.199999999999999">
      <c r="B392" s="159"/>
      <c r="D392" s="160" t="s">
        <v>514</v>
      </c>
      <c r="E392" s="161" t="s">
        <v>19</v>
      </c>
      <c r="F392" s="162" t="s">
        <v>1432</v>
      </c>
      <c r="H392" s="163">
        <v>13.829000000000001</v>
      </c>
      <c r="I392" s="164"/>
      <c r="L392" s="159"/>
      <c r="M392" s="165"/>
      <c r="T392" s="166"/>
      <c r="AT392" s="161" t="s">
        <v>514</v>
      </c>
      <c r="AU392" s="161" t="s">
        <v>82</v>
      </c>
      <c r="AV392" s="12" t="s">
        <v>82</v>
      </c>
      <c r="AW392" s="12" t="s">
        <v>33</v>
      </c>
      <c r="AX392" s="12" t="s">
        <v>72</v>
      </c>
      <c r="AY392" s="161" t="s">
        <v>155</v>
      </c>
    </row>
    <row r="393" spans="2:51" s="14" customFormat="1" ht="10.199999999999999">
      <c r="B393" s="178"/>
      <c r="D393" s="160" t="s">
        <v>514</v>
      </c>
      <c r="E393" s="179" t="s">
        <v>19</v>
      </c>
      <c r="F393" s="180" t="s">
        <v>1291</v>
      </c>
      <c r="H393" s="179" t="s">
        <v>19</v>
      </c>
      <c r="I393" s="181"/>
      <c r="L393" s="178"/>
      <c r="M393" s="182"/>
      <c r="T393" s="183"/>
      <c r="AT393" s="179" t="s">
        <v>514</v>
      </c>
      <c r="AU393" s="179" t="s">
        <v>82</v>
      </c>
      <c r="AV393" s="14" t="s">
        <v>79</v>
      </c>
      <c r="AW393" s="14" t="s">
        <v>33</v>
      </c>
      <c r="AX393" s="14" t="s">
        <v>72</v>
      </c>
      <c r="AY393" s="179" t="s">
        <v>155</v>
      </c>
    </row>
    <row r="394" spans="2:51" s="12" customFormat="1" ht="10.199999999999999">
      <c r="B394" s="159"/>
      <c r="D394" s="160" t="s">
        <v>514</v>
      </c>
      <c r="E394" s="161" t="s">
        <v>19</v>
      </c>
      <c r="F394" s="162" t="s">
        <v>1433</v>
      </c>
      <c r="H394" s="163">
        <v>88.239000000000004</v>
      </c>
      <c r="I394" s="164"/>
      <c r="L394" s="159"/>
      <c r="M394" s="165"/>
      <c r="T394" s="166"/>
      <c r="AT394" s="161" t="s">
        <v>514</v>
      </c>
      <c r="AU394" s="161" t="s">
        <v>82</v>
      </c>
      <c r="AV394" s="12" t="s">
        <v>82</v>
      </c>
      <c r="AW394" s="12" t="s">
        <v>33</v>
      </c>
      <c r="AX394" s="12" t="s">
        <v>72</v>
      </c>
      <c r="AY394" s="161" t="s">
        <v>155</v>
      </c>
    </row>
    <row r="395" spans="2:51" s="14" customFormat="1" ht="10.199999999999999">
      <c r="B395" s="178"/>
      <c r="D395" s="160" t="s">
        <v>514</v>
      </c>
      <c r="E395" s="179" t="s">
        <v>19</v>
      </c>
      <c r="F395" s="180" t="s">
        <v>1293</v>
      </c>
      <c r="H395" s="179" t="s">
        <v>19</v>
      </c>
      <c r="I395" s="181"/>
      <c r="L395" s="178"/>
      <c r="M395" s="182"/>
      <c r="T395" s="183"/>
      <c r="AT395" s="179" t="s">
        <v>514</v>
      </c>
      <c r="AU395" s="179" t="s">
        <v>82</v>
      </c>
      <c r="AV395" s="14" t="s">
        <v>79</v>
      </c>
      <c r="AW395" s="14" t="s">
        <v>33</v>
      </c>
      <c r="AX395" s="14" t="s">
        <v>72</v>
      </c>
      <c r="AY395" s="179" t="s">
        <v>155</v>
      </c>
    </row>
    <row r="396" spans="2:51" s="12" customFormat="1" ht="10.199999999999999">
      <c r="B396" s="159"/>
      <c r="D396" s="160" t="s">
        <v>514</v>
      </c>
      <c r="E396" s="161" t="s">
        <v>19</v>
      </c>
      <c r="F396" s="162" t="s">
        <v>1434</v>
      </c>
      <c r="H396" s="163">
        <v>46.343000000000004</v>
      </c>
      <c r="I396" s="164"/>
      <c r="L396" s="159"/>
      <c r="M396" s="165"/>
      <c r="T396" s="166"/>
      <c r="AT396" s="161" t="s">
        <v>514</v>
      </c>
      <c r="AU396" s="161" t="s">
        <v>82</v>
      </c>
      <c r="AV396" s="12" t="s">
        <v>82</v>
      </c>
      <c r="AW396" s="12" t="s">
        <v>33</v>
      </c>
      <c r="AX396" s="12" t="s">
        <v>72</v>
      </c>
      <c r="AY396" s="161" t="s">
        <v>155</v>
      </c>
    </row>
    <row r="397" spans="2:51" s="14" customFormat="1" ht="10.199999999999999">
      <c r="B397" s="178"/>
      <c r="D397" s="160" t="s">
        <v>514</v>
      </c>
      <c r="E397" s="179" t="s">
        <v>19</v>
      </c>
      <c r="F397" s="180" t="s">
        <v>1295</v>
      </c>
      <c r="H397" s="179" t="s">
        <v>19</v>
      </c>
      <c r="I397" s="181"/>
      <c r="L397" s="178"/>
      <c r="M397" s="182"/>
      <c r="T397" s="183"/>
      <c r="AT397" s="179" t="s">
        <v>514</v>
      </c>
      <c r="AU397" s="179" t="s">
        <v>82</v>
      </c>
      <c r="AV397" s="14" t="s">
        <v>79</v>
      </c>
      <c r="AW397" s="14" t="s">
        <v>33</v>
      </c>
      <c r="AX397" s="14" t="s">
        <v>72</v>
      </c>
      <c r="AY397" s="179" t="s">
        <v>155</v>
      </c>
    </row>
    <row r="398" spans="2:51" s="12" customFormat="1" ht="10.199999999999999">
      <c r="B398" s="159"/>
      <c r="D398" s="160" t="s">
        <v>514</v>
      </c>
      <c r="E398" s="161" t="s">
        <v>19</v>
      </c>
      <c r="F398" s="162" t="s">
        <v>1435</v>
      </c>
      <c r="H398" s="163">
        <v>31.433</v>
      </c>
      <c r="I398" s="164"/>
      <c r="L398" s="159"/>
      <c r="M398" s="165"/>
      <c r="T398" s="166"/>
      <c r="AT398" s="161" t="s">
        <v>514</v>
      </c>
      <c r="AU398" s="161" t="s">
        <v>82</v>
      </c>
      <c r="AV398" s="12" t="s">
        <v>82</v>
      </c>
      <c r="AW398" s="12" t="s">
        <v>33</v>
      </c>
      <c r="AX398" s="12" t="s">
        <v>72</v>
      </c>
      <c r="AY398" s="161" t="s">
        <v>155</v>
      </c>
    </row>
    <row r="399" spans="2:51" s="14" customFormat="1" ht="10.199999999999999">
      <c r="B399" s="178"/>
      <c r="D399" s="160" t="s">
        <v>514</v>
      </c>
      <c r="E399" s="179" t="s">
        <v>19</v>
      </c>
      <c r="F399" s="180" t="s">
        <v>1297</v>
      </c>
      <c r="H399" s="179" t="s">
        <v>19</v>
      </c>
      <c r="I399" s="181"/>
      <c r="L399" s="178"/>
      <c r="M399" s="182"/>
      <c r="T399" s="183"/>
      <c r="AT399" s="179" t="s">
        <v>514</v>
      </c>
      <c r="AU399" s="179" t="s">
        <v>82</v>
      </c>
      <c r="AV399" s="14" t="s">
        <v>79</v>
      </c>
      <c r="AW399" s="14" t="s">
        <v>33</v>
      </c>
      <c r="AX399" s="14" t="s">
        <v>72</v>
      </c>
      <c r="AY399" s="179" t="s">
        <v>155</v>
      </c>
    </row>
    <row r="400" spans="2:51" s="12" customFormat="1" ht="10.199999999999999">
      <c r="B400" s="159"/>
      <c r="D400" s="160" t="s">
        <v>514</v>
      </c>
      <c r="E400" s="161" t="s">
        <v>19</v>
      </c>
      <c r="F400" s="162" t="s">
        <v>1436</v>
      </c>
      <c r="H400" s="163">
        <v>172.08600000000001</v>
      </c>
      <c r="I400" s="164"/>
      <c r="L400" s="159"/>
      <c r="M400" s="165"/>
      <c r="T400" s="166"/>
      <c r="AT400" s="161" t="s">
        <v>514</v>
      </c>
      <c r="AU400" s="161" t="s">
        <v>82</v>
      </c>
      <c r="AV400" s="12" t="s">
        <v>82</v>
      </c>
      <c r="AW400" s="12" t="s">
        <v>33</v>
      </c>
      <c r="AX400" s="12" t="s">
        <v>72</v>
      </c>
      <c r="AY400" s="161" t="s">
        <v>155</v>
      </c>
    </row>
    <row r="401" spans="2:51" s="14" customFormat="1" ht="10.199999999999999">
      <c r="B401" s="178"/>
      <c r="D401" s="160" t="s">
        <v>514</v>
      </c>
      <c r="E401" s="179" t="s">
        <v>19</v>
      </c>
      <c r="F401" s="180" t="s">
        <v>1299</v>
      </c>
      <c r="H401" s="179" t="s">
        <v>19</v>
      </c>
      <c r="I401" s="181"/>
      <c r="L401" s="178"/>
      <c r="M401" s="182"/>
      <c r="T401" s="183"/>
      <c r="AT401" s="179" t="s">
        <v>514</v>
      </c>
      <c r="AU401" s="179" t="s">
        <v>82</v>
      </c>
      <c r="AV401" s="14" t="s">
        <v>79</v>
      </c>
      <c r="AW401" s="14" t="s">
        <v>33</v>
      </c>
      <c r="AX401" s="14" t="s">
        <v>72</v>
      </c>
      <c r="AY401" s="179" t="s">
        <v>155</v>
      </c>
    </row>
    <row r="402" spans="2:51" s="12" customFormat="1" ht="10.199999999999999">
      <c r="B402" s="159"/>
      <c r="D402" s="160" t="s">
        <v>514</v>
      </c>
      <c r="E402" s="161" t="s">
        <v>19</v>
      </c>
      <c r="F402" s="162" t="s">
        <v>1437</v>
      </c>
      <c r="H402" s="163">
        <v>32.421999999999997</v>
      </c>
      <c r="I402" s="164"/>
      <c r="L402" s="159"/>
      <c r="M402" s="165"/>
      <c r="T402" s="166"/>
      <c r="AT402" s="161" t="s">
        <v>514</v>
      </c>
      <c r="AU402" s="161" t="s">
        <v>82</v>
      </c>
      <c r="AV402" s="12" t="s">
        <v>82</v>
      </c>
      <c r="AW402" s="12" t="s">
        <v>33</v>
      </c>
      <c r="AX402" s="12" t="s">
        <v>72</v>
      </c>
      <c r="AY402" s="161" t="s">
        <v>155</v>
      </c>
    </row>
    <row r="403" spans="2:51" s="14" customFormat="1" ht="10.199999999999999">
      <c r="B403" s="178"/>
      <c r="D403" s="160" t="s">
        <v>514</v>
      </c>
      <c r="E403" s="179" t="s">
        <v>19</v>
      </c>
      <c r="F403" s="180" t="s">
        <v>1301</v>
      </c>
      <c r="H403" s="179" t="s">
        <v>19</v>
      </c>
      <c r="I403" s="181"/>
      <c r="L403" s="178"/>
      <c r="M403" s="182"/>
      <c r="T403" s="183"/>
      <c r="AT403" s="179" t="s">
        <v>514</v>
      </c>
      <c r="AU403" s="179" t="s">
        <v>82</v>
      </c>
      <c r="AV403" s="14" t="s">
        <v>79</v>
      </c>
      <c r="AW403" s="14" t="s">
        <v>33</v>
      </c>
      <c r="AX403" s="14" t="s">
        <v>72</v>
      </c>
      <c r="AY403" s="179" t="s">
        <v>155</v>
      </c>
    </row>
    <row r="404" spans="2:51" s="12" customFormat="1" ht="10.199999999999999">
      <c r="B404" s="159"/>
      <c r="D404" s="160" t="s">
        <v>514</v>
      </c>
      <c r="E404" s="161" t="s">
        <v>19</v>
      </c>
      <c r="F404" s="162" t="s">
        <v>1438</v>
      </c>
      <c r="H404" s="163">
        <v>19.425999999999998</v>
      </c>
      <c r="I404" s="164"/>
      <c r="L404" s="159"/>
      <c r="M404" s="165"/>
      <c r="T404" s="166"/>
      <c r="AT404" s="161" t="s">
        <v>514</v>
      </c>
      <c r="AU404" s="161" t="s">
        <v>82</v>
      </c>
      <c r="AV404" s="12" t="s">
        <v>82</v>
      </c>
      <c r="AW404" s="12" t="s">
        <v>33</v>
      </c>
      <c r="AX404" s="12" t="s">
        <v>72</v>
      </c>
      <c r="AY404" s="161" t="s">
        <v>155</v>
      </c>
    </row>
    <row r="405" spans="2:51" s="14" customFormat="1" ht="10.199999999999999">
      <c r="B405" s="178"/>
      <c r="D405" s="160" t="s">
        <v>514</v>
      </c>
      <c r="E405" s="179" t="s">
        <v>19</v>
      </c>
      <c r="F405" s="180" t="s">
        <v>1303</v>
      </c>
      <c r="H405" s="179" t="s">
        <v>19</v>
      </c>
      <c r="I405" s="181"/>
      <c r="L405" s="178"/>
      <c r="M405" s="182"/>
      <c r="T405" s="183"/>
      <c r="AT405" s="179" t="s">
        <v>514</v>
      </c>
      <c r="AU405" s="179" t="s">
        <v>82</v>
      </c>
      <c r="AV405" s="14" t="s">
        <v>79</v>
      </c>
      <c r="AW405" s="14" t="s">
        <v>33</v>
      </c>
      <c r="AX405" s="14" t="s">
        <v>72</v>
      </c>
      <c r="AY405" s="179" t="s">
        <v>155</v>
      </c>
    </row>
    <row r="406" spans="2:51" s="12" customFormat="1" ht="10.199999999999999">
      <c r="B406" s="159"/>
      <c r="D406" s="160" t="s">
        <v>514</v>
      </c>
      <c r="E406" s="161" t="s">
        <v>19</v>
      </c>
      <c r="F406" s="162" t="s">
        <v>1439</v>
      </c>
      <c r="H406" s="163">
        <v>82.843999999999994</v>
      </c>
      <c r="I406" s="164"/>
      <c r="L406" s="159"/>
      <c r="M406" s="165"/>
      <c r="T406" s="166"/>
      <c r="AT406" s="161" t="s">
        <v>514</v>
      </c>
      <c r="AU406" s="161" t="s">
        <v>82</v>
      </c>
      <c r="AV406" s="12" t="s">
        <v>82</v>
      </c>
      <c r="AW406" s="12" t="s">
        <v>33</v>
      </c>
      <c r="AX406" s="12" t="s">
        <v>72</v>
      </c>
      <c r="AY406" s="161" t="s">
        <v>155</v>
      </c>
    </row>
    <row r="407" spans="2:51" s="14" customFormat="1" ht="10.199999999999999">
      <c r="B407" s="178"/>
      <c r="D407" s="160" t="s">
        <v>514</v>
      </c>
      <c r="E407" s="179" t="s">
        <v>19</v>
      </c>
      <c r="F407" s="180" t="s">
        <v>616</v>
      </c>
      <c r="H407" s="179" t="s">
        <v>19</v>
      </c>
      <c r="I407" s="181"/>
      <c r="L407" s="178"/>
      <c r="M407" s="182"/>
      <c r="T407" s="183"/>
      <c r="AT407" s="179" t="s">
        <v>514</v>
      </c>
      <c r="AU407" s="179" t="s">
        <v>82</v>
      </c>
      <c r="AV407" s="14" t="s">
        <v>79</v>
      </c>
      <c r="AW407" s="14" t="s">
        <v>33</v>
      </c>
      <c r="AX407" s="14" t="s">
        <v>72</v>
      </c>
      <c r="AY407" s="179" t="s">
        <v>155</v>
      </c>
    </row>
    <row r="408" spans="2:51" s="12" customFormat="1" ht="10.199999999999999">
      <c r="B408" s="159"/>
      <c r="D408" s="160" t="s">
        <v>514</v>
      </c>
      <c r="E408" s="161" t="s">
        <v>19</v>
      </c>
      <c r="F408" s="162" t="s">
        <v>1440</v>
      </c>
      <c r="H408" s="163">
        <v>30.36</v>
      </c>
      <c r="I408" s="164"/>
      <c r="L408" s="159"/>
      <c r="M408" s="165"/>
      <c r="T408" s="166"/>
      <c r="AT408" s="161" t="s">
        <v>514</v>
      </c>
      <c r="AU408" s="161" t="s">
        <v>82</v>
      </c>
      <c r="AV408" s="12" t="s">
        <v>82</v>
      </c>
      <c r="AW408" s="12" t="s">
        <v>33</v>
      </c>
      <c r="AX408" s="12" t="s">
        <v>72</v>
      </c>
      <c r="AY408" s="161" t="s">
        <v>155</v>
      </c>
    </row>
    <row r="409" spans="2:51" s="12" customFormat="1" ht="10.199999999999999">
      <c r="B409" s="159"/>
      <c r="D409" s="160" t="s">
        <v>514</v>
      </c>
      <c r="E409" s="161" t="s">
        <v>19</v>
      </c>
      <c r="F409" s="162" t="s">
        <v>1441</v>
      </c>
      <c r="H409" s="163">
        <v>68.483999999999995</v>
      </c>
      <c r="I409" s="164"/>
      <c r="L409" s="159"/>
      <c r="M409" s="165"/>
      <c r="T409" s="166"/>
      <c r="AT409" s="161" t="s">
        <v>514</v>
      </c>
      <c r="AU409" s="161" t="s">
        <v>82</v>
      </c>
      <c r="AV409" s="12" t="s">
        <v>82</v>
      </c>
      <c r="AW409" s="12" t="s">
        <v>33</v>
      </c>
      <c r="AX409" s="12" t="s">
        <v>72</v>
      </c>
      <c r="AY409" s="161" t="s">
        <v>155</v>
      </c>
    </row>
    <row r="410" spans="2:51" s="15" customFormat="1" ht="10.199999999999999">
      <c r="B410" s="184"/>
      <c r="D410" s="160" t="s">
        <v>514</v>
      </c>
      <c r="E410" s="185" t="s">
        <v>19</v>
      </c>
      <c r="F410" s="186" t="s">
        <v>620</v>
      </c>
      <c r="H410" s="187">
        <v>1264.1769999999999</v>
      </c>
      <c r="I410" s="188"/>
      <c r="L410" s="184"/>
      <c r="M410" s="189"/>
      <c r="T410" s="190"/>
      <c r="AT410" s="185" t="s">
        <v>514</v>
      </c>
      <c r="AU410" s="185" t="s">
        <v>82</v>
      </c>
      <c r="AV410" s="15" t="s">
        <v>92</v>
      </c>
      <c r="AW410" s="15" t="s">
        <v>33</v>
      </c>
      <c r="AX410" s="15" t="s">
        <v>72</v>
      </c>
      <c r="AY410" s="185" t="s">
        <v>155</v>
      </c>
    </row>
    <row r="411" spans="2:51" s="14" customFormat="1" ht="10.199999999999999">
      <c r="B411" s="178"/>
      <c r="D411" s="160" t="s">
        <v>514</v>
      </c>
      <c r="E411" s="179" t="s">
        <v>19</v>
      </c>
      <c r="F411" s="180" t="s">
        <v>1234</v>
      </c>
      <c r="H411" s="179" t="s">
        <v>19</v>
      </c>
      <c r="I411" s="181"/>
      <c r="L411" s="178"/>
      <c r="M411" s="182"/>
      <c r="T411" s="183"/>
      <c r="AT411" s="179" t="s">
        <v>514</v>
      </c>
      <c r="AU411" s="179" t="s">
        <v>82</v>
      </c>
      <c r="AV411" s="14" t="s">
        <v>79</v>
      </c>
      <c r="AW411" s="14" t="s">
        <v>33</v>
      </c>
      <c r="AX411" s="14" t="s">
        <v>72</v>
      </c>
      <c r="AY411" s="179" t="s">
        <v>155</v>
      </c>
    </row>
    <row r="412" spans="2:51" s="14" customFormat="1" ht="10.199999999999999">
      <c r="B412" s="178"/>
      <c r="D412" s="160" t="s">
        <v>514</v>
      </c>
      <c r="E412" s="179" t="s">
        <v>19</v>
      </c>
      <c r="F412" s="180" t="s">
        <v>1313</v>
      </c>
      <c r="H412" s="179" t="s">
        <v>19</v>
      </c>
      <c r="I412" s="181"/>
      <c r="L412" s="178"/>
      <c r="M412" s="182"/>
      <c r="T412" s="183"/>
      <c r="AT412" s="179" t="s">
        <v>514</v>
      </c>
      <c r="AU412" s="179" t="s">
        <v>82</v>
      </c>
      <c r="AV412" s="14" t="s">
        <v>79</v>
      </c>
      <c r="AW412" s="14" t="s">
        <v>33</v>
      </c>
      <c r="AX412" s="14" t="s">
        <v>72</v>
      </c>
      <c r="AY412" s="179" t="s">
        <v>155</v>
      </c>
    </row>
    <row r="413" spans="2:51" s="12" customFormat="1" ht="10.199999999999999">
      <c r="B413" s="159"/>
      <c r="D413" s="160" t="s">
        <v>514</v>
      </c>
      <c r="E413" s="161" t="s">
        <v>19</v>
      </c>
      <c r="F413" s="162" t="s">
        <v>1442</v>
      </c>
      <c r="H413" s="163">
        <v>7.9560000000000004</v>
      </c>
      <c r="I413" s="164"/>
      <c r="L413" s="159"/>
      <c r="M413" s="165"/>
      <c r="T413" s="166"/>
      <c r="AT413" s="161" t="s">
        <v>514</v>
      </c>
      <c r="AU413" s="161" t="s">
        <v>82</v>
      </c>
      <c r="AV413" s="12" t="s">
        <v>82</v>
      </c>
      <c r="AW413" s="12" t="s">
        <v>33</v>
      </c>
      <c r="AX413" s="12" t="s">
        <v>72</v>
      </c>
      <c r="AY413" s="161" t="s">
        <v>155</v>
      </c>
    </row>
    <row r="414" spans="2:51" s="14" customFormat="1" ht="10.199999999999999">
      <c r="B414" s="178"/>
      <c r="D414" s="160" t="s">
        <v>514</v>
      </c>
      <c r="E414" s="179" t="s">
        <v>19</v>
      </c>
      <c r="F414" s="180" t="s">
        <v>1315</v>
      </c>
      <c r="H414" s="179" t="s">
        <v>19</v>
      </c>
      <c r="I414" s="181"/>
      <c r="L414" s="178"/>
      <c r="M414" s="182"/>
      <c r="T414" s="183"/>
      <c r="AT414" s="179" t="s">
        <v>514</v>
      </c>
      <c r="AU414" s="179" t="s">
        <v>82</v>
      </c>
      <c r="AV414" s="14" t="s">
        <v>79</v>
      </c>
      <c r="AW414" s="14" t="s">
        <v>33</v>
      </c>
      <c r="AX414" s="14" t="s">
        <v>72</v>
      </c>
      <c r="AY414" s="179" t="s">
        <v>155</v>
      </c>
    </row>
    <row r="415" spans="2:51" s="12" customFormat="1" ht="10.199999999999999">
      <c r="B415" s="159"/>
      <c r="D415" s="160" t="s">
        <v>514</v>
      </c>
      <c r="E415" s="161" t="s">
        <v>19</v>
      </c>
      <c r="F415" s="162" t="s">
        <v>1443</v>
      </c>
      <c r="H415" s="163">
        <v>16.780999999999999</v>
      </c>
      <c r="I415" s="164"/>
      <c r="L415" s="159"/>
      <c r="M415" s="165"/>
      <c r="T415" s="166"/>
      <c r="AT415" s="161" t="s">
        <v>514</v>
      </c>
      <c r="AU415" s="161" t="s">
        <v>82</v>
      </c>
      <c r="AV415" s="12" t="s">
        <v>82</v>
      </c>
      <c r="AW415" s="12" t="s">
        <v>33</v>
      </c>
      <c r="AX415" s="12" t="s">
        <v>72</v>
      </c>
      <c r="AY415" s="161" t="s">
        <v>155</v>
      </c>
    </row>
    <row r="416" spans="2:51" s="14" customFormat="1" ht="10.199999999999999">
      <c r="B416" s="178"/>
      <c r="D416" s="160" t="s">
        <v>514</v>
      </c>
      <c r="E416" s="179" t="s">
        <v>19</v>
      </c>
      <c r="F416" s="180" t="s">
        <v>1317</v>
      </c>
      <c r="H416" s="179" t="s">
        <v>19</v>
      </c>
      <c r="I416" s="181"/>
      <c r="L416" s="178"/>
      <c r="M416" s="182"/>
      <c r="T416" s="183"/>
      <c r="AT416" s="179" t="s">
        <v>514</v>
      </c>
      <c r="AU416" s="179" t="s">
        <v>82</v>
      </c>
      <c r="AV416" s="14" t="s">
        <v>79</v>
      </c>
      <c r="AW416" s="14" t="s">
        <v>33</v>
      </c>
      <c r="AX416" s="14" t="s">
        <v>72</v>
      </c>
      <c r="AY416" s="179" t="s">
        <v>155</v>
      </c>
    </row>
    <row r="417" spans="2:51" s="12" customFormat="1" ht="10.199999999999999">
      <c r="B417" s="159"/>
      <c r="D417" s="160" t="s">
        <v>514</v>
      </c>
      <c r="E417" s="161" t="s">
        <v>19</v>
      </c>
      <c r="F417" s="162" t="s">
        <v>1444</v>
      </c>
      <c r="H417" s="163">
        <v>26.06</v>
      </c>
      <c r="I417" s="164"/>
      <c r="L417" s="159"/>
      <c r="M417" s="165"/>
      <c r="T417" s="166"/>
      <c r="AT417" s="161" t="s">
        <v>514</v>
      </c>
      <c r="AU417" s="161" t="s">
        <v>82</v>
      </c>
      <c r="AV417" s="12" t="s">
        <v>82</v>
      </c>
      <c r="AW417" s="12" t="s">
        <v>33</v>
      </c>
      <c r="AX417" s="12" t="s">
        <v>72</v>
      </c>
      <c r="AY417" s="161" t="s">
        <v>155</v>
      </c>
    </row>
    <row r="418" spans="2:51" s="14" customFormat="1" ht="10.199999999999999">
      <c r="B418" s="178"/>
      <c r="D418" s="160" t="s">
        <v>514</v>
      </c>
      <c r="E418" s="179" t="s">
        <v>19</v>
      </c>
      <c r="F418" s="180" t="s">
        <v>1319</v>
      </c>
      <c r="H418" s="179" t="s">
        <v>19</v>
      </c>
      <c r="I418" s="181"/>
      <c r="L418" s="178"/>
      <c r="M418" s="182"/>
      <c r="T418" s="183"/>
      <c r="AT418" s="179" t="s">
        <v>514</v>
      </c>
      <c r="AU418" s="179" t="s">
        <v>82</v>
      </c>
      <c r="AV418" s="14" t="s">
        <v>79</v>
      </c>
      <c r="AW418" s="14" t="s">
        <v>33</v>
      </c>
      <c r="AX418" s="14" t="s">
        <v>72</v>
      </c>
      <c r="AY418" s="179" t="s">
        <v>155</v>
      </c>
    </row>
    <row r="419" spans="2:51" s="12" customFormat="1" ht="10.199999999999999">
      <c r="B419" s="159"/>
      <c r="D419" s="160" t="s">
        <v>514</v>
      </c>
      <c r="E419" s="161" t="s">
        <v>19</v>
      </c>
      <c r="F419" s="162" t="s">
        <v>1445</v>
      </c>
      <c r="H419" s="163">
        <v>36.231999999999999</v>
      </c>
      <c r="I419" s="164"/>
      <c r="L419" s="159"/>
      <c r="M419" s="165"/>
      <c r="T419" s="166"/>
      <c r="AT419" s="161" t="s">
        <v>514</v>
      </c>
      <c r="AU419" s="161" t="s">
        <v>82</v>
      </c>
      <c r="AV419" s="12" t="s">
        <v>82</v>
      </c>
      <c r="AW419" s="12" t="s">
        <v>33</v>
      </c>
      <c r="AX419" s="12" t="s">
        <v>72</v>
      </c>
      <c r="AY419" s="161" t="s">
        <v>155</v>
      </c>
    </row>
    <row r="420" spans="2:51" s="14" customFormat="1" ht="10.199999999999999">
      <c r="B420" s="178"/>
      <c r="D420" s="160" t="s">
        <v>514</v>
      </c>
      <c r="E420" s="179" t="s">
        <v>19</v>
      </c>
      <c r="F420" s="180" t="s">
        <v>1321</v>
      </c>
      <c r="H420" s="179" t="s">
        <v>19</v>
      </c>
      <c r="I420" s="181"/>
      <c r="L420" s="178"/>
      <c r="M420" s="182"/>
      <c r="T420" s="183"/>
      <c r="AT420" s="179" t="s">
        <v>514</v>
      </c>
      <c r="AU420" s="179" t="s">
        <v>82</v>
      </c>
      <c r="AV420" s="14" t="s">
        <v>79</v>
      </c>
      <c r="AW420" s="14" t="s">
        <v>33</v>
      </c>
      <c r="AX420" s="14" t="s">
        <v>72</v>
      </c>
      <c r="AY420" s="179" t="s">
        <v>155</v>
      </c>
    </row>
    <row r="421" spans="2:51" s="12" customFormat="1" ht="10.199999999999999">
      <c r="B421" s="159"/>
      <c r="D421" s="160" t="s">
        <v>514</v>
      </c>
      <c r="E421" s="161" t="s">
        <v>19</v>
      </c>
      <c r="F421" s="162" t="s">
        <v>1446</v>
      </c>
      <c r="H421" s="163">
        <v>32.947000000000003</v>
      </c>
      <c r="I421" s="164"/>
      <c r="L421" s="159"/>
      <c r="M421" s="165"/>
      <c r="T421" s="166"/>
      <c r="AT421" s="161" t="s">
        <v>514</v>
      </c>
      <c r="AU421" s="161" t="s">
        <v>82</v>
      </c>
      <c r="AV421" s="12" t="s">
        <v>82</v>
      </c>
      <c r="AW421" s="12" t="s">
        <v>33</v>
      </c>
      <c r="AX421" s="12" t="s">
        <v>72</v>
      </c>
      <c r="AY421" s="161" t="s">
        <v>155</v>
      </c>
    </row>
    <row r="422" spans="2:51" s="14" customFormat="1" ht="10.199999999999999">
      <c r="B422" s="178"/>
      <c r="D422" s="160" t="s">
        <v>514</v>
      </c>
      <c r="E422" s="179" t="s">
        <v>19</v>
      </c>
      <c r="F422" s="180" t="s">
        <v>1323</v>
      </c>
      <c r="H422" s="179" t="s">
        <v>19</v>
      </c>
      <c r="I422" s="181"/>
      <c r="L422" s="178"/>
      <c r="M422" s="182"/>
      <c r="T422" s="183"/>
      <c r="AT422" s="179" t="s">
        <v>514</v>
      </c>
      <c r="AU422" s="179" t="s">
        <v>82</v>
      </c>
      <c r="AV422" s="14" t="s">
        <v>79</v>
      </c>
      <c r="AW422" s="14" t="s">
        <v>33</v>
      </c>
      <c r="AX422" s="14" t="s">
        <v>72</v>
      </c>
      <c r="AY422" s="179" t="s">
        <v>155</v>
      </c>
    </row>
    <row r="423" spans="2:51" s="12" customFormat="1" ht="10.199999999999999">
      <c r="B423" s="159"/>
      <c r="D423" s="160" t="s">
        <v>514</v>
      </c>
      <c r="E423" s="161" t="s">
        <v>19</v>
      </c>
      <c r="F423" s="162" t="s">
        <v>1447</v>
      </c>
      <c r="H423" s="163">
        <v>22.256</v>
      </c>
      <c r="I423" s="164"/>
      <c r="L423" s="159"/>
      <c r="M423" s="165"/>
      <c r="T423" s="166"/>
      <c r="AT423" s="161" t="s">
        <v>514</v>
      </c>
      <c r="AU423" s="161" t="s">
        <v>82</v>
      </c>
      <c r="AV423" s="12" t="s">
        <v>82</v>
      </c>
      <c r="AW423" s="12" t="s">
        <v>33</v>
      </c>
      <c r="AX423" s="12" t="s">
        <v>72</v>
      </c>
      <c r="AY423" s="161" t="s">
        <v>155</v>
      </c>
    </row>
    <row r="424" spans="2:51" s="14" customFormat="1" ht="10.199999999999999">
      <c r="B424" s="178"/>
      <c r="D424" s="160" t="s">
        <v>514</v>
      </c>
      <c r="E424" s="179" t="s">
        <v>19</v>
      </c>
      <c r="F424" s="180" t="s">
        <v>1325</v>
      </c>
      <c r="H424" s="179" t="s">
        <v>19</v>
      </c>
      <c r="I424" s="181"/>
      <c r="L424" s="178"/>
      <c r="M424" s="182"/>
      <c r="T424" s="183"/>
      <c r="AT424" s="179" t="s">
        <v>514</v>
      </c>
      <c r="AU424" s="179" t="s">
        <v>82</v>
      </c>
      <c r="AV424" s="14" t="s">
        <v>79</v>
      </c>
      <c r="AW424" s="14" t="s">
        <v>33</v>
      </c>
      <c r="AX424" s="14" t="s">
        <v>72</v>
      </c>
      <c r="AY424" s="179" t="s">
        <v>155</v>
      </c>
    </row>
    <row r="425" spans="2:51" s="12" customFormat="1" ht="10.199999999999999">
      <c r="B425" s="159"/>
      <c r="D425" s="160" t="s">
        <v>514</v>
      </c>
      <c r="E425" s="161" t="s">
        <v>19</v>
      </c>
      <c r="F425" s="162" t="s">
        <v>1448</v>
      </c>
      <c r="H425" s="163">
        <v>41.177999999999997</v>
      </c>
      <c r="I425" s="164"/>
      <c r="L425" s="159"/>
      <c r="M425" s="165"/>
      <c r="T425" s="166"/>
      <c r="AT425" s="161" t="s">
        <v>514</v>
      </c>
      <c r="AU425" s="161" t="s">
        <v>82</v>
      </c>
      <c r="AV425" s="12" t="s">
        <v>82</v>
      </c>
      <c r="AW425" s="12" t="s">
        <v>33</v>
      </c>
      <c r="AX425" s="12" t="s">
        <v>72</v>
      </c>
      <c r="AY425" s="161" t="s">
        <v>155</v>
      </c>
    </row>
    <row r="426" spans="2:51" s="14" customFormat="1" ht="10.199999999999999">
      <c r="B426" s="178"/>
      <c r="D426" s="160" t="s">
        <v>514</v>
      </c>
      <c r="E426" s="179" t="s">
        <v>19</v>
      </c>
      <c r="F426" s="180" t="s">
        <v>1327</v>
      </c>
      <c r="H426" s="179" t="s">
        <v>19</v>
      </c>
      <c r="I426" s="181"/>
      <c r="L426" s="178"/>
      <c r="M426" s="182"/>
      <c r="T426" s="183"/>
      <c r="AT426" s="179" t="s">
        <v>514</v>
      </c>
      <c r="AU426" s="179" t="s">
        <v>82</v>
      </c>
      <c r="AV426" s="14" t="s">
        <v>79</v>
      </c>
      <c r="AW426" s="14" t="s">
        <v>33</v>
      </c>
      <c r="AX426" s="14" t="s">
        <v>72</v>
      </c>
      <c r="AY426" s="179" t="s">
        <v>155</v>
      </c>
    </row>
    <row r="427" spans="2:51" s="12" customFormat="1" ht="10.199999999999999">
      <c r="B427" s="159"/>
      <c r="D427" s="160" t="s">
        <v>514</v>
      </c>
      <c r="E427" s="161" t="s">
        <v>19</v>
      </c>
      <c r="F427" s="162" t="s">
        <v>1449</v>
      </c>
      <c r="H427" s="163">
        <v>46.734999999999999</v>
      </c>
      <c r="I427" s="164"/>
      <c r="L427" s="159"/>
      <c r="M427" s="165"/>
      <c r="T427" s="166"/>
      <c r="AT427" s="161" t="s">
        <v>514</v>
      </c>
      <c r="AU427" s="161" t="s">
        <v>82</v>
      </c>
      <c r="AV427" s="12" t="s">
        <v>82</v>
      </c>
      <c r="AW427" s="12" t="s">
        <v>33</v>
      </c>
      <c r="AX427" s="12" t="s">
        <v>72</v>
      </c>
      <c r="AY427" s="161" t="s">
        <v>155</v>
      </c>
    </row>
    <row r="428" spans="2:51" s="14" customFormat="1" ht="10.199999999999999">
      <c r="B428" s="178"/>
      <c r="D428" s="160" t="s">
        <v>514</v>
      </c>
      <c r="E428" s="179" t="s">
        <v>19</v>
      </c>
      <c r="F428" s="180" t="s">
        <v>1329</v>
      </c>
      <c r="H428" s="179" t="s">
        <v>19</v>
      </c>
      <c r="I428" s="181"/>
      <c r="L428" s="178"/>
      <c r="M428" s="182"/>
      <c r="T428" s="183"/>
      <c r="AT428" s="179" t="s">
        <v>514</v>
      </c>
      <c r="AU428" s="179" t="s">
        <v>82</v>
      </c>
      <c r="AV428" s="14" t="s">
        <v>79</v>
      </c>
      <c r="AW428" s="14" t="s">
        <v>33</v>
      </c>
      <c r="AX428" s="14" t="s">
        <v>72</v>
      </c>
      <c r="AY428" s="179" t="s">
        <v>155</v>
      </c>
    </row>
    <row r="429" spans="2:51" s="12" customFormat="1" ht="10.199999999999999">
      <c r="B429" s="159"/>
      <c r="D429" s="160" t="s">
        <v>514</v>
      </c>
      <c r="E429" s="161" t="s">
        <v>19</v>
      </c>
      <c r="F429" s="162" t="s">
        <v>1450</v>
      </c>
      <c r="H429" s="163">
        <v>10.26</v>
      </c>
      <c r="I429" s="164"/>
      <c r="L429" s="159"/>
      <c r="M429" s="165"/>
      <c r="T429" s="166"/>
      <c r="AT429" s="161" t="s">
        <v>514</v>
      </c>
      <c r="AU429" s="161" t="s">
        <v>82</v>
      </c>
      <c r="AV429" s="12" t="s">
        <v>82</v>
      </c>
      <c r="AW429" s="12" t="s">
        <v>33</v>
      </c>
      <c r="AX429" s="12" t="s">
        <v>72</v>
      </c>
      <c r="AY429" s="161" t="s">
        <v>155</v>
      </c>
    </row>
    <row r="430" spans="2:51" s="14" customFormat="1" ht="10.199999999999999">
      <c r="B430" s="178"/>
      <c r="D430" s="160" t="s">
        <v>514</v>
      </c>
      <c r="E430" s="179" t="s">
        <v>19</v>
      </c>
      <c r="F430" s="180" t="s">
        <v>1331</v>
      </c>
      <c r="H430" s="179" t="s">
        <v>19</v>
      </c>
      <c r="I430" s="181"/>
      <c r="L430" s="178"/>
      <c r="M430" s="182"/>
      <c r="T430" s="183"/>
      <c r="AT430" s="179" t="s">
        <v>514</v>
      </c>
      <c r="AU430" s="179" t="s">
        <v>82</v>
      </c>
      <c r="AV430" s="14" t="s">
        <v>79</v>
      </c>
      <c r="AW430" s="14" t="s">
        <v>33</v>
      </c>
      <c r="AX430" s="14" t="s">
        <v>72</v>
      </c>
      <c r="AY430" s="179" t="s">
        <v>155</v>
      </c>
    </row>
    <row r="431" spans="2:51" s="12" customFormat="1" ht="10.199999999999999">
      <c r="B431" s="159"/>
      <c r="D431" s="160" t="s">
        <v>514</v>
      </c>
      <c r="E431" s="161" t="s">
        <v>19</v>
      </c>
      <c r="F431" s="162" t="s">
        <v>1451</v>
      </c>
      <c r="H431" s="163">
        <v>43.12</v>
      </c>
      <c r="I431" s="164"/>
      <c r="L431" s="159"/>
      <c r="M431" s="165"/>
      <c r="T431" s="166"/>
      <c r="AT431" s="161" t="s">
        <v>514</v>
      </c>
      <c r="AU431" s="161" t="s">
        <v>82</v>
      </c>
      <c r="AV431" s="12" t="s">
        <v>82</v>
      </c>
      <c r="AW431" s="12" t="s">
        <v>33</v>
      </c>
      <c r="AX431" s="12" t="s">
        <v>72</v>
      </c>
      <c r="AY431" s="161" t="s">
        <v>155</v>
      </c>
    </row>
    <row r="432" spans="2:51" s="14" customFormat="1" ht="10.199999999999999">
      <c r="B432" s="178"/>
      <c r="D432" s="160" t="s">
        <v>514</v>
      </c>
      <c r="E432" s="179" t="s">
        <v>19</v>
      </c>
      <c r="F432" s="180" t="s">
        <v>1333</v>
      </c>
      <c r="H432" s="179" t="s">
        <v>19</v>
      </c>
      <c r="I432" s="181"/>
      <c r="L432" s="178"/>
      <c r="M432" s="182"/>
      <c r="T432" s="183"/>
      <c r="AT432" s="179" t="s">
        <v>514</v>
      </c>
      <c r="AU432" s="179" t="s">
        <v>82</v>
      </c>
      <c r="AV432" s="14" t="s">
        <v>79</v>
      </c>
      <c r="AW432" s="14" t="s">
        <v>33</v>
      </c>
      <c r="AX432" s="14" t="s">
        <v>72</v>
      </c>
      <c r="AY432" s="179" t="s">
        <v>155</v>
      </c>
    </row>
    <row r="433" spans="2:51" s="12" customFormat="1" ht="10.199999999999999">
      <c r="B433" s="159"/>
      <c r="D433" s="160" t="s">
        <v>514</v>
      </c>
      <c r="E433" s="161" t="s">
        <v>19</v>
      </c>
      <c r="F433" s="162" t="s">
        <v>1452</v>
      </c>
      <c r="H433" s="163">
        <v>33.737000000000002</v>
      </c>
      <c r="I433" s="164"/>
      <c r="L433" s="159"/>
      <c r="M433" s="165"/>
      <c r="T433" s="166"/>
      <c r="AT433" s="161" t="s">
        <v>514</v>
      </c>
      <c r="AU433" s="161" t="s">
        <v>82</v>
      </c>
      <c r="AV433" s="12" t="s">
        <v>82</v>
      </c>
      <c r="AW433" s="12" t="s">
        <v>33</v>
      </c>
      <c r="AX433" s="12" t="s">
        <v>72</v>
      </c>
      <c r="AY433" s="161" t="s">
        <v>155</v>
      </c>
    </row>
    <row r="434" spans="2:51" s="14" customFormat="1" ht="10.199999999999999">
      <c r="B434" s="178"/>
      <c r="D434" s="160" t="s">
        <v>514</v>
      </c>
      <c r="E434" s="179" t="s">
        <v>19</v>
      </c>
      <c r="F434" s="180" t="s">
        <v>1335</v>
      </c>
      <c r="H434" s="179" t="s">
        <v>19</v>
      </c>
      <c r="I434" s="181"/>
      <c r="L434" s="178"/>
      <c r="M434" s="182"/>
      <c r="T434" s="183"/>
      <c r="AT434" s="179" t="s">
        <v>514</v>
      </c>
      <c r="AU434" s="179" t="s">
        <v>82</v>
      </c>
      <c r="AV434" s="14" t="s">
        <v>79</v>
      </c>
      <c r="AW434" s="14" t="s">
        <v>33</v>
      </c>
      <c r="AX434" s="14" t="s">
        <v>72</v>
      </c>
      <c r="AY434" s="179" t="s">
        <v>155</v>
      </c>
    </row>
    <row r="435" spans="2:51" s="12" customFormat="1" ht="10.199999999999999">
      <c r="B435" s="159"/>
      <c r="D435" s="160" t="s">
        <v>514</v>
      </c>
      <c r="E435" s="161" t="s">
        <v>19</v>
      </c>
      <c r="F435" s="162" t="s">
        <v>1453</v>
      </c>
      <c r="H435" s="163">
        <v>56.246000000000002</v>
      </c>
      <c r="I435" s="164"/>
      <c r="L435" s="159"/>
      <c r="M435" s="165"/>
      <c r="T435" s="166"/>
      <c r="AT435" s="161" t="s">
        <v>514</v>
      </c>
      <c r="AU435" s="161" t="s">
        <v>82</v>
      </c>
      <c r="AV435" s="12" t="s">
        <v>82</v>
      </c>
      <c r="AW435" s="12" t="s">
        <v>33</v>
      </c>
      <c r="AX435" s="12" t="s">
        <v>72</v>
      </c>
      <c r="AY435" s="161" t="s">
        <v>155</v>
      </c>
    </row>
    <row r="436" spans="2:51" s="14" customFormat="1" ht="10.199999999999999">
      <c r="B436" s="178"/>
      <c r="D436" s="160" t="s">
        <v>514</v>
      </c>
      <c r="E436" s="179" t="s">
        <v>19</v>
      </c>
      <c r="F436" s="180" t="s">
        <v>1337</v>
      </c>
      <c r="H436" s="179" t="s">
        <v>19</v>
      </c>
      <c r="I436" s="181"/>
      <c r="L436" s="178"/>
      <c r="M436" s="182"/>
      <c r="T436" s="183"/>
      <c r="AT436" s="179" t="s">
        <v>514</v>
      </c>
      <c r="AU436" s="179" t="s">
        <v>82</v>
      </c>
      <c r="AV436" s="14" t="s">
        <v>79</v>
      </c>
      <c r="AW436" s="14" t="s">
        <v>33</v>
      </c>
      <c r="AX436" s="14" t="s">
        <v>72</v>
      </c>
      <c r="AY436" s="179" t="s">
        <v>155</v>
      </c>
    </row>
    <row r="437" spans="2:51" s="12" customFormat="1" ht="10.199999999999999">
      <c r="B437" s="159"/>
      <c r="D437" s="160" t="s">
        <v>514</v>
      </c>
      <c r="E437" s="161" t="s">
        <v>19</v>
      </c>
      <c r="F437" s="162" t="s">
        <v>1398</v>
      </c>
      <c r="H437" s="163">
        <v>8.24</v>
      </c>
      <c r="I437" s="164"/>
      <c r="L437" s="159"/>
      <c r="M437" s="165"/>
      <c r="T437" s="166"/>
      <c r="AT437" s="161" t="s">
        <v>514</v>
      </c>
      <c r="AU437" s="161" t="s">
        <v>82</v>
      </c>
      <c r="AV437" s="12" t="s">
        <v>82</v>
      </c>
      <c r="AW437" s="12" t="s">
        <v>33</v>
      </c>
      <c r="AX437" s="12" t="s">
        <v>72</v>
      </c>
      <c r="AY437" s="161" t="s">
        <v>155</v>
      </c>
    </row>
    <row r="438" spans="2:51" s="14" customFormat="1" ht="10.199999999999999">
      <c r="B438" s="178"/>
      <c r="D438" s="160" t="s">
        <v>514</v>
      </c>
      <c r="E438" s="179" t="s">
        <v>19</v>
      </c>
      <c r="F438" s="180" t="s">
        <v>1339</v>
      </c>
      <c r="H438" s="179" t="s">
        <v>19</v>
      </c>
      <c r="I438" s="181"/>
      <c r="L438" s="178"/>
      <c r="M438" s="182"/>
      <c r="T438" s="183"/>
      <c r="AT438" s="179" t="s">
        <v>514</v>
      </c>
      <c r="AU438" s="179" t="s">
        <v>82</v>
      </c>
      <c r="AV438" s="14" t="s">
        <v>79</v>
      </c>
      <c r="AW438" s="14" t="s">
        <v>33</v>
      </c>
      <c r="AX438" s="14" t="s">
        <v>72</v>
      </c>
      <c r="AY438" s="179" t="s">
        <v>155</v>
      </c>
    </row>
    <row r="439" spans="2:51" s="12" customFormat="1" ht="10.199999999999999">
      <c r="B439" s="159"/>
      <c r="D439" s="160" t="s">
        <v>514</v>
      </c>
      <c r="E439" s="161" t="s">
        <v>19</v>
      </c>
      <c r="F439" s="162" t="s">
        <v>1399</v>
      </c>
      <c r="H439" s="163">
        <v>71.174000000000007</v>
      </c>
      <c r="I439" s="164"/>
      <c r="L439" s="159"/>
      <c r="M439" s="165"/>
      <c r="T439" s="166"/>
      <c r="AT439" s="161" t="s">
        <v>514</v>
      </c>
      <c r="AU439" s="161" t="s">
        <v>82</v>
      </c>
      <c r="AV439" s="12" t="s">
        <v>82</v>
      </c>
      <c r="AW439" s="12" t="s">
        <v>33</v>
      </c>
      <c r="AX439" s="12" t="s">
        <v>72</v>
      </c>
      <c r="AY439" s="161" t="s">
        <v>155</v>
      </c>
    </row>
    <row r="440" spans="2:51" s="14" customFormat="1" ht="10.199999999999999">
      <c r="B440" s="178"/>
      <c r="D440" s="160" t="s">
        <v>514</v>
      </c>
      <c r="E440" s="179" t="s">
        <v>19</v>
      </c>
      <c r="F440" s="180" t="s">
        <v>1341</v>
      </c>
      <c r="H440" s="179" t="s">
        <v>19</v>
      </c>
      <c r="I440" s="181"/>
      <c r="L440" s="178"/>
      <c r="M440" s="182"/>
      <c r="T440" s="183"/>
      <c r="AT440" s="179" t="s">
        <v>514</v>
      </c>
      <c r="AU440" s="179" t="s">
        <v>82</v>
      </c>
      <c r="AV440" s="14" t="s">
        <v>79</v>
      </c>
      <c r="AW440" s="14" t="s">
        <v>33</v>
      </c>
      <c r="AX440" s="14" t="s">
        <v>72</v>
      </c>
      <c r="AY440" s="179" t="s">
        <v>155</v>
      </c>
    </row>
    <row r="441" spans="2:51" s="12" customFormat="1" ht="10.199999999999999">
      <c r="B441" s="159"/>
      <c r="D441" s="160" t="s">
        <v>514</v>
      </c>
      <c r="E441" s="161" t="s">
        <v>19</v>
      </c>
      <c r="F441" s="162" t="s">
        <v>1400</v>
      </c>
      <c r="H441" s="163">
        <v>68.671999999999997</v>
      </c>
      <c r="I441" s="164"/>
      <c r="L441" s="159"/>
      <c r="M441" s="165"/>
      <c r="T441" s="166"/>
      <c r="AT441" s="161" t="s">
        <v>514</v>
      </c>
      <c r="AU441" s="161" t="s">
        <v>82</v>
      </c>
      <c r="AV441" s="12" t="s">
        <v>82</v>
      </c>
      <c r="AW441" s="12" t="s">
        <v>33</v>
      </c>
      <c r="AX441" s="12" t="s">
        <v>72</v>
      </c>
      <c r="AY441" s="161" t="s">
        <v>155</v>
      </c>
    </row>
    <row r="442" spans="2:51" s="14" customFormat="1" ht="10.199999999999999">
      <c r="B442" s="178"/>
      <c r="D442" s="160" t="s">
        <v>514</v>
      </c>
      <c r="E442" s="179" t="s">
        <v>19</v>
      </c>
      <c r="F442" s="180" t="s">
        <v>1343</v>
      </c>
      <c r="H442" s="179" t="s">
        <v>19</v>
      </c>
      <c r="I442" s="181"/>
      <c r="L442" s="178"/>
      <c r="M442" s="182"/>
      <c r="T442" s="183"/>
      <c r="AT442" s="179" t="s">
        <v>514</v>
      </c>
      <c r="AU442" s="179" t="s">
        <v>82</v>
      </c>
      <c r="AV442" s="14" t="s">
        <v>79</v>
      </c>
      <c r="AW442" s="14" t="s">
        <v>33</v>
      </c>
      <c r="AX442" s="14" t="s">
        <v>72</v>
      </c>
      <c r="AY442" s="179" t="s">
        <v>155</v>
      </c>
    </row>
    <row r="443" spans="2:51" s="12" customFormat="1" ht="10.199999999999999">
      <c r="B443" s="159"/>
      <c r="D443" s="160" t="s">
        <v>514</v>
      </c>
      <c r="E443" s="161" t="s">
        <v>19</v>
      </c>
      <c r="F443" s="162" t="s">
        <v>1401</v>
      </c>
      <c r="H443" s="163">
        <v>30.702000000000002</v>
      </c>
      <c r="I443" s="164"/>
      <c r="L443" s="159"/>
      <c r="M443" s="165"/>
      <c r="T443" s="166"/>
      <c r="AT443" s="161" t="s">
        <v>514</v>
      </c>
      <c r="AU443" s="161" t="s">
        <v>82</v>
      </c>
      <c r="AV443" s="12" t="s">
        <v>82</v>
      </c>
      <c r="AW443" s="12" t="s">
        <v>33</v>
      </c>
      <c r="AX443" s="12" t="s">
        <v>72</v>
      </c>
      <c r="AY443" s="161" t="s">
        <v>155</v>
      </c>
    </row>
    <row r="444" spans="2:51" s="14" customFormat="1" ht="10.199999999999999">
      <c r="B444" s="178"/>
      <c r="D444" s="160" t="s">
        <v>514</v>
      </c>
      <c r="E444" s="179" t="s">
        <v>19</v>
      </c>
      <c r="F444" s="180" t="s">
        <v>1345</v>
      </c>
      <c r="H444" s="179" t="s">
        <v>19</v>
      </c>
      <c r="I444" s="181"/>
      <c r="L444" s="178"/>
      <c r="M444" s="182"/>
      <c r="T444" s="183"/>
      <c r="AT444" s="179" t="s">
        <v>514</v>
      </c>
      <c r="AU444" s="179" t="s">
        <v>82</v>
      </c>
      <c r="AV444" s="14" t="s">
        <v>79</v>
      </c>
      <c r="AW444" s="14" t="s">
        <v>33</v>
      </c>
      <c r="AX444" s="14" t="s">
        <v>72</v>
      </c>
      <c r="AY444" s="179" t="s">
        <v>155</v>
      </c>
    </row>
    <row r="445" spans="2:51" s="12" customFormat="1" ht="10.199999999999999">
      <c r="B445" s="159"/>
      <c r="D445" s="160" t="s">
        <v>514</v>
      </c>
      <c r="E445" s="161" t="s">
        <v>19</v>
      </c>
      <c r="F445" s="162" t="s">
        <v>1402</v>
      </c>
      <c r="H445" s="163">
        <v>17.183</v>
      </c>
      <c r="I445" s="164"/>
      <c r="L445" s="159"/>
      <c r="M445" s="165"/>
      <c r="T445" s="166"/>
      <c r="AT445" s="161" t="s">
        <v>514</v>
      </c>
      <c r="AU445" s="161" t="s">
        <v>82</v>
      </c>
      <c r="AV445" s="12" t="s">
        <v>82</v>
      </c>
      <c r="AW445" s="12" t="s">
        <v>33</v>
      </c>
      <c r="AX445" s="12" t="s">
        <v>72</v>
      </c>
      <c r="AY445" s="161" t="s">
        <v>155</v>
      </c>
    </row>
    <row r="446" spans="2:51" s="14" customFormat="1" ht="10.199999999999999">
      <c r="B446" s="178"/>
      <c r="D446" s="160" t="s">
        <v>514</v>
      </c>
      <c r="E446" s="179" t="s">
        <v>19</v>
      </c>
      <c r="F446" s="180" t="s">
        <v>1347</v>
      </c>
      <c r="H446" s="179" t="s">
        <v>19</v>
      </c>
      <c r="I446" s="181"/>
      <c r="L446" s="178"/>
      <c r="M446" s="182"/>
      <c r="T446" s="183"/>
      <c r="AT446" s="179" t="s">
        <v>514</v>
      </c>
      <c r="AU446" s="179" t="s">
        <v>82</v>
      </c>
      <c r="AV446" s="14" t="s">
        <v>79</v>
      </c>
      <c r="AW446" s="14" t="s">
        <v>33</v>
      </c>
      <c r="AX446" s="14" t="s">
        <v>72</v>
      </c>
      <c r="AY446" s="179" t="s">
        <v>155</v>
      </c>
    </row>
    <row r="447" spans="2:51" s="12" customFormat="1" ht="10.199999999999999">
      <c r="B447" s="159"/>
      <c r="D447" s="160" t="s">
        <v>514</v>
      </c>
      <c r="E447" s="161" t="s">
        <v>19</v>
      </c>
      <c r="F447" s="162" t="s">
        <v>1454</v>
      </c>
      <c r="H447" s="163">
        <v>52.896000000000001</v>
      </c>
      <c r="I447" s="164"/>
      <c r="L447" s="159"/>
      <c r="M447" s="165"/>
      <c r="T447" s="166"/>
      <c r="AT447" s="161" t="s">
        <v>514</v>
      </c>
      <c r="AU447" s="161" t="s">
        <v>82</v>
      </c>
      <c r="AV447" s="12" t="s">
        <v>82</v>
      </c>
      <c r="AW447" s="12" t="s">
        <v>33</v>
      </c>
      <c r="AX447" s="12" t="s">
        <v>72</v>
      </c>
      <c r="AY447" s="161" t="s">
        <v>155</v>
      </c>
    </row>
    <row r="448" spans="2:51" s="14" customFormat="1" ht="10.199999999999999">
      <c r="B448" s="178"/>
      <c r="D448" s="160" t="s">
        <v>514</v>
      </c>
      <c r="E448" s="179" t="s">
        <v>19</v>
      </c>
      <c r="F448" s="180" t="s">
        <v>1349</v>
      </c>
      <c r="H448" s="179" t="s">
        <v>19</v>
      </c>
      <c r="I448" s="181"/>
      <c r="L448" s="178"/>
      <c r="M448" s="182"/>
      <c r="T448" s="183"/>
      <c r="AT448" s="179" t="s">
        <v>514</v>
      </c>
      <c r="AU448" s="179" t="s">
        <v>82</v>
      </c>
      <c r="AV448" s="14" t="s">
        <v>79</v>
      </c>
      <c r="AW448" s="14" t="s">
        <v>33</v>
      </c>
      <c r="AX448" s="14" t="s">
        <v>72</v>
      </c>
      <c r="AY448" s="179" t="s">
        <v>155</v>
      </c>
    </row>
    <row r="449" spans="2:51" s="12" customFormat="1" ht="10.199999999999999">
      <c r="B449" s="159"/>
      <c r="D449" s="160" t="s">
        <v>514</v>
      </c>
      <c r="E449" s="161" t="s">
        <v>19</v>
      </c>
      <c r="F449" s="162" t="s">
        <v>1403</v>
      </c>
      <c r="H449" s="163">
        <v>11.212999999999999</v>
      </c>
      <c r="I449" s="164"/>
      <c r="L449" s="159"/>
      <c r="M449" s="165"/>
      <c r="T449" s="166"/>
      <c r="AT449" s="161" t="s">
        <v>514</v>
      </c>
      <c r="AU449" s="161" t="s">
        <v>82</v>
      </c>
      <c r="AV449" s="12" t="s">
        <v>82</v>
      </c>
      <c r="AW449" s="12" t="s">
        <v>33</v>
      </c>
      <c r="AX449" s="12" t="s">
        <v>72</v>
      </c>
      <c r="AY449" s="161" t="s">
        <v>155</v>
      </c>
    </row>
    <row r="450" spans="2:51" s="14" customFormat="1" ht="10.199999999999999">
      <c r="B450" s="178"/>
      <c r="D450" s="160" t="s">
        <v>514</v>
      </c>
      <c r="E450" s="179" t="s">
        <v>19</v>
      </c>
      <c r="F450" s="180" t="s">
        <v>1351</v>
      </c>
      <c r="H450" s="179" t="s">
        <v>19</v>
      </c>
      <c r="I450" s="181"/>
      <c r="L450" s="178"/>
      <c r="M450" s="182"/>
      <c r="T450" s="183"/>
      <c r="AT450" s="179" t="s">
        <v>514</v>
      </c>
      <c r="AU450" s="179" t="s">
        <v>82</v>
      </c>
      <c r="AV450" s="14" t="s">
        <v>79</v>
      </c>
      <c r="AW450" s="14" t="s">
        <v>33</v>
      </c>
      <c r="AX450" s="14" t="s">
        <v>72</v>
      </c>
      <c r="AY450" s="179" t="s">
        <v>155</v>
      </c>
    </row>
    <row r="451" spans="2:51" s="12" customFormat="1" ht="10.199999999999999">
      <c r="B451" s="159"/>
      <c r="D451" s="160" t="s">
        <v>514</v>
      </c>
      <c r="E451" s="161" t="s">
        <v>19</v>
      </c>
      <c r="F451" s="162" t="s">
        <v>1455</v>
      </c>
      <c r="H451" s="163">
        <v>17.456</v>
      </c>
      <c r="I451" s="164"/>
      <c r="L451" s="159"/>
      <c r="M451" s="165"/>
      <c r="T451" s="166"/>
      <c r="AT451" s="161" t="s">
        <v>514</v>
      </c>
      <c r="AU451" s="161" t="s">
        <v>82</v>
      </c>
      <c r="AV451" s="12" t="s">
        <v>82</v>
      </c>
      <c r="AW451" s="12" t="s">
        <v>33</v>
      </c>
      <c r="AX451" s="12" t="s">
        <v>72</v>
      </c>
      <c r="AY451" s="161" t="s">
        <v>155</v>
      </c>
    </row>
    <row r="452" spans="2:51" s="14" customFormat="1" ht="10.199999999999999">
      <c r="B452" s="178"/>
      <c r="D452" s="160" t="s">
        <v>514</v>
      </c>
      <c r="E452" s="179" t="s">
        <v>19</v>
      </c>
      <c r="F452" s="180" t="s">
        <v>1353</v>
      </c>
      <c r="H452" s="179" t="s">
        <v>19</v>
      </c>
      <c r="I452" s="181"/>
      <c r="L452" s="178"/>
      <c r="M452" s="182"/>
      <c r="T452" s="183"/>
      <c r="AT452" s="179" t="s">
        <v>514</v>
      </c>
      <c r="AU452" s="179" t="s">
        <v>82</v>
      </c>
      <c r="AV452" s="14" t="s">
        <v>79</v>
      </c>
      <c r="AW452" s="14" t="s">
        <v>33</v>
      </c>
      <c r="AX452" s="14" t="s">
        <v>72</v>
      </c>
      <c r="AY452" s="179" t="s">
        <v>155</v>
      </c>
    </row>
    <row r="453" spans="2:51" s="12" customFormat="1" ht="10.199999999999999">
      <c r="B453" s="159"/>
      <c r="D453" s="160" t="s">
        <v>514</v>
      </c>
      <c r="E453" s="161" t="s">
        <v>19</v>
      </c>
      <c r="F453" s="162" t="s">
        <v>1456</v>
      </c>
      <c r="H453" s="163">
        <v>5.0599999999999996</v>
      </c>
      <c r="I453" s="164"/>
      <c r="L453" s="159"/>
      <c r="M453" s="165"/>
      <c r="T453" s="166"/>
      <c r="AT453" s="161" t="s">
        <v>514</v>
      </c>
      <c r="AU453" s="161" t="s">
        <v>82</v>
      </c>
      <c r="AV453" s="12" t="s">
        <v>82</v>
      </c>
      <c r="AW453" s="12" t="s">
        <v>33</v>
      </c>
      <c r="AX453" s="12" t="s">
        <v>72</v>
      </c>
      <c r="AY453" s="161" t="s">
        <v>155</v>
      </c>
    </row>
    <row r="454" spans="2:51" s="14" customFormat="1" ht="10.199999999999999">
      <c r="B454" s="178"/>
      <c r="D454" s="160" t="s">
        <v>514</v>
      </c>
      <c r="E454" s="179" t="s">
        <v>19</v>
      </c>
      <c r="F454" s="180" t="s">
        <v>1355</v>
      </c>
      <c r="H454" s="179" t="s">
        <v>19</v>
      </c>
      <c r="I454" s="181"/>
      <c r="L454" s="178"/>
      <c r="M454" s="182"/>
      <c r="T454" s="183"/>
      <c r="AT454" s="179" t="s">
        <v>514</v>
      </c>
      <c r="AU454" s="179" t="s">
        <v>82</v>
      </c>
      <c r="AV454" s="14" t="s">
        <v>79</v>
      </c>
      <c r="AW454" s="14" t="s">
        <v>33</v>
      </c>
      <c r="AX454" s="14" t="s">
        <v>72</v>
      </c>
      <c r="AY454" s="179" t="s">
        <v>155</v>
      </c>
    </row>
    <row r="455" spans="2:51" s="12" customFormat="1" ht="10.199999999999999">
      <c r="B455" s="159"/>
      <c r="D455" s="160" t="s">
        <v>514</v>
      </c>
      <c r="E455" s="161" t="s">
        <v>19</v>
      </c>
      <c r="F455" s="162" t="s">
        <v>1457</v>
      </c>
      <c r="H455" s="163">
        <v>14.734</v>
      </c>
      <c r="I455" s="164"/>
      <c r="L455" s="159"/>
      <c r="M455" s="165"/>
      <c r="T455" s="166"/>
      <c r="AT455" s="161" t="s">
        <v>514</v>
      </c>
      <c r="AU455" s="161" t="s">
        <v>82</v>
      </c>
      <c r="AV455" s="12" t="s">
        <v>82</v>
      </c>
      <c r="AW455" s="12" t="s">
        <v>33</v>
      </c>
      <c r="AX455" s="12" t="s">
        <v>72</v>
      </c>
      <c r="AY455" s="161" t="s">
        <v>155</v>
      </c>
    </row>
    <row r="456" spans="2:51" s="14" customFormat="1" ht="10.199999999999999">
      <c r="B456" s="178"/>
      <c r="D456" s="160" t="s">
        <v>514</v>
      </c>
      <c r="E456" s="179" t="s">
        <v>19</v>
      </c>
      <c r="F456" s="180" t="s">
        <v>1357</v>
      </c>
      <c r="H456" s="179" t="s">
        <v>19</v>
      </c>
      <c r="I456" s="181"/>
      <c r="L456" s="178"/>
      <c r="M456" s="182"/>
      <c r="T456" s="183"/>
      <c r="AT456" s="179" t="s">
        <v>514</v>
      </c>
      <c r="AU456" s="179" t="s">
        <v>82</v>
      </c>
      <c r="AV456" s="14" t="s">
        <v>79</v>
      </c>
      <c r="AW456" s="14" t="s">
        <v>33</v>
      </c>
      <c r="AX456" s="14" t="s">
        <v>72</v>
      </c>
      <c r="AY456" s="179" t="s">
        <v>155</v>
      </c>
    </row>
    <row r="457" spans="2:51" s="12" customFormat="1" ht="10.199999999999999">
      <c r="B457" s="159"/>
      <c r="D457" s="160" t="s">
        <v>514</v>
      </c>
      <c r="E457" s="161" t="s">
        <v>19</v>
      </c>
      <c r="F457" s="162" t="s">
        <v>1458</v>
      </c>
      <c r="H457" s="163">
        <v>103.839</v>
      </c>
      <c r="I457" s="164"/>
      <c r="L457" s="159"/>
      <c r="M457" s="165"/>
      <c r="T457" s="166"/>
      <c r="AT457" s="161" t="s">
        <v>514</v>
      </c>
      <c r="AU457" s="161" t="s">
        <v>82</v>
      </c>
      <c r="AV457" s="12" t="s">
        <v>82</v>
      </c>
      <c r="AW457" s="12" t="s">
        <v>33</v>
      </c>
      <c r="AX457" s="12" t="s">
        <v>72</v>
      </c>
      <c r="AY457" s="161" t="s">
        <v>155</v>
      </c>
    </row>
    <row r="458" spans="2:51" s="14" customFormat="1" ht="10.199999999999999">
      <c r="B458" s="178"/>
      <c r="D458" s="160" t="s">
        <v>514</v>
      </c>
      <c r="E458" s="179" t="s">
        <v>19</v>
      </c>
      <c r="F458" s="180" t="s">
        <v>1359</v>
      </c>
      <c r="H458" s="179" t="s">
        <v>19</v>
      </c>
      <c r="I458" s="181"/>
      <c r="L458" s="178"/>
      <c r="M458" s="182"/>
      <c r="T458" s="183"/>
      <c r="AT458" s="179" t="s">
        <v>514</v>
      </c>
      <c r="AU458" s="179" t="s">
        <v>82</v>
      </c>
      <c r="AV458" s="14" t="s">
        <v>79</v>
      </c>
      <c r="AW458" s="14" t="s">
        <v>33</v>
      </c>
      <c r="AX458" s="14" t="s">
        <v>72</v>
      </c>
      <c r="AY458" s="179" t="s">
        <v>155</v>
      </c>
    </row>
    <row r="459" spans="2:51" s="12" customFormat="1" ht="10.199999999999999">
      <c r="B459" s="159"/>
      <c r="D459" s="160" t="s">
        <v>514</v>
      </c>
      <c r="E459" s="161" t="s">
        <v>19</v>
      </c>
      <c r="F459" s="162" t="s">
        <v>1459</v>
      </c>
      <c r="H459" s="163">
        <v>89.066000000000003</v>
      </c>
      <c r="I459" s="164"/>
      <c r="L459" s="159"/>
      <c r="M459" s="165"/>
      <c r="T459" s="166"/>
      <c r="AT459" s="161" t="s">
        <v>514</v>
      </c>
      <c r="AU459" s="161" t="s">
        <v>82</v>
      </c>
      <c r="AV459" s="12" t="s">
        <v>82</v>
      </c>
      <c r="AW459" s="12" t="s">
        <v>33</v>
      </c>
      <c r="AX459" s="12" t="s">
        <v>72</v>
      </c>
      <c r="AY459" s="161" t="s">
        <v>155</v>
      </c>
    </row>
    <row r="460" spans="2:51" s="14" customFormat="1" ht="10.199999999999999">
      <c r="B460" s="178"/>
      <c r="D460" s="160" t="s">
        <v>514</v>
      </c>
      <c r="E460" s="179" t="s">
        <v>19</v>
      </c>
      <c r="F460" s="180" t="s">
        <v>1361</v>
      </c>
      <c r="H460" s="179" t="s">
        <v>19</v>
      </c>
      <c r="I460" s="181"/>
      <c r="L460" s="178"/>
      <c r="M460" s="182"/>
      <c r="T460" s="183"/>
      <c r="AT460" s="179" t="s">
        <v>514</v>
      </c>
      <c r="AU460" s="179" t="s">
        <v>82</v>
      </c>
      <c r="AV460" s="14" t="s">
        <v>79</v>
      </c>
      <c r="AW460" s="14" t="s">
        <v>33</v>
      </c>
      <c r="AX460" s="14" t="s">
        <v>72</v>
      </c>
      <c r="AY460" s="179" t="s">
        <v>155</v>
      </c>
    </row>
    <row r="461" spans="2:51" s="12" customFormat="1" ht="10.199999999999999">
      <c r="B461" s="159"/>
      <c r="D461" s="160" t="s">
        <v>514</v>
      </c>
      <c r="E461" s="161" t="s">
        <v>19</v>
      </c>
      <c r="F461" s="162" t="s">
        <v>1460</v>
      </c>
      <c r="H461" s="163">
        <v>90.454999999999998</v>
      </c>
      <c r="I461" s="164"/>
      <c r="L461" s="159"/>
      <c r="M461" s="165"/>
      <c r="T461" s="166"/>
      <c r="AT461" s="161" t="s">
        <v>514</v>
      </c>
      <c r="AU461" s="161" t="s">
        <v>82</v>
      </c>
      <c r="AV461" s="12" t="s">
        <v>82</v>
      </c>
      <c r="AW461" s="12" t="s">
        <v>33</v>
      </c>
      <c r="AX461" s="12" t="s">
        <v>72</v>
      </c>
      <c r="AY461" s="161" t="s">
        <v>155</v>
      </c>
    </row>
    <row r="462" spans="2:51" s="14" customFormat="1" ht="10.199999999999999">
      <c r="B462" s="178"/>
      <c r="D462" s="160" t="s">
        <v>514</v>
      </c>
      <c r="E462" s="179" t="s">
        <v>19</v>
      </c>
      <c r="F462" s="180" t="s">
        <v>1363</v>
      </c>
      <c r="H462" s="179" t="s">
        <v>19</v>
      </c>
      <c r="I462" s="181"/>
      <c r="L462" s="178"/>
      <c r="M462" s="182"/>
      <c r="T462" s="183"/>
      <c r="AT462" s="179" t="s">
        <v>514</v>
      </c>
      <c r="AU462" s="179" t="s">
        <v>82</v>
      </c>
      <c r="AV462" s="14" t="s">
        <v>79</v>
      </c>
      <c r="AW462" s="14" t="s">
        <v>33</v>
      </c>
      <c r="AX462" s="14" t="s">
        <v>72</v>
      </c>
      <c r="AY462" s="179" t="s">
        <v>155</v>
      </c>
    </row>
    <row r="463" spans="2:51" s="12" customFormat="1" ht="10.199999999999999">
      <c r="B463" s="159"/>
      <c r="D463" s="160" t="s">
        <v>514</v>
      </c>
      <c r="E463" s="161" t="s">
        <v>19</v>
      </c>
      <c r="F463" s="162" t="s">
        <v>1461</v>
      </c>
      <c r="H463" s="163">
        <v>20.478999999999999</v>
      </c>
      <c r="I463" s="164"/>
      <c r="L463" s="159"/>
      <c r="M463" s="165"/>
      <c r="T463" s="166"/>
      <c r="AT463" s="161" t="s">
        <v>514</v>
      </c>
      <c r="AU463" s="161" t="s">
        <v>82</v>
      </c>
      <c r="AV463" s="12" t="s">
        <v>82</v>
      </c>
      <c r="AW463" s="12" t="s">
        <v>33</v>
      </c>
      <c r="AX463" s="12" t="s">
        <v>72</v>
      </c>
      <c r="AY463" s="161" t="s">
        <v>155</v>
      </c>
    </row>
    <row r="464" spans="2:51" s="14" customFormat="1" ht="10.199999999999999">
      <c r="B464" s="178"/>
      <c r="D464" s="160" t="s">
        <v>514</v>
      </c>
      <c r="E464" s="179" t="s">
        <v>19</v>
      </c>
      <c r="F464" s="180" t="s">
        <v>616</v>
      </c>
      <c r="H464" s="179" t="s">
        <v>19</v>
      </c>
      <c r="I464" s="181"/>
      <c r="L464" s="178"/>
      <c r="M464" s="182"/>
      <c r="T464" s="183"/>
      <c r="AT464" s="179" t="s">
        <v>514</v>
      </c>
      <c r="AU464" s="179" t="s">
        <v>82</v>
      </c>
      <c r="AV464" s="14" t="s">
        <v>79</v>
      </c>
      <c r="AW464" s="14" t="s">
        <v>33</v>
      </c>
      <c r="AX464" s="14" t="s">
        <v>72</v>
      </c>
      <c r="AY464" s="179" t="s">
        <v>155</v>
      </c>
    </row>
    <row r="465" spans="2:65" s="12" customFormat="1" ht="10.199999999999999">
      <c r="B465" s="159"/>
      <c r="D465" s="160" t="s">
        <v>514</v>
      </c>
      <c r="E465" s="161" t="s">
        <v>19</v>
      </c>
      <c r="F465" s="162" t="s">
        <v>1462</v>
      </c>
      <c r="H465" s="163">
        <v>53.872</v>
      </c>
      <c r="I465" s="164"/>
      <c r="L465" s="159"/>
      <c r="M465" s="165"/>
      <c r="T465" s="166"/>
      <c r="AT465" s="161" t="s">
        <v>514</v>
      </c>
      <c r="AU465" s="161" t="s">
        <v>82</v>
      </c>
      <c r="AV465" s="12" t="s">
        <v>82</v>
      </c>
      <c r="AW465" s="12" t="s">
        <v>33</v>
      </c>
      <c r="AX465" s="12" t="s">
        <v>72</v>
      </c>
      <c r="AY465" s="161" t="s">
        <v>155</v>
      </c>
    </row>
    <row r="466" spans="2:65" s="15" customFormat="1" ht="10.199999999999999">
      <c r="B466" s="184"/>
      <c r="D466" s="160" t="s">
        <v>514</v>
      </c>
      <c r="E466" s="185" t="s">
        <v>19</v>
      </c>
      <c r="F466" s="186" t="s">
        <v>620</v>
      </c>
      <c r="H466" s="187">
        <v>1028.549</v>
      </c>
      <c r="I466" s="188"/>
      <c r="L466" s="184"/>
      <c r="M466" s="189"/>
      <c r="T466" s="190"/>
      <c r="AT466" s="185" t="s">
        <v>514</v>
      </c>
      <c r="AU466" s="185" t="s">
        <v>82</v>
      </c>
      <c r="AV466" s="15" t="s">
        <v>92</v>
      </c>
      <c r="AW466" s="15" t="s">
        <v>33</v>
      </c>
      <c r="AX466" s="15" t="s">
        <v>72</v>
      </c>
      <c r="AY466" s="185" t="s">
        <v>155</v>
      </c>
    </row>
    <row r="467" spans="2:65" s="14" customFormat="1" ht="10.199999999999999">
      <c r="B467" s="178"/>
      <c r="D467" s="160" t="s">
        <v>514</v>
      </c>
      <c r="E467" s="179" t="s">
        <v>19</v>
      </c>
      <c r="F467" s="180" t="s">
        <v>1367</v>
      </c>
      <c r="H467" s="179" t="s">
        <v>19</v>
      </c>
      <c r="I467" s="181"/>
      <c r="L467" s="178"/>
      <c r="M467" s="182"/>
      <c r="T467" s="183"/>
      <c r="AT467" s="179" t="s">
        <v>514</v>
      </c>
      <c r="AU467" s="179" t="s">
        <v>82</v>
      </c>
      <c r="AV467" s="14" t="s">
        <v>79</v>
      </c>
      <c r="AW467" s="14" t="s">
        <v>33</v>
      </c>
      <c r="AX467" s="14" t="s">
        <v>72</v>
      </c>
      <c r="AY467" s="179" t="s">
        <v>155</v>
      </c>
    </row>
    <row r="468" spans="2:65" s="14" customFormat="1" ht="10.199999999999999">
      <c r="B468" s="178"/>
      <c r="D468" s="160" t="s">
        <v>514</v>
      </c>
      <c r="E468" s="179" t="s">
        <v>19</v>
      </c>
      <c r="F468" s="180" t="s">
        <v>1368</v>
      </c>
      <c r="H468" s="179" t="s">
        <v>19</v>
      </c>
      <c r="I468" s="181"/>
      <c r="L468" s="178"/>
      <c r="M468" s="182"/>
      <c r="T468" s="183"/>
      <c r="AT468" s="179" t="s">
        <v>514</v>
      </c>
      <c r="AU468" s="179" t="s">
        <v>82</v>
      </c>
      <c r="AV468" s="14" t="s">
        <v>79</v>
      </c>
      <c r="AW468" s="14" t="s">
        <v>33</v>
      </c>
      <c r="AX468" s="14" t="s">
        <v>72</v>
      </c>
      <c r="AY468" s="179" t="s">
        <v>155</v>
      </c>
    </row>
    <row r="469" spans="2:65" s="12" customFormat="1" ht="10.199999999999999">
      <c r="B469" s="159"/>
      <c r="D469" s="160" t="s">
        <v>514</v>
      </c>
      <c r="E469" s="161" t="s">
        <v>19</v>
      </c>
      <c r="F469" s="162" t="s">
        <v>1463</v>
      </c>
      <c r="H469" s="163">
        <v>4.8099999999999996</v>
      </c>
      <c r="I469" s="164"/>
      <c r="L469" s="159"/>
      <c r="M469" s="165"/>
      <c r="T469" s="166"/>
      <c r="AT469" s="161" t="s">
        <v>514</v>
      </c>
      <c r="AU469" s="161" t="s">
        <v>82</v>
      </c>
      <c r="AV469" s="12" t="s">
        <v>82</v>
      </c>
      <c r="AW469" s="12" t="s">
        <v>33</v>
      </c>
      <c r="AX469" s="12" t="s">
        <v>72</v>
      </c>
      <c r="AY469" s="161" t="s">
        <v>155</v>
      </c>
    </row>
    <row r="470" spans="2:65" s="14" customFormat="1" ht="10.199999999999999">
      <c r="B470" s="178"/>
      <c r="D470" s="160" t="s">
        <v>514</v>
      </c>
      <c r="E470" s="179" t="s">
        <v>19</v>
      </c>
      <c r="F470" s="180" t="s">
        <v>1370</v>
      </c>
      <c r="H470" s="179" t="s">
        <v>19</v>
      </c>
      <c r="I470" s="181"/>
      <c r="L470" s="178"/>
      <c r="M470" s="182"/>
      <c r="T470" s="183"/>
      <c r="AT470" s="179" t="s">
        <v>514</v>
      </c>
      <c r="AU470" s="179" t="s">
        <v>82</v>
      </c>
      <c r="AV470" s="14" t="s">
        <v>79</v>
      </c>
      <c r="AW470" s="14" t="s">
        <v>33</v>
      </c>
      <c r="AX470" s="14" t="s">
        <v>72</v>
      </c>
      <c r="AY470" s="179" t="s">
        <v>155</v>
      </c>
    </row>
    <row r="471" spans="2:65" s="12" customFormat="1" ht="10.199999999999999">
      <c r="B471" s="159"/>
      <c r="D471" s="160" t="s">
        <v>514</v>
      </c>
      <c r="E471" s="161" t="s">
        <v>19</v>
      </c>
      <c r="F471" s="162" t="s">
        <v>1464</v>
      </c>
      <c r="H471" s="163">
        <v>76.454999999999998</v>
      </c>
      <c r="I471" s="164"/>
      <c r="L471" s="159"/>
      <c r="M471" s="165"/>
      <c r="T471" s="166"/>
      <c r="AT471" s="161" t="s">
        <v>514</v>
      </c>
      <c r="AU471" s="161" t="s">
        <v>82</v>
      </c>
      <c r="AV471" s="12" t="s">
        <v>82</v>
      </c>
      <c r="AW471" s="12" t="s">
        <v>33</v>
      </c>
      <c r="AX471" s="12" t="s">
        <v>72</v>
      </c>
      <c r="AY471" s="161" t="s">
        <v>155</v>
      </c>
    </row>
    <row r="472" spans="2:65" s="14" customFormat="1" ht="10.199999999999999">
      <c r="B472" s="178"/>
      <c r="D472" s="160" t="s">
        <v>514</v>
      </c>
      <c r="E472" s="179" t="s">
        <v>19</v>
      </c>
      <c r="F472" s="180" t="s">
        <v>1372</v>
      </c>
      <c r="H472" s="179" t="s">
        <v>19</v>
      </c>
      <c r="I472" s="181"/>
      <c r="L472" s="178"/>
      <c r="M472" s="182"/>
      <c r="T472" s="183"/>
      <c r="AT472" s="179" t="s">
        <v>514</v>
      </c>
      <c r="AU472" s="179" t="s">
        <v>82</v>
      </c>
      <c r="AV472" s="14" t="s">
        <v>79</v>
      </c>
      <c r="AW472" s="14" t="s">
        <v>33</v>
      </c>
      <c r="AX472" s="14" t="s">
        <v>72</v>
      </c>
      <c r="AY472" s="179" t="s">
        <v>155</v>
      </c>
    </row>
    <row r="473" spans="2:65" s="12" customFormat="1" ht="10.199999999999999">
      <c r="B473" s="159"/>
      <c r="D473" s="160" t="s">
        <v>514</v>
      </c>
      <c r="E473" s="161" t="s">
        <v>19</v>
      </c>
      <c r="F473" s="162" t="s">
        <v>1465</v>
      </c>
      <c r="H473" s="163">
        <v>75.222999999999999</v>
      </c>
      <c r="I473" s="164"/>
      <c r="L473" s="159"/>
      <c r="M473" s="165"/>
      <c r="T473" s="166"/>
      <c r="AT473" s="161" t="s">
        <v>514</v>
      </c>
      <c r="AU473" s="161" t="s">
        <v>82</v>
      </c>
      <c r="AV473" s="12" t="s">
        <v>82</v>
      </c>
      <c r="AW473" s="12" t="s">
        <v>33</v>
      </c>
      <c r="AX473" s="12" t="s">
        <v>72</v>
      </c>
      <c r="AY473" s="161" t="s">
        <v>155</v>
      </c>
    </row>
    <row r="474" spans="2:65" s="14" customFormat="1" ht="10.199999999999999">
      <c r="B474" s="178"/>
      <c r="D474" s="160" t="s">
        <v>514</v>
      </c>
      <c r="E474" s="179" t="s">
        <v>19</v>
      </c>
      <c r="F474" s="180" t="s">
        <v>616</v>
      </c>
      <c r="H474" s="179" t="s">
        <v>19</v>
      </c>
      <c r="I474" s="181"/>
      <c r="L474" s="178"/>
      <c r="M474" s="182"/>
      <c r="T474" s="183"/>
      <c r="AT474" s="179" t="s">
        <v>514</v>
      </c>
      <c r="AU474" s="179" t="s">
        <v>82</v>
      </c>
      <c r="AV474" s="14" t="s">
        <v>79</v>
      </c>
      <c r="AW474" s="14" t="s">
        <v>33</v>
      </c>
      <c r="AX474" s="14" t="s">
        <v>72</v>
      </c>
      <c r="AY474" s="179" t="s">
        <v>155</v>
      </c>
    </row>
    <row r="475" spans="2:65" s="12" customFormat="1" ht="10.199999999999999">
      <c r="B475" s="159"/>
      <c r="D475" s="160" t="s">
        <v>514</v>
      </c>
      <c r="E475" s="161" t="s">
        <v>19</v>
      </c>
      <c r="F475" s="162" t="s">
        <v>1466</v>
      </c>
      <c r="H475" s="163">
        <v>17.628</v>
      </c>
      <c r="I475" s="164"/>
      <c r="L475" s="159"/>
      <c r="M475" s="165"/>
      <c r="T475" s="166"/>
      <c r="AT475" s="161" t="s">
        <v>514</v>
      </c>
      <c r="AU475" s="161" t="s">
        <v>82</v>
      </c>
      <c r="AV475" s="12" t="s">
        <v>82</v>
      </c>
      <c r="AW475" s="12" t="s">
        <v>33</v>
      </c>
      <c r="AX475" s="12" t="s">
        <v>72</v>
      </c>
      <c r="AY475" s="161" t="s">
        <v>155</v>
      </c>
    </row>
    <row r="476" spans="2:65" s="14" customFormat="1" ht="10.199999999999999">
      <c r="B476" s="178"/>
      <c r="D476" s="160" t="s">
        <v>514</v>
      </c>
      <c r="E476" s="179" t="s">
        <v>19</v>
      </c>
      <c r="F476" s="180" t="s">
        <v>1467</v>
      </c>
      <c r="H476" s="179" t="s">
        <v>19</v>
      </c>
      <c r="I476" s="181"/>
      <c r="L476" s="178"/>
      <c r="M476" s="182"/>
      <c r="T476" s="183"/>
      <c r="AT476" s="179" t="s">
        <v>514</v>
      </c>
      <c r="AU476" s="179" t="s">
        <v>82</v>
      </c>
      <c r="AV476" s="14" t="s">
        <v>79</v>
      </c>
      <c r="AW476" s="14" t="s">
        <v>33</v>
      </c>
      <c r="AX476" s="14" t="s">
        <v>72</v>
      </c>
      <c r="AY476" s="179" t="s">
        <v>155</v>
      </c>
    </row>
    <row r="477" spans="2:65" s="12" customFormat="1" ht="10.199999999999999">
      <c r="B477" s="159"/>
      <c r="D477" s="160" t="s">
        <v>514</v>
      </c>
      <c r="E477" s="161" t="s">
        <v>19</v>
      </c>
      <c r="F477" s="162" t="s">
        <v>1468</v>
      </c>
      <c r="H477" s="163">
        <v>-246.672</v>
      </c>
      <c r="I477" s="164"/>
      <c r="L477" s="159"/>
      <c r="M477" s="165"/>
      <c r="T477" s="166"/>
      <c r="AT477" s="161" t="s">
        <v>514</v>
      </c>
      <c r="AU477" s="161" t="s">
        <v>82</v>
      </c>
      <c r="AV477" s="12" t="s">
        <v>82</v>
      </c>
      <c r="AW477" s="12" t="s">
        <v>33</v>
      </c>
      <c r="AX477" s="12" t="s">
        <v>72</v>
      </c>
      <c r="AY477" s="161" t="s">
        <v>155</v>
      </c>
    </row>
    <row r="478" spans="2:65" s="13" customFormat="1" ht="10.199999999999999">
      <c r="B478" s="167"/>
      <c r="D478" s="160" t="s">
        <v>514</v>
      </c>
      <c r="E478" s="168" t="s">
        <v>19</v>
      </c>
      <c r="F478" s="169" t="s">
        <v>516</v>
      </c>
      <c r="H478" s="170">
        <v>2220.17</v>
      </c>
      <c r="I478" s="171"/>
      <c r="L478" s="167"/>
      <c r="M478" s="172"/>
      <c r="T478" s="173"/>
      <c r="AT478" s="168" t="s">
        <v>514</v>
      </c>
      <c r="AU478" s="168" t="s">
        <v>82</v>
      </c>
      <c r="AV478" s="13" t="s">
        <v>163</v>
      </c>
      <c r="AW478" s="13" t="s">
        <v>33</v>
      </c>
      <c r="AX478" s="13" t="s">
        <v>79</v>
      </c>
      <c r="AY478" s="168" t="s">
        <v>155</v>
      </c>
    </row>
    <row r="479" spans="2:65" s="1" customFormat="1" ht="24.15" customHeight="1">
      <c r="B479" s="33"/>
      <c r="C479" s="132" t="s">
        <v>216</v>
      </c>
      <c r="D479" s="132" t="s">
        <v>158</v>
      </c>
      <c r="E479" s="133" t="s">
        <v>752</v>
      </c>
      <c r="F479" s="134" t="s">
        <v>753</v>
      </c>
      <c r="G479" s="135" t="s">
        <v>176</v>
      </c>
      <c r="H479" s="136">
        <v>2220.17</v>
      </c>
      <c r="I479" s="137"/>
      <c r="J479" s="138">
        <f>ROUND(I479*H479,2)</f>
        <v>0</v>
      </c>
      <c r="K479" s="134" t="s">
        <v>162</v>
      </c>
      <c r="L479" s="33"/>
      <c r="M479" s="139" t="s">
        <v>19</v>
      </c>
      <c r="N479" s="140" t="s">
        <v>43</v>
      </c>
      <c r="P479" s="141">
        <f>O479*H479</f>
        <v>0</v>
      </c>
      <c r="Q479" s="141">
        <v>0</v>
      </c>
      <c r="R479" s="141">
        <f>Q479*H479</f>
        <v>0</v>
      </c>
      <c r="S479" s="141">
        <v>0</v>
      </c>
      <c r="T479" s="142">
        <f>S479*H479</f>
        <v>0</v>
      </c>
      <c r="AR479" s="143" t="s">
        <v>163</v>
      </c>
      <c r="AT479" s="143" t="s">
        <v>158</v>
      </c>
      <c r="AU479" s="143" t="s">
        <v>82</v>
      </c>
      <c r="AY479" s="18" t="s">
        <v>155</v>
      </c>
      <c r="BE479" s="144">
        <f>IF(N479="základní",J479,0)</f>
        <v>0</v>
      </c>
      <c r="BF479" s="144">
        <f>IF(N479="snížená",J479,0)</f>
        <v>0</v>
      </c>
      <c r="BG479" s="144">
        <f>IF(N479="zákl. přenesená",J479,0)</f>
        <v>0</v>
      </c>
      <c r="BH479" s="144">
        <f>IF(N479="sníž. přenesená",J479,0)</f>
        <v>0</v>
      </c>
      <c r="BI479" s="144">
        <f>IF(N479="nulová",J479,0)</f>
        <v>0</v>
      </c>
      <c r="BJ479" s="18" t="s">
        <v>79</v>
      </c>
      <c r="BK479" s="144">
        <f>ROUND(I479*H479,2)</f>
        <v>0</v>
      </c>
      <c r="BL479" s="18" t="s">
        <v>163</v>
      </c>
      <c r="BM479" s="143" t="s">
        <v>1469</v>
      </c>
    </row>
    <row r="480" spans="2:65" s="1" customFormat="1" ht="10.199999999999999">
      <c r="B480" s="33"/>
      <c r="D480" s="145" t="s">
        <v>164</v>
      </c>
      <c r="F480" s="146" t="s">
        <v>755</v>
      </c>
      <c r="I480" s="147"/>
      <c r="L480" s="33"/>
      <c r="M480" s="148"/>
      <c r="T480" s="54"/>
      <c r="AT480" s="18" t="s">
        <v>164</v>
      </c>
      <c r="AU480" s="18" t="s">
        <v>82</v>
      </c>
    </row>
    <row r="481" spans="2:65" s="14" customFormat="1" ht="10.199999999999999">
      <c r="B481" s="178"/>
      <c r="D481" s="160" t="s">
        <v>514</v>
      </c>
      <c r="E481" s="179" t="s">
        <v>19</v>
      </c>
      <c r="F481" s="180" t="s">
        <v>756</v>
      </c>
      <c r="H481" s="179" t="s">
        <v>19</v>
      </c>
      <c r="I481" s="181"/>
      <c r="L481" s="178"/>
      <c r="M481" s="182"/>
      <c r="T481" s="183"/>
      <c r="AT481" s="179" t="s">
        <v>514</v>
      </c>
      <c r="AU481" s="179" t="s">
        <v>82</v>
      </c>
      <c r="AV481" s="14" t="s">
        <v>79</v>
      </c>
      <c r="AW481" s="14" t="s">
        <v>33</v>
      </c>
      <c r="AX481" s="14" t="s">
        <v>72</v>
      </c>
      <c r="AY481" s="179" t="s">
        <v>155</v>
      </c>
    </row>
    <row r="482" spans="2:65" s="12" customFormat="1" ht="10.199999999999999">
      <c r="B482" s="159"/>
      <c r="D482" s="160" t="s">
        <v>514</v>
      </c>
      <c r="E482" s="161" t="s">
        <v>19</v>
      </c>
      <c r="F482" s="162" t="s">
        <v>1470</v>
      </c>
      <c r="H482" s="163">
        <v>2220.17</v>
      </c>
      <c r="I482" s="164"/>
      <c r="L482" s="159"/>
      <c r="M482" s="165"/>
      <c r="T482" s="166"/>
      <c r="AT482" s="161" t="s">
        <v>514</v>
      </c>
      <c r="AU482" s="161" t="s">
        <v>82</v>
      </c>
      <c r="AV482" s="12" t="s">
        <v>82</v>
      </c>
      <c r="AW482" s="12" t="s">
        <v>33</v>
      </c>
      <c r="AX482" s="12" t="s">
        <v>79</v>
      </c>
      <c r="AY482" s="161" t="s">
        <v>155</v>
      </c>
    </row>
    <row r="483" spans="2:65" s="1" customFormat="1" ht="24.15" customHeight="1">
      <c r="B483" s="33"/>
      <c r="C483" s="132" t="s">
        <v>192</v>
      </c>
      <c r="D483" s="132" t="s">
        <v>158</v>
      </c>
      <c r="E483" s="133" t="s">
        <v>1471</v>
      </c>
      <c r="F483" s="134" t="s">
        <v>1472</v>
      </c>
      <c r="G483" s="135" t="s">
        <v>186</v>
      </c>
      <c r="H483" s="136">
        <v>87.88</v>
      </c>
      <c r="I483" s="137"/>
      <c r="J483" s="138">
        <f>ROUND(I483*H483,2)</f>
        <v>0</v>
      </c>
      <c r="K483" s="134" t="s">
        <v>162</v>
      </c>
      <c r="L483" s="33"/>
      <c r="M483" s="139" t="s">
        <v>19</v>
      </c>
      <c r="N483" s="140" t="s">
        <v>43</v>
      </c>
      <c r="P483" s="141">
        <f>O483*H483</f>
        <v>0</v>
      </c>
      <c r="Q483" s="141">
        <v>0</v>
      </c>
      <c r="R483" s="141">
        <f>Q483*H483</f>
        <v>0</v>
      </c>
      <c r="S483" s="141">
        <v>0</v>
      </c>
      <c r="T483" s="142">
        <f>S483*H483</f>
        <v>0</v>
      </c>
      <c r="AR483" s="143" t="s">
        <v>163</v>
      </c>
      <c r="AT483" s="143" t="s">
        <v>158</v>
      </c>
      <c r="AU483" s="143" t="s">
        <v>82</v>
      </c>
      <c r="AY483" s="18" t="s">
        <v>155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8" t="s">
        <v>79</v>
      </c>
      <c r="BK483" s="144">
        <f>ROUND(I483*H483,2)</f>
        <v>0</v>
      </c>
      <c r="BL483" s="18" t="s">
        <v>163</v>
      </c>
      <c r="BM483" s="143" t="s">
        <v>1473</v>
      </c>
    </row>
    <row r="484" spans="2:65" s="1" customFormat="1" ht="10.199999999999999">
      <c r="B484" s="33"/>
      <c r="D484" s="145" t="s">
        <v>164</v>
      </c>
      <c r="F484" s="146" t="s">
        <v>1474</v>
      </c>
      <c r="I484" s="147"/>
      <c r="L484" s="33"/>
      <c r="M484" s="148"/>
      <c r="T484" s="54"/>
      <c r="AT484" s="18" t="s">
        <v>164</v>
      </c>
      <c r="AU484" s="18" t="s">
        <v>82</v>
      </c>
    </row>
    <row r="485" spans="2:65" s="14" customFormat="1" ht="10.199999999999999">
      <c r="B485" s="178"/>
      <c r="D485" s="160" t="s">
        <v>514</v>
      </c>
      <c r="E485" s="179" t="s">
        <v>19</v>
      </c>
      <c r="F485" s="180" t="s">
        <v>1236</v>
      </c>
      <c r="H485" s="179" t="s">
        <v>19</v>
      </c>
      <c r="I485" s="181"/>
      <c r="L485" s="178"/>
      <c r="M485" s="182"/>
      <c r="T485" s="183"/>
      <c r="AT485" s="179" t="s">
        <v>514</v>
      </c>
      <c r="AU485" s="179" t="s">
        <v>82</v>
      </c>
      <c r="AV485" s="14" t="s">
        <v>79</v>
      </c>
      <c r="AW485" s="14" t="s">
        <v>33</v>
      </c>
      <c r="AX485" s="14" t="s">
        <v>72</v>
      </c>
      <c r="AY485" s="179" t="s">
        <v>155</v>
      </c>
    </row>
    <row r="486" spans="2:65" s="12" customFormat="1" ht="10.199999999999999">
      <c r="B486" s="159"/>
      <c r="D486" s="160" t="s">
        <v>514</v>
      </c>
      <c r="E486" s="161" t="s">
        <v>19</v>
      </c>
      <c r="F486" s="162" t="s">
        <v>1475</v>
      </c>
      <c r="H486" s="163">
        <v>76.86</v>
      </c>
      <c r="I486" s="164"/>
      <c r="L486" s="159"/>
      <c r="M486" s="165"/>
      <c r="T486" s="166"/>
      <c r="AT486" s="161" t="s">
        <v>514</v>
      </c>
      <c r="AU486" s="161" t="s">
        <v>82</v>
      </c>
      <c r="AV486" s="12" t="s">
        <v>82</v>
      </c>
      <c r="AW486" s="12" t="s">
        <v>33</v>
      </c>
      <c r="AX486" s="12" t="s">
        <v>72</v>
      </c>
      <c r="AY486" s="161" t="s">
        <v>155</v>
      </c>
    </row>
    <row r="487" spans="2:65" s="14" customFormat="1" ht="10.199999999999999">
      <c r="B487" s="178"/>
      <c r="D487" s="160" t="s">
        <v>514</v>
      </c>
      <c r="E487" s="179" t="s">
        <v>19</v>
      </c>
      <c r="F487" s="180" t="s">
        <v>1238</v>
      </c>
      <c r="H487" s="179" t="s">
        <v>19</v>
      </c>
      <c r="I487" s="181"/>
      <c r="L487" s="178"/>
      <c r="M487" s="182"/>
      <c r="T487" s="183"/>
      <c r="AT487" s="179" t="s">
        <v>514</v>
      </c>
      <c r="AU487" s="179" t="s">
        <v>82</v>
      </c>
      <c r="AV487" s="14" t="s">
        <v>79</v>
      </c>
      <c r="AW487" s="14" t="s">
        <v>33</v>
      </c>
      <c r="AX487" s="14" t="s">
        <v>72</v>
      </c>
      <c r="AY487" s="179" t="s">
        <v>155</v>
      </c>
    </row>
    <row r="488" spans="2:65" s="12" customFormat="1" ht="10.199999999999999">
      <c r="B488" s="159"/>
      <c r="D488" s="160" t="s">
        <v>514</v>
      </c>
      <c r="E488" s="161" t="s">
        <v>19</v>
      </c>
      <c r="F488" s="162" t="s">
        <v>1476</v>
      </c>
      <c r="H488" s="163">
        <v>11.02</v>
      </c>
      <c r="I488" s="164"/>
      <c r="L488" s="159"/>
      <c r="M488" s="165"/>
      <c r="T488" s="166"/>
      <c r="AT488" s="161" t="s">
        <v>514</v>
      </c>
      <c r="AU488" s="161" t="s">
        <v>82</v>
      </c>
      <c r="AV488" s="12" t="s">
        <v>82</v>
      </c>
      <c r="AW488" s="12" t="s">
        <v>33</v>
      </c>
      <c r="AX488" s="12" t="s">
        <v>72</v>
      </c>
      <c r="AY488" s="161" t="s">
        <v>155</v>
      </c>
    </row>
    <row r="489" spans="2:65" s="13" customFormat="1" ht="10.199999999999999">
      <c r="B489" s="167"/>
      <c r="D489" s="160" t="s">
        <v>514</v>
      </c>
      <c r="E489" s="168" t="s">
        <v>19</v>
      </c>
      <c r="F489" s="169" t="s">
        <v>516</v>
      </c>
      <c r="H489" s="170">
        <v>87.88</v>
      </c>
      <c r="I489" s="171"/>
      <c r="L489" s="167"/>
      <c r="M489" s="172"/>
      <c r="T489" s="173"/>
      <c r="AT489" s="168" t="s">
        <v>514</v>
      </c>
      <c r="AU489" s="168" t="s">
        <v>82</v>
      </c>
      <c r="AV489" s="13" t="s">
        <v>163</v>
      </c>
      <c r="AW489" s="13" t="s">
        <v>33</v>
      </c>
      <c r="AX489" s="13" t="s">
        <v>79</v>
      </c>
      <c r="AY489" s="168" t="s">
        <v>155</v>
      </c>
    </row>
    <row r="490" spans="2:65" s="1" customFormat="1" ht="16.5" customHeight="1">
      <c r="B490" s="33"/>
      <c r="C490" s="132" t="s">
        <v>8</v>
      </c>
      <c r="D490" s="132" t="s">
        <v>158</v>
      </c>
      <c r="E490" s="133" t="s">
        <v>1477</v>
      </c>
      <c r="F490" s="134" t="s">
        <v>1478</v>
      </c>
      <c r="G490" s="135" t="s">
        <v>186</v>
      </c>
      <c r="H490" s="136">
        <v>34.506</v>
      </c>
      <c r="I490" s="137"/>
      <c r="J490" s="138">
        <f>ROUND(I490*H490,2)</f>
        <v>0</v>
      </c>
      <c r="K490" s="134" t="s">
        <v>162</v>
      </c>
      <c r="L490" s="33"/>
      <c r="M490" s="139" t="s">
        <v>19</v>
      </c>
      <c r="N490" s="140" t="s">
        <v>43</v>
      </c>
      <c r="P490" s="141">
        <f>O490*H490</f>
        <v>0</v>
      </c>
      <c r="Q490" s="141">
        <v>0</v>
      </c>
      <c r="R490" s="141">
        <f>Q490*H490</f>
        <v>0</v>
      </c>
      <c r="S490" s="141">
        <v>0</v>
      </c>
      <c r="T490" s="142">
        <f>S490*H490</f>
        <v>0</v>
      </c>
      <c r="AR490" s="143" t="s">
        <v>163</v>
      </c>
      <c r="AT490" s="143" t="s">
        <v>158</v>
      </c>
      <c r="AU490" s="143" t="s">
        <v>82</v>
      </c>
      <c r="AY490" s="18" t="s">
        <v>155</v>
      </c>
      <c r="BE490" s="144">
        <f>IF(N490="základní",J490,0)</f>
        <v>0</v>
      </c>
      <c r="BF490" s="144">
        <f>IF(N490="snížená",J490,0)</f>
        <v>0</v>
      </c>
      <c r="BG490" s="144">
        <f>IF(N490="zákl. přenesená",J490,0)</f>
        <v>0</v>
      </c>
      <c r="BH490" s="144">
        <f>IF(N490="sníž. přenesená",J490,0)</f>
        <v>0</v>
      </c>
      <c r="BI490" s="144">
        <f>IF(N490="nulová",J490,0)</f>
        <v>0</v>
      </c>
      <c r="BJ490" s="18" t="s">
        <v>79</v>
      </c>
      <c r="BK490" s="144">
        <f>ROUND(I490*H490,2)</f>
        <v>0</v>
      </c>
      <c r="BL490" s="18" t="s">
        <v>163</v>
      </c>
      <c r="BM490" s="143" t="s">
        <v>1479</v>
      </c>
    </row>
    <row r="491" spans="2:65" s="1" customFormat="1" ht="10.199999999999999">
      <c r="B491" s="33"/>
      <c r="D491" s="145" t="s">
        <v>164</v>
      </c>
      <c r="F491" s="146" t="s">
        <v>1480</v>
      </c>
      <c r="I491" s="147"/>
      <c r="L491" s="33"/>
      <c r="M491" s="148"/>
      <c r="T491" s="54"/>
      <c r="AT491" s="18" t="s">
        <v>164</v>
      </c>
      <c r="AU491" s="18" t="s">
        <v>82</v>
      </c>
    </row>
    <row r="492" spans="2:65" s="14" customFormat="1" ht="10.199999999999999">
      <c r="B492" s="178"/>
      <c r="D492" s="160" t="s">
        <v>514</v>
      </c>
      <c r="E492" s="179" t="s">
        <v>19</v>
      </c>
      <c r="F492" s="180" t="s">
        <v>1481</v>
      </c>
      <c r="H492" s="179" t="s">
        <v>19</v>
      </c>
      <c r="I492" s="181"/>
      <c r="L492" s="178"/>
      <c r="M492" s="182"/>
      <c r="T492" s="183"/>
      <c r="AT492" s="179" t="s">
        <v>514</v>
      </c>
      <c r="AU492" s="179" t="s">
        <v>82</v>
      </c>
      <c r="AV492" s="14" t="s">
        <v>79</v>
      </c>
      <c r="AW492" s="14" t="s">
        <v>33</v>
      </c>
      <c r="AX492" s="14" t="s">
        <v>72</v>
      </c>
      <c r="AY492" s="179" t="s">
        <v>155</v>
      </c>
    </row>
    <row r="493" spans="2:65" s="12" customFormat="1" ht="10.199999999999999">
      <c r="B493" s="159"/>
      <c r="D493" s="160" t="s">
        <v>514</v>
      </c>
      <c r="E493" s="161" t="s">
        <v>19</v>
      </c>
      <c r="F493" s="162" t="s">
        <v>1482</v>
      </c>
      <c r="H493" s="163">
        <v>16.265999999999998</v>
      </c>
      <c r="I493" s="164"/>
      <c r="L493" s="159"/>
      <c r="M493" s="165"/>
      <c r="T493" s="166"/>
      <c r="AT493" s="161" t="s">
        <v>514</v>
      </c>
      <c r="AU493" s="161" t="s">
        <v>82</v>
      </c>
      <c r="AV493" s="12" t="s">
        <v>82</v>
      </c>
      <c r="AW493" s="12" t="s">
        <v>33</v>
      </c>
      <c r="AX493" s="12" t="s">
        <v>72</v>
      </c>
      <c r="AY493" s="161" t="s">
        <v>155</v>
      </c>
    </row>
    <row r="494" spans="2:65" s="14" customFormat="1" ht="10.199999999999999">
      <c r="B494" s="178"/>
      <c r="D494" s="160" t="s">
        <v>514</v>
      </c>
      <c r="E494" s="179" t="s">
        <v>19</v>
      </c>
      <c r="F494" s="180" t="s">
        <v>1483</v>
      </c>
      <c r="H494" s="179" t="s">
        <v>19</v>
      </c>
      <c r="I494" s="181"/>
      <c r="L494" s="178"/>
      <c r="M494" s="182"/>
      <c r="T494" s="183"/>
      <c r="AT494" s="179" t="s">
        <v>514</v>
      </c>
      <c r="AU494" s="179" t="s">
        <v>82</v>
      </c>
      <c r="AV494" s="14" t="s">
        <v>79</v>
      </c>
      <c r="AW494" s="14" t="s">
        <v>33</v>
      </c>
      <c r="AX494" s="14" t="s">
        <v>72</v>
      </c>
      <c r="AY494" s="179" t="s">
        <v>155</v>
      </c>
    </row>
    <row r="495" spans="2:65" s="12" customFormat="1" ht="10.199999999999999">
      <c r="B495" s="159"/>
      <c r="D495" s="160" t="s">
        <v>514</v>
      </c>
      <c r="E495" s="161" t="s">
        <v>19</v>
      </c>
      <c r="F495" s="162" t="s">
        <v>1484</v>
      </c>
      <c r="H495" s="163">
        <v>8.68</v>
      </c>
      <c r="I495" s="164"/>
      <c r="L495" s="159"/>
      <c r="M495" s="165"/>
      <c r="T495" s="166"/>
      <c r="AT495" s="161" t="s">
        <v>514</v>
      </c>
      <c r="AU495" s="161" t="s">
        <v>82</v>
      </c>
      <c r="AV495" s="12" t="s">
        <v>82</v>
      </c>
      <c r="AW495" s="12" t="s">
        <v>33</v>
      </c>
      <c r="AX495" s="12" t="s">
        <v>72</v>
      </c>
      <c r="AY495" s="161" t="s">
        <v>155</v>
      </c>
    </row>
    <row r="496" spans="2:65" s="14" customFormat="1" ht="10.199999999999999">
      <c r="B496" s="178"/>
      <c r="D496" s="160" t="s">
        <v>514</v>
      </c>
      <c r="E496" s="179" t="s">
        <v>19</v>
      </c>
      <c r="F496" s="180" t="s">
        <v>1485</v>
      </c>
      <c r="H496" s="179" t="s">
        <v>19</v>
      </c>
      <c r="I496" s="181"/>
      <c r="L496" s="178"/>
      <c r="M496" s="182"/>
      <c r="T496" s="183"/>
      <c r="AT496" s="179" t="s">
        <v>514</v>
      </c>
      <c r="AU496" s="179" t="s">
        <v>82</v>
      </c>
      <c r="AV496" s="14" t="s">
        <v>79</v>
      </c>
      <c r="AW496" s="14" t="s">
        <v>33</v>
      </c>
      <c r="AX496" s="14" t="s">
        <v>72</v>
      </c>
      <c r="AY496" s="179" t="s">
        <v>155</v>
      </c>
    </row>
    <row r="497" spans="2:65" s="12" customFormat="1" ht="10.199999999999999">
      <c r="B497" s="159"/>
      <c r="D497" s="160" t="s">
        <v>514</v>
      </c>
      <c r="E497" s="161" t="s">
        <v>19</v>
      </c>
      <c r="F497" s="162" t="s">
        <v>1486</v>
      </c>
      <c r="H497" s="163">
        <v>9.56</v>
      </c>
      <c r="I497" s="164"/>
      <c r="L497" s="159"/>
      <c r="M497" s="165"/>
      <c r="T497" s="166"/>
      <c r="AT497" s="161" t="s">
        <v>514</v>
      </c>
      <c r="AU497" s="161" t="s">
        <v>82</v>
      </c>
      <c r="AV497" s="12" t="s">
        <v>82</v>
      </c>
      <c r="AW497" s="12" t="s">
        <v>33</v>
      </c>
      <c r="AX497" s="12" t="s">
        <v>72</v>
      </c>
      <c r="AY497" s="161" t="s">
        <v>155</v>
      </c>
    </row>
    <row r="498" spans="2:65" s="13" customFormat="1" ht="10.199999999999999">
      <c r="B498" s="167"/>
      <c r="D498" s="160" t="s">
        <v>514</v>
      </c>
      <c r="E498" s="168" t="s">
        <v>19</v>
      </c>
      <c r="F498" s="169" t="s">
        <v>516</v>
      </c>
      <c r="H498" s="170">
        <v>34.506</v>
      </c>
      <c r="I498" s="171"/>
      <c r="L498" s="167"/>
      <c r="M498" s="172"/>
      <c r="T498" s="173"/>
      <c r="AT498" s="168" t="s">
        <v>514</v>
      </c>
      <c r="AU498" s="168" t="s">
        <v>82</v>
      </c>
      <c r="AV498" s="13" t="s">
        <v>163</v>
      </c>
      <c r="AW498" s="13" t="s">
        <v>33</v>
      </c>
      <c r="AX498" s="13" t="s">
        <v>79</v>
      </c>
      <c r="AY498" s="168" t="s">
        <v>155</v>
      </c>
    </row>
    <row r="499" spans="2:65" s="1" customFormat="1" ht="16.5" customHeight="1">
      <c r="B499" s="33"/>
      <c r="C499" s="132" t="s">
        <v>196</v>
      </c>
      <c r="D499" s="132" t="s">
        <v>158</v>
      </c>
      <c r="E499" s="133" t="s">
        <v>1487</v>
      </c>
      <c r="F499" s="134" t="s">
        <v>1488</v>
      </c>
      <c r="G499" s="135" t="s">
        <v>176</v>
      </c>
      <c r="H499" s="136">
        <v>63.136000000000003</v>
      </c>
      <c r="I499" s="137"/>
      <c r="J499" s="138">
        <f>ROUND(I499*H499,2)</f>
        <v>0</v>
      </c>
      <c r="K499" s="134" t="s">
        <v>162</v>
      </c>
      <c r="L499" s="33"/>
      <c r="M499" s="139" t="s">
        <v>19</v>
      </c>
      <c r="N499" s="140" t="s">
        <v>43</v>
      </c>
      <c r="P499" s="141">
        <f>O499*H499</f>
        <v>0</v>
      </c>
      <c r="Q499" s="141">
        <v>6.9999999999999999E-4</v>
      </c>
      <c r="R499" s="141">
        <f>Q499*H499</f>
        <v>4.4195200000000004E-2</v>
      </c>
      <c r="S499" s="141">
        <v>0</v>
      </c>
      <c r="T499" s="142">
        <f>S499*H499</f>
        <v>0</v>
      </c>
      <c r="AR499" s="143" t="s">
        <v>163</v>
      </c>
      <c r="AT499" s="143" t="s">
        <v>158</v>
      </c>
      <c r="AU499" s="143" t="s">
        <v>82</v>
      </c>
      <c r="AY499" s="18" t="s">
        <v>155</v>
      </c>
      <c r="BE499" s="144">
        <f>IF(N499="základní",J499,0)</f>
        <v>0</v>
      </c>
      <c r="BF499" s="144">
        <f>IF(N499="snížená",J499,0)</f>
        <v>0</v>
      </c>
      <c r="BG499" s="144">
        <f>IF(N499="zákl. přenesená",J499,0)</f>
        <v>0</v>
      </c>
      <c r="BH499" s="144">
        <f>IF(N499="sníž. přenesená",J499,0)</f>
        <v>0</v>
      </c>
      <c r="BI499" s="144">
        <f>IF(N499="nulová",J499,0)</f>
        <v>0</v>
      </c>
      <c r="BJ499" s="18" t="s">
        <v>79</v>
      </c>
      <c r="BK499" s="144">
        <f>ROUND(I499*H499,2)</f>
        <v>0</v>
      </c>
      <c r="BL499" s="18" t="s">
        <v>163</v>
      </c>
      <c r="BM499" s="143" t="s">
        <v>1489</v>
      </c>
    </row>
    <row r="500" spans="2:65" s="1" customFormat="1" ht="10.199999999999999">
      <c r="B500" s="33"/>
      <c r="D500" s="145" t="s">
        <v>164</v>
      </c>
      <c r="F500" s="146" t="s">
        <v>1490</v>
      </c>
      <c r="I500" s="147"/>
      <c r="L500" s="33"/>
      <c r="M500" s="148"/>
      <c r="T500" s="54"/>
      <c r="AT500" s="18" t="s">
        <v>164</v>
      </c>
      <c r="AU500" s="18" t="s">
        <v>82</v>
      </c>
    </row>
    <row r="501" spans="2:65" s="14" customFormat="1" ht="10.199999999999999">
      <c r="B501" s="178"/>
      <c r="D501" s="160" t="s">
        <v>514</v>
      </c>
      <c r="E501" s="179" t="s">
        <v>19</v>
      </c>
      <c r="F501" s="180" t="s">
        <v>1481</v>
      </c>
      <c r="H501" s="179" t="s">
        <v>19</v>
      </c>
      <c r="I501" s="181"/>
      <c r="L501" s="178"/>
      <c r="M501" s="182"/>
      <c r="T501" s="183"/>
      <c r="AT501" s="179" t="s">
        <v>514</v>
      </c>
      <c r="AU501" s="179" t="s">
        <v>82</v>
      </c>
      <c r="AV501" s="14" t="s">
        <v>79</v>
      </c>
      <c r="AW501" s="14" t="s">
        <v>33</v>
      </c>
      <c r="AX501" s="14" t="s">
        <v>72</v>
      </c>
      <c r="AY501" s="179" t="s">
        <v>155</v>
      </c>
    </row>
    <row r="502" spans="2:65" s="12" customFormat="1" ht="10.199999999999999">
      <c r="B502" s="159"/>
      <c r="D502" s="160" t="s">
        <v>514</v>
      </c>
      <c r="E502" s="161" t="s">
        <v>19</v>
      </c>
      <c r="F502" s="162" t="s">
        <v>1491</v>
      </c>
      <c r="H502" s="163">
        <v>26.655999999999999</v>
      </c>
      <c r="I502" s="164"/>
      <c r="L502" s="159"/>
      <c r="M502" s="165"/>
      <c r="T502" s="166"/>
      <c r="AT502" s="161" t="s">
        <v>514</v>
      </c>
      <c r="AU502" s="161" t="s">
        <v>82</v>
      </c>
      <c r="AV502" s="12" t="s">
        <v>82</v>
      </c>
      <c r="AW502" s="12" t="s">
        <v>33</v>
      </c>
      <c r="AX502" s="12" t="s">
        <v>72</v>
      </c>
      <c r="AY502" s="161" t="s">
        <v>155</v>
      </c>
    </row>
    <row r="503" spans="2:65" s="14" customFormat="1" ht="10.199999999999999">
      <c r="B503" s="178"/>
      <c r="D503" s="160" t="s">
        <v>514</v>
      </c>
      <c r="E503" s="179" t="s">
        <v>19</v>
      </c>
      <c r="F503" s="180" t="s">
        <v>1483</v>
      </c>
      <c r="H503" s="179" t="s">
        <v>19</v>
      </c>
      <c r="I503" s="181"/>
      <c r="L503" s="178"/>
      <c r="M503" s="182"/>
      <c r="T503" s="183"/>
      <c r="AT503" s="179" t="s">
        <v>514</v>
      </c>
      <c r="AU503" s="179" t="s">
        <v>82</v>
      </c>
      <c r="AV503" s="14" t="s">
        <v>79</v>
      </c>
      <c r="AW503" s="14" t="s">
        <v>33</v>
      </c>
      <c r="AX503" s="14" t="s">
        <v>72</v>
      </c>
      <c r="AY503" s="179" t="s">
        <v>155</v>
      </c>
    </row>
    <row r="504" spans="2:65" s="12" customFormat="1" ht="10.199999999999999">
      <c r="B504" s="159"/>
      <c r="D504" s="160" t="s">
        <v>514</v>
      </c>
      <c r="E504" s="161" t="s">
        <v>19</v>
      </c>
      <c r="F504" s="162" t="s">
        <v>1492</v>
      </c>
      <c r="H504" s="163">
        <v>17.36</v>
      </c>
      <c r="I504" s="164"/>
      <c r="L504" s="159"/>
      <c r="M504" s="165"/>
      <c r="T504" s="166"/>
      <c r="AT504" s="161" t="s">
        <v>514</v>
      </c>
      <c r="AU504" s="161" t="s">
        <v>82</v>
      </c>
      <c r="AV504" s="12" t="s">
        <v>82</v>
      </c>
      <c r="AW504" s="12" t="s">
        <v>33</v>
      </c>
      <c r="AX504" s="12" t="s">
        <v>72</v>
      </c>
      <c r="AY504" s="161" t="s">
        <v>155</v>
      </c>
    </row>
    <row r="505" spans="2:65" s="14" customFormat="1" ht="10.199999999999999">
      <c r="B505" s="178"/>
      <c r="D505" s="160" t="s">
        <v>514</v>
      </c>
      <c r="E505" s="179" t="s">
        <v>19</v>
      </c>
      <c r="F505" s="180" t="s">
        <v>1485</v>
      </c>
      <c r="H505" s="179" t="s">
        <v>19</v>
      </c>
      <c r="I505" s="181"/>
      <c r="L505" s="178"/>
      <c r="M505" s="182"/>
      <c r="T505" s="183"/>
      <c r="AT505" s="179" t="s">
        <v>514</v>
      </c>
      <c r="AU505" s="179" t="s">
        <v>82</v>
      </c>
      <c r="AV505" s="14" t="s">
        <v>79</v>
      </c>
      <c r="AW505" s="14" t="s">
        <v>33</v>
      </c>
      <c r="AX505" s="14" t="s">
        <v>72</v>
      </c>
      <c r="AY505" s="179" t="s">
        <v>155</v>
      </c>
    </row>
    <row r="506" spans="2:65" s="12" customFormat="1" ht="10.199999999999999">
      <c r="B506" s="159"/>
      <c r="D506" s="160" t="s">
        <v>514</v>
      </c>
      <c r="E506" s="161" t="s">
        <v>19</v>
      </c>
      <c r="F506" s="162" t="s">
        <v>1493</v>
      </c>
      <c r="H506" s="163">
        <v>19.12</v>
      </c>
      <c r="I506" s="164"/>
      <c r="L506" s="159"/>
      <c r="M506" s="165"/>
      <c r="T506" s="166"/>
      <c r="AT506" s="161" t="s">
        <v>514</v>
      </c>
      <c r="AU506" s="161" t="s">
        <v>82</v>
      </c>
      <c r="AV506" s="12" t="s">
        <v>82</v>
      </c>
      <c r="AW506" s="12" t="s">
        <v>33</v>
      </c>
      <c r="AX506" s="12" t="s">
        <v>72</v>
      </c>
      <c r="AY506" s="161" t="s">
        <v>155</v>
      </c>
    </row>
    <row r="507" spans="2:65" s="13" customFormat="1" ht="10.199999999999999">
      <c r="B507" s="167"/>
      <c r="D507" s="160" t="s">
        <v>514</v>
      </c>
      <c r="E507" s="168" t="s">
        <v>19</v>
      </c>
      <c r="F507" s="169" t="s">
        <v>516</v>
      </c>
      <c r="H507" s="170">
        <v>63.136000000000003</v>
      </c>
      <c r="I507" s="171"/>
      <c r="L507" s="167"/>
      <c r="M507" s="172"/>
      <c r="T507" s="173"/>
      <c r="AT507" s="168" t="s">
        <v>514</v>
      </c>
      <c r="AU507" s="168" t="s">
        <v>82</v>
      </c>
      <c r="AV507" s="13" t="s">
        <v>163</v>
      </c>
      <c r="AW507" s="13" t="s">
        <v>33</v>
      </c>
      <c r="AX507" s="13" t="s">
        <v>79</v>
      </c>
      <c r="AY507" s="168" t="s">
        <v>155</v>
      </c>
    </row>
    <row r="508" spans="2:65" s="1" customFormat="1" ht="24.15" customHeight="1">
      <c r="B508" s="33"/>
      <c r="C508" s="132" t="s">
        <v>234</v>
      </c>
      <c r="D508" s="132" t="s">
        <v>158</v>
      </c>
      <c r="E508" s="133" t="s">
        <v>1494</v>
      </c>
      <c r="F508" s="134" t="s">
        <v>1495</v>
      </c>
      <c r="G508" s="135" t="s">
        <v>176</v>
      </c>
      <c r="H508" s="136">
        <v>63.136000000000003</v>
      </c>
      <c r="I508" s="137"/>
      <c r="J508" s="138">
        <f>ROUND(I508*H508,2)</f>
        <v>0</v>
      </c>
      <c r="K508" s="134" t="s">
        <v>162</v>
      </c>
      <c r="L508" s="33"/>
      <c r="M508" s="139" t="s">
        <v>19</v>
      </c>
      <c r="N508" s="140" t="s">
        <v>43</v>
      </c>
      <c r="P508" s="141">
        <f>O508*H508</f>
        <v>0</v>
      </c>
      <c r="Q508" s="141">
        <v>0</v>
      </c>
      <c r="R508" s="141">
        <f>Q508*H508</f>
        <v>0</v>
      </c>
      <c r="S508" s="141">
        <v>0</v>
      </c>
      <c r="T508" s="142">
        <f>S508*H508</f>
        <v>0</v>
      </c>
      <c r="AR508" s="143" t="s">
        <v>163</v>
      </c>
      <c r="AT508" s="143" t="s">
        <v>158</v>
      </c>
      <c r="AU508" s="143" t="s">
        <v>82</v>
      </c>
      <c r="AY508" s="18" t="s">
        <v>155</v>
      </c>
      <c r="BE508" s="144">
        <f>IF(N508="základní",J508,0)</f>
        <v>0</v>
      </c>
      <c r="BF508" s="144">
        <f>IF(N508="snížená",J508,0)</f>
        <v>0</v>
      </c>
      <c r="BG508" s="144">
        <f>IF(N508="zákl. přenesená",J508,0)</f>
        <v>0</v>
      </c>
      <c r="BH508" s="144">
        <f>IF(N508="sníž. přenesená",J508,0)</f>
        <v>0</v>
      </c>
      <c r="BI508" s="144">
        <f>IF(N508="nulová",J508,0)</f>
        <v>0</v>
      </c>
      <c r="BJ508" s="18" t="s">
        <v>79</v>
      </c>
      <c r="BK508" s="144">
        <f>ROUND(I508*H508,2)</f>
        <v>0</v>
      </c>
      <c r="BL508" s="18" t="s">
        <v>163</v>
      </c>
      <c r="BM508" s="143" t="s">
        <v>1496</v>
      </c>
    </row>
    <row r="509" spans="2:65" s="1" customFormat="1" ht="10.199999999999999">
      <c r="B509" s="33"/>
      <c r="D509" s="145" t="s">
        <v>164</v>
      </c>
      <c r="F509" s="146" t="s">
        <v>1497</v>
      </c>
      <c r="I509" s="147"/>
      <c r="L509" s="33"/>
      <c r="M509" s="148"/>
      <c r="T509" s="54"/>
      <c r="AT509" s="18" t="s">
        <v>164</v>
      </c>
      <c r="AU509" s="18" t="s">
        <v>82</v>
      </c>
    </row>
    <row r="510" spans="2:65" s="14" customFormat="1" ht="10.199999999999999">
      <c r="B510" s="178"/>
      <c r="D510" s="160" t="s">
        <v>514</v>
      </c>
      <c r="E510" s="179" t="s">
        <v>19</v>
      </c>
      <c r="F510" s="180" t="s">
        <v>1498</v>
      </c>
      <c r="H510" s="179" t="s">
        <v>19</v>
      </c>
      <c r="I510" s="181"/>
      <c r="L510" s="178"/>
      <c r="M510" s="182"/>
      <c r="T510" s="183"/>
      <c r="AT510" s="179" t="s">
        <v>514</v>
      </c>
      <c r="AU510" s="179" t="s">
        <v>82</v>
      </c>
      <c r="AV510" s="14" t="s">
        <v>79</v>
      </c>
      <c r="AW510" s="14" t="s">
        <v>33</v>
      </c>
      <c r="AX510" s="14" t="s">
        <v>72</v>
      </c>
      <c r="AY510" s="179" t="s">
        <v>155</v>
      </c>
    </row>
    <row r="511" spans="2:65" s="12" customFormat="1" ht="10.199999999999999">
      <c r="B511" s="159"/>
      <c r="D511" s="160" t="s">
        <v>514</v>
      </c>
      <c r="E511" s="161" t="s">
        <v>19</v>
      </c>
      <c r="F511" s="162" t="s">
        <v>1499</v>
      </c>
      <c r="H511" s="163">
        <v>63.136000000000003</v>
      </c>
      <c r="I511" s="164"/>
      <c r="L511" s="159"/>
      <c r="M511" s="165"/>
      <c r="T511" s="166"/>
      <c r="AT511" s="161" t="s">
        <v>514</v>
      </c>
      <c r="AU511" s="161" t="s">
        <v>82</v>
      </c>
      <c r="AV511" s="12" t="s">
        <v>82</v>
      </c>
      <c r="AW511" s="12" t="s">
        <v>33</v>
      </c>
      <c r="AX511" s="12" t="s">
        <v>79</v>
      </c>
      <c r="AY511" s="161" t="s">
        <v>155</v>
      </c>
    </row>
    <row r="512" spans="2:65" s="1" customFormat="1" ht="21.75" customHeight="1">
      <c r="B512" s="33"/>
      <c r="C512" s="132" t="s">
        <v>201</v>
      </c>
      <c r="D512" s="132" t="s">
        <v>158</v>
      </c>
      <c r="E512" s="133" t="s">
        <v>1500</v>
      </c>
      <c r="F512" s="134" t="s">
        <v>1501</v>
      </c>
      <c r="G512" s="135" t="s">
        <v>186</v>
      </c>
      <c r="H512" s="136">
        <v>34.506</v>
      </c>
      <c r="I512" s="137"/>
      <c r="J512" s="138">
        <f>ROUND(I512*H512,2)</f>
        <v>0</v>
      </c>
      <c r="K512" s="134" t="s">
        <v>162</v>
      </c>
      <c r="L512" s="33"/>
      <c r="M512" s="139" t="s">
        <v>19</v>
      </c>
      <c r="N512" s="140" t="s">
        <v>43</v>
      </c>
      <c r="P512" s="141">
        <f>O512*H512</f>
        <v>0</v>
      </c>
      <c r="Q512" s="141">
        <v>4.6000000000000001E-4</v>
      </c>
      <c r="R512" s="141">
        <f>Q512*H512</f>
        <v>1.587276E-2</v>
      </c>
      <c r="S512" s="141">
        <v>0</v>
      </c>
      <c r="T512" s="142">
        <f>S512*H512</f>
        <v>0</v>
      </c>
      <c r="AR512" s="143" t="s">
        <v>163</v>
      </c>
      <c r="AT512" s="143" t="s">
        <v>158</v>
      </c>
      <c r="AU512" s="143" t="s">
        <v>82</v>
      </c>
      <c r="AY512" s="18" t="s">
        <v>155</v>
      </c>
      <c r="BE512" s="144">
        <f>IF(N512="základní",J512,0)</f>
        <v>0</v>
      </c>
      <c r="BF512" s="144">
        <f>IF(N512="snížená",J512,0)</f>
        <v>0</v>
      </c>
      <c r="BG512" s="144">
        <f>IF(N512="zákl. přenesená",J512,0)</f>
        <v>0</v>
      </c>
      <c r="BH512" s="144">
        <f>IF(N512="sníž. přenesená",J512,0)</f>
        <v>0</v>
      </c>
      <c r="BI512" s="144">
        <f>IF(N512="nulová",J512,0)</f>
        <v>0</v>
      </c>
      <c r="BJ512" s="18" t="s">
        <v>79</v>
      </c>
      <c r="BK512" s="144">
        <f>ROUND(I512*H512,2)</f>
        <v>0</v>
      </c>
      <c r="BL512" s="18" t="s">
        <v>163</v>
      </c>
      <c r="BM512" s="143" t="s">
        <v>1502</v>
      </c>
    </row>
    <row r="513" spans="2:65" s="1" customFormat="1" ht="10.199999999999999">
      <c r="B513" s="33"/>
      <c r="D513" s="145" t="s">
        <v>164</v>
      </c>
      <c r="F513" s="146" t="s">
        <v>1503</v>
      </c>
      <c r="I513" s="147"/>
      <c r="L513" s="33"/>
      <c r="M513" s="148"/>
      <c r="T513" s="54"/>
      <c r="AT513" s="18" t="s">
        <v>164</v>
      </c>
      <c r="AU513" s="18" t="s">
        <v>82</v>
      </c>
    </row>
    <row r="514" spans="2:65" s="14" customFormat="1" ht="10.199999999999999">
      <c r="B514" s="178"/>
      <c r="D514" s="160" t="s">
        <v>514</v>
      </c>
      <c r="E514" s="179" t="s">
        <v>19</v>
      </c>
      <c r="F514" s="180" t="s">
        <v>1481</v>
      </c>
      <c r="H514" s="179" t="s">
        <v>19</v>
      </c>
      <c r="I514" s="181"/>
      <c r="L514" s="178"/>
      <c r="M514" s="182"/>
      <c r="T514" s="183"/>
      <c r="AT514" s="179" t="s">
        <v>514</v>
      </c>
      <c r="AU514" s="179" t="s">
        <v>82</v>
      </c>
      <c r="AV514" s="14" t="s">
        <v>79</v>
      </c>
      <c r="AW514" s="14" t="s">
        <v>33</v>
      </c>
      <c r="AX514" s="14" t="s">
        <v>72</v>
      </c>
      <c r="AY514" s="179" t="s">
        <v>155</v>
      </c>
    </row>
    <row r="515" spans="2:65" s="12" customFormat="1" ht="10.199999999999999">
      <c r="B515" s="159"/>
      <c r="D515" s="160" t="s">
        <v>514</v>
      </c>
      <c r="E515" s="161" t="s">
        <v>19</v>
      </c>
      <c r="F515" s="162" t="s">
        <v>1482</v>
      </c>
      <c r="H515" s="163">
        <v>16.265999999999998</v>
      </c>
      <c r="I515" s="164"/>
      <c r="L515" s="159"/>
      <c r="M515" s="165"/>
      <c r="T515" s="166"/>
      <c r="AT515" s="161" t="s">
        <v>514</v>
      </c>
      <c r="AU515" s="161" t="s">
        <v>82</v>
      </c>
      <c r="AV515" s="12" t="s">
        <v>82</v>
      </c>
      <c r="AW515" s="12" t="s">
        <v>33</v>
      </c>
      <c r="AX515" s="12" t="s">
        <v>72</v>
      </c>
      <c r="AY515" s="161" t="s">
        <v>155</v>
      </c>
    </row>
    <row r="516" spans="2:65" s="14" customFormat="1" ht="10.199999999999999">
      <c r="B516" s="178"/>
      <c r="D516" s="160" t="s">
        <v>514</v>
      </c>
      <c r="E516" s="179" t="s">
        <v>19</v>
      </c>
      <c r="F516" s="180" t="s">
        <v>1483</v>
      </c>
      <c r="H516" s="179" t="s">
        <v>19</v>
      </c>
      <c r="I516" s="181"/>
      <c r="L516" s="178"/>
      <c r="M516" s="182"/>
      <c r="T516" s="183"/>
      <c r="AT516" s="179" t="s">
        <v>514</v>
      </c>
      <c r="AU516" s="179" t="s">
        <v>82</v>
      </c>
      <c r="AV516" s="14" t="s">
        <v>79</v>
      </c>
      <c r="AW516" s="14" t="s">
        <v>33</v>
      </c>
      <c r="AX516" s="14" t="s">
        <v>72</v>
      </c>
      <c r="AY516" s="179" t="s">
        <v>155</v>
      </c>
    </row>
    <row r="517" spans="2:65" s="12" customFormat="1" ht="10.199999999999999">
      <c r="B517" s="159"/>
      <c r="D517" s="160" t="s">
        <v>514</v>
      </c>
      <c r="E517" s="161" t="s">
        <v>19</v>
      </c>
      <c r="F517" s="162" t="s">
        <v>1484</v>
      </c>
      <c r="H517" s="163">
        <v>8.68</v>
      </c>
      <c r="I517" s="164"/>
      <c r="L517" s="159"/>
      <c r="M517" s="165"/>
      <c r="T517" s="166"/>
      <c r="AT517" s="161" t="s">
        <v>514</v>
      </c>
      <c r="AU517" s="161" t="s">
        <v>82</v>
      </c>
      <c r="AV517" s="12" t="s">
        <v>82</v>
      </c>
      <c r="AW517" s="12" t="s">
        <v>33</v>
      </c>
      <c r="AX517" s="12" t="s">
        <v>72</v>
      </c>
      <c r="AY517" s="161" t="s">
        <v>155</v>
      </c>
    </row>
    <row r="518" spans="2:65" s="14" customFormat="1" ht="10.199999999999999">
      <c r="B518" s="178"/>
      <c r="D518" s="160" t="s">
        <v>514</v>
      </c>
      <c r="E518" s="179" t="s">
        <v>19</v>
      </c>
      <c r="F518" s="180" t="s">
        <v>1485</v>
      </c>
      <c r="H518" s="179" t="s">
        <v>19</v>
      </c>
      <c r="I518" s="181"/>
      <c r="L518" s="178"/>
      <c r="M518" s="182"/>
      <c r="T518" s="183"/>
      <c r="AT518" s="179" t="s">
        <v>514</v>
      </c>
      <c r="AU518" s="179" t="s">
        <v>82</v>
      </c>
      <c r="AV518" s="14" t="s">
        <v>79</v>
      </c>
      <c r="AW518" s="14" t="s">
        <v>33</v>
      </c>
      <c r="AX518" s="14" t="s">
        <v>72</v>
      </c>
      <c r="AY518" s="179" t="s">
        <v>155</v>
      </c>
    </row>
    <row r="519" spans="2:65" s="12" customFormat="1" ht="10.199999999999999">
      <c r="B519" s="159"/>
      <c r="D519" s="160" t="s">
        <v>514</v>
      </c>
      <c r="E519" s="161" t="s">
        <v>19</v>
      </c>
      <c r="F519" s="162" t="s">
        <v>1486</v>
      </c>
      <c r="H519" s="163">
        <v>9.56</v>
      </c>
      <c r="I519" s="164"/>
      <c r="L519" s="159"/>
      <c r="M519" s="165"/>
      <c r="T519" s="166"/>
      <c r="AT519" s="161" t="s">
        <v>514</v>
      </c>
      <c r="AU519" s="161" t="s">
        <v>82</v>
      </c>
      <c r="AV519" s="12" t="s">
        <v>82</v>
      </c>
      <c r="AW519" s="12" t="s">
        <v>33</v>
      </c>
      <c r="AX519" s="12" t="s">
        <v>72</v>
      </c>
      <c r="AY519" s="161" t="s">
        <v>155</v>
      </c>
    </row>
    <row r="520" spans="2:65" s="13" customFormat="1" ht="10.199999999999999">
      <c r="B520" s="167"/>
      <c r="D520" s="160" t="s">
        <v>514</v>
      </c>
      <c r="E520" s="168" t="s">
        <v>19</v>
      </c>
      <c r="F520" s="169" t="s">
        <v>516</v>
      </c>
      <c r="H520" s="170">
        <v>34.506</v>
      </c>
      <c r="I520" s="171"/>
      <c r="L520" s="167"/>
      <c r="M520" s="172"/>
      <c r="T520" s="173"/>
      <c r="AT520" s="168" t="s">
        <v>514</v>
      </c>
      <c r="AU520" s="168" t="s">
        <v>82</v>
      </c>
      <c r="AV520" s="13" t="s">
        <v>163</v>
      </c>
      <c r="AW520" s="13" t="s">
        <v>33</v>
      </c>
      <c r="AX520" s="13" t="s">
        <v>79</v>
      </c>
      <c r="AY520" s="168" t="s">
        <v>155</v>
      </c>
    </row>
    <row r="521" spans="2:65" s="1" customFormat="1" ht="24.15" customHeight="1">
      <c r="B521" s="33"/>
      <c r="C521" s="132" t="s">
        <v>243</v>
      </c>
      <c r="D521" s="132" t="s">
        <v>158</v>
      </c>
      <c r="E521" s="133" t="s">
        <v>1504</v>
      </c>
      <c r="F521" s="134" t="s">
        <v>1505</v>
      </c>
      <c r="G521" s="135" t="s">
        <v>186</v>
      </c>
      <c r="H521" s="136">
        <v>34.506</v>
      </c>
      <c r="I521" s="137"/>
      <c r="J521" s="138">
        <f>ROUND(I521*H521,2)</f>
        <v>0</v>
      </c>
      <c r="K521" s="134" t="s">
        <v>162</v>
      </c>
      <c r="L521" s="33"/>
      <c r="M521" s="139" t="s">
        <v>19</v>
      </c>
      <c r="N521" s="140" t="s">
        <v>43</v>
      </c>
      <c r="P521" s="141">
        <f>O521*H521</f>
        <v>0</v>
      </c>
      <c r="Q521" s="141">
        <v>0</v>
      </c>
      <c r="R521" s="141">
        <f>Q521*H521</f>
        <v>0</v>
      </c>
      <c r="S521" s="141">
        <v>0</v>
      </c>
      <c r="T521" s="142">
        <f>S521*H521</f>
        <v>0</v>
      </c>
      <c r="AR521" s="143" t="s">
        <v>163</v>
      </c>
      <c r="AT521" s="143" t="s">
        <v>158</v>
      </c>
      <c r="AU521" s="143" t="s">
        <v>82</v>
      </c>
      <c r="AY521" s="18" t="s">
        <v>155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8" t="s">
        <v>79</v>
      </c>
      <c r="BK521" s="144">
        <f>ROUND(I521*H521,2)</f>
        <v>0</v>
      </c>
      <c r="BL521" s="18" t="s">
        <v>163</v>
      </c>
      <c r="BM521" s="143" t="s">
        <v>1506</v>
      </c>
    </row>
    <row r="522" spans="2:65" s="1" customFormat="1" ht="10.199999999999999">
      <c r="B522" s="33"/>
      <c r="D522" s="145" t="s">
        <v>164</v>
      </c>
      <c r="F522" s="146" t="s">
        <v>1507</v>
      </c>
      <c r="I522" s="147"/>
      <c r="L522" s="33"/>
      <c r="M522" s="148"/>
      <c r="T522" s="54"/>
      <c r="AT522" s="18" t="s">
        <v>164</v>
      </c>
      <c r="AU522" s="18" t="s">
        <v>82</v>
      </c>
    </row>
    <row r="523" spans="2:65" s="14" customFormat="1" ht="10.199999999999999">
      <c r="B523" s="178"/>
      <c r="D523" s="160" t="s">
        <v>514</v>
      </c>
      <c r="E523" s="179" t="s">
        <v>19</v>
      </c>
      <c r="F523" s="180" t="s">
        <v>1508</v>
      </c>
      <c r="H523" s="179" t="s">
        <v>19</v>
      </c>
      <c r="I523" s="181"/>
      <c r="L523" s="178"/>
      <c r="M523" s="182"/>
      <c r="T523" s="183"/>
      <c r="AT523" s="179" t="s">
        <v>514</v>
      </c>
      <c r="AU523" s="179" t="s">
        <v>82</v>
      </c>
      <c r="AV523" s="14" t="s">
        <v>79</v>
      </c>
      <c r="AW523" s="14" t="s">
        <v>33</v>
      </c>
      <c r="AX523" s="14" t="s">
        <v>72</v>
      </c>
      <c r="AY523" s="179" t="s">
        <v>155</v>
      </c>
    </row>
    <row r="524" spans="2:65" s="12" customFormat="1" ht="10.199999999999999">
      <c r="B524" s="159"/>
      <c r="D524" s="160" t="s">
        <v>514</v>
      </c>
      <c r="E524" s="161" t="s">
        <v>19</v>
      </c>
      <c r="F524" s="162" t="s">
        <v>1509</v>
      </c>
      <c r="H524" s="163">
        <v>34.506</v>
      </c>
      <c r="I524" s="164"/>
      <c r="L524" s="159"/>
      <c r="M524" s="165"/>
      <c r="T524" s="166"/>
      <c r="AT524" s="161" t="s">
        <v>514</v>
      </c>
      <c r="AU524" s="161" t="s">
        <v>82</v>
      </c>
      <c r="AV524" s="12" t="s">
        <v>82</v>
      </c>
      <c r="AW524" s="12" t="s">
        <v>33</v>
      </c>
      <c r="AX524" s="12" t="s">
        <v>79</v>
      </c>
      <c r="AY524" s="161" t="s">
        <v>155</v>
      </c>
    </row>
    <row r="525" spans="2:65" s="1" customFormat="1" ht="24.15" customHeight="1">
      <c r="B525" s="33"/>
      <c r="C525" s="132" t="s">
        <v>205</v>
      </c>
      <c r="D525" s="132" t="s">
        <v>158</v>
      </c>
      <c r="E525" s="133" t="s">
        <v>1510</v>
      </c>
      <c r="F525" s="134" t="s">
        <v>249</v>
      </c>
      <c r="G525" s="135" t="s">
        <v>186</v>
      </c>
      <c r="H525" s="136">
        <v>1207.21</v>
      </c>
      <c r="I525" s="137"/>
      <c r="J525" s="138">
        <f>ROUND(I525*H525,2)</f>
        <v>0</v>
      </c>
      <c r="K525" s="134" t="s">
        <v>162</v>
      </c>
      <c r="L525" s="33"/>
      <c r="M525" s="139" t="s">
        <v>19</v>
      </c>
      <c r="N525" s="140" t="s">
        <v>43</v>
      </c>
      <c r="P525" s="141">
        <f>O525*H525</f>
        <v>0</v>
      </c>
      <c r="Q525" s="141">
        <v>0</v>
      </c>
      <c r="R525" s="141">
        <f>Q525*H525</f>
        <v>0</v>
      </c>
      <c r="S525" s="141">
        <v>0</v>
      </c>
      <c r="T525" s="142">
        <f>S525*H525</f>
        <v>0</v>
      </c>
      <c r="AR525" s="143" t="s">
        <v>163</v>
      </c>
      <c r="AT525" s="143" t="s">
        <v>158</v>
      </c>
      <c r="AU525" s="143" t="s">
        <v>82</v>
      </c>
      <c r="AY525" s="18" t="s">
        <v>155</v>
      </c>
      <c r="BE525" s="144">
        <f>IF(N525="základní",J525,0)</f>
        <v>0</v>
      </c>
      <c r="BF525" s="144">
        <f>IF(N525="snížená",J525,0)</f>
        <v>0</v>
      </c>
      <c r="BG525" s="144">
        <f>IF(N525="zákl. přenesená",J525,0)</f>
        <v>0</v>
      </c>
      <c r="BH525" s="144">
        <f>IF(N525="sníž. přenesená",J525,0)</f>
        <v>0</v>
      </c>
      <c r="BI525" s="144">
        <f>IF(N525="nulová",J525,0)</f>
        <v>0</v>
      </c>
      <c r="BJ525" s="18" t="s">
        <v>79</v>
      </c>
      <c r="BK525" s="144">
        <f>ROUND(I525*H525,2)</f>
        <v>0</v>
      </c>
      <c r="BL525" s="18" t="s">
        <v>163</v>
      </c>
      <c r="BM525" s="143" t="s">
        <v>214</v>
      </c>
    </row>
    <row r="526" spans="2:65" s="1" customFormat="1" ht="10.199999999999999">
      <c r="B526" s="33"/>
      <c r="D526" s="145" t="s">
        <v>164</v>
      </c>
      <c r="F526" s="146" t="s">
        <v>1511</v>
      </c>
      <c r="I526" s="147"/>
      <c r="L526" s="33"/>
      <c r="M526" s="148"/>
      <c r="T526" s="54"/>
      <c r="AT526" s="18" t="s">
        <v>164</v>
      </c>
      <c r="AU526" s="18" t="s">
        <v>82</v>
      </c>
    </row>
    <row r="527" spans="2:65" s="14" customFormat="1" ht="10.199999999999999">
      <c r="B527" s="178"/>
      <c r="D527" s="160" t="s">
        <v>514</v>
      </c>
      <c r="E527" s="179" t="s">
        <v>19</v>
      </c>
      <c r="F527" s="180" t="s">
        <v>759</v>
      </c>
      <c r="H527" s="179" t="s">
        <v>19</v>
      </c>
      <c r="I527" s="181"/>
      <c r="L527" s="178"/>
      <c r="M527" s="182"/>
      <c r="T527" s="183"/>
      <c r="AT527" s="179" t="s">
        <v>514</v>
      </c>
      <c r="AU527" s="179" t="s">
        <v>82</v>
      </c>
      <c r="AV527" s="14" t="s">
        <v>79</v>
      </c>
      <c r="AW527" s="14" t="s">
        <v>33</v>
      </c>
      <c r="AX527" s="14" t="s">
        <v>72</v>
      </c>
      <c r="AY527" s="179" t="s">
        <v>155</v>
      </c>
    </row>
    <row r="528" spans="2:65" s="12" customFormat="1" ht="10.199999999999999">
      <c r="B528" s="159"/>
      <c r="D528" s="160" t="s">
        <v>514</v>
      </c>
      <c r="E528" s="161" t="s">
        <v>19</v>
      </c>
      <c r="F528" s="162" t="s">
        <v>1512</v>
      </c>
      <c r="H528" s="163">
        <v>1534.0319999999999</v>
      </c>
      <c r="I528" s="164"/>
      <c r="L528" s="159"/>
      <c r="M528" s="165"/>
      <c r="T528" s="166"/>
      <c r="AT528" s="161" t="s">
        <v>514</v>
      </c>
      <c r="AU528" s="161" t="s">
        <v>82</v>
      </c>
      <c r="AV528" s="12" t="s">
        <v>82</v>
      </c>
      <c r="AW528" s="12" t="s">
        <v>33</v>
      </c>
      <c r="AX528" s="12" t="s">
        <v>72</v>
      </c>
      <c r="AY528" s="161" t="s">
        <v>155</v>
      </c>
    </row>
    <row r="529" spans="2:51" s="14" customFormat="1" ht="10.199999999999999">
      <c r="B529" s="178"/>
      <c r="D529" s="160" t="s">
        <v>514</v>
      </c>
      <c r="E529" s="179" t="s">
        <v>19</v>
      </c>
      <c r="F529" s="180" t="s">
        <v>1513</v>
      </c>
      <c r="H529" s="179" t="s">
        <v>19</v>
      </c>
      <c r="I529" s="181"/>
      <c r="L529" s="178"/>
      <c r="M529" s="182"/>
      <c r="T529" s="183"/>
      <c r="AT529" s="179" t="s">
        <v>514</v>
      </c>
      <c r="AU529" s="179" t="s">
        <v>82</v>
      </c>
      <c r="AV529" s="14" t="s">
        <v>79</v>
      </c>
      <c r="AW529" s="14" t="s">
        <v>33</v>
      </c>
      <c r="AX529" s="14" t="s">
        <v>72</v>
      </c>
      <c r="AY529" s="179" t="s">
        <v>155</v>
      </c>
    </row>
    <row r="530" spans="2:51" s="12" customFormat="1" ht="10.199999999999999">
      <c r="B530" s="159"/>
      <c r="D530" s="160" t="s">
        <v>514</v>
      </c>
      <c r="E530" s="161" t="s">
        <v>19</v>
      </c>
      <c r="F530" s="162" t="s">
        <v>1514</v>
      </c>
      <c r="H530" s="163">
        <v>0.64800000000000002</v>
      </c>
      <c r="I530" s="164"/>
      <c r="L530" s="159"/>
      <c r="M530" s="165"/>
      <c r="T530" s="166"/>
      <c r="AT530" s="161" t="s">
        <v>514</v>
      </c>
      <c r="AU530" s="161" t="s">
        <v>82</v>
      </c>
      <c r="AV530" s="12" t="s">
        <v>82</v>
      </c>
      <c r="AW530" s="12" t="s">
        <v>33</v>
      </c>
      <c r="AX530" s="12" t="s">
        <v>72</v>
      </c>
      <c r="AY530" s="161" t="s">
        <v>155</v>
      </c>
    </row>
    <row r="531" spans="2:51" s="14" customFormat="1" ht="10.199999999999999">
      <c r="B531" s="178"/>
      <c r="D531" s="160" t="s">
        <v>514</v>
      </c>
      <c r="E531" s="179" t="s">
        <v>19</v>
      </c>
      <c r="F531" s="180" t="s">
        <v>761</v>
      </c>
      <c r="H531" s="179" t="s">
        <v>19</v>
      </c>
      <c r="I531" s="181"/>
      <c r="L531" s="178"/>
      <c r="M531" s="182"/>
      <c r="T531" s="183"/>
      <c r="AT531" s="179" t="s">
        <v>514</v>
      </c>
      <c r="AU531" s="179" t="s">
        <v>82</v>
      </c>
      <c r="AV531" s="14" t="s">
        <v>79</v>
      </c>
      <c r="AW531" s="14" t="s">
        <v>33</v>
      </c>
      <c r="AX531" s="14" t="s">
        <v>72</v>
      </c>
      <c r="AY531" s="179" t="s">
        <v>155</v>
      </c>
    </row>
    <row r="532" spans="2:51" s="14" customFormat="1" ht="10.199999999999999">
      <c r="B532" s="178"/>
      <c r="D532" s="160" t="s">
        <v>514</v>
      </c>
      <c r="E532" s="179" t="s">
        <v>19</v>
      </c>
      <c r="F532" s="180" t="s">
        <v>1243</v>
      </c>
      <c r="H532" s="179" t="s">
        <v>19</v>
      </c>
      <c r="I532" s="181"/>
      <c r="L532" s="178"/>
      <c r="M532" s="182"/>
      <c r="T532" s="183"/>
      <c r="AT532" s="179" t="s">
        <v>514</v>
      </c>
      <c r="AU532" s="179" t="s">
        <v>82</v>
      </c>
      <c r="AV532" s="14" t="s">
        <v>79</v>
      </c>
      <c r="AW532" s="14" t="s">
        <v>33</v>
      </c>
      <c r="AX532" s="14" t="s">
        <v>72</v>
      </c>
      <c r="AY532" s="179" t="s">
        <v>155</v>
      </c>
    </row>
    <row r="533" spans="2:51" s="12" customFormat="1" ht="10.199999999999999">
      <c r="B533" s="159"/>
      <c r="D533" s="160" t="s">
        <v>514</v>
      </c>
      <c r="E533" s="161" t="s">
        <v>19</v>
      </c>
      <c r="F533" s="162" t="s">
        <v>1515</v>
      </c>
      <c r="H533" s="163">
        <v>-58.313000000000002</v>
      </c>
      <c r="I533" s="164"/>
      <c r="L533" s="159"/>
      <c r="M533" s="165"/>
      <c r="T533" s="166"/>
      <c r="AT533" s="161" t="s">
        <v>514</v>
      </c>
      <c r="AU533" s="161" t="s">
        <v>82</v>
      </c>
      <c r="AV533" s="12" t="s">
        <v>82</v>
      </c>
      <c r="AW533" s="12" t="s">
        <v>33</v>
      </c>
      <c r="AX533" s="12" t="s">
        <v>72</v>
      </c>
      <c r="AY533" s="161" t="s">
        <v>155</v>
      </c>
    </row>
    <row r="534" spans="2:51" s="12" customFormat="1" ht="10.199999999999999">
      <c r="B534" s="159"/>
      <c r="D534" s="160" t="s">
        <v>514</v>
      </c>
      <c r="E534" s="161" t="s">
        <v>19</v>
      </c>
      <c r="F534" s="162" t="s">
        <v>1516</v>
      </c>
      <c r="H534" s="163">
        <v>-10.175000000000001</v>
      </c>
      <c r="I534" s="164"/>
      <c r="L534" s="159"/>
      <c r="M534" s="165"/>
      <c r="T534" s="166"/>
      <c r="AT534" s="161" t="s">
        <v>514</v>
      </c>
      <c r="AU534" s="161" t="s">
        <v>82</v>
      </c>
      <c r="AV534" s="12" t="s">
        <v>82</v>
      </c>
      <c r="AW534" s="12" t="s">
        <v>33</v>
      </c>
      <c r="AX534" s="12" t="s">
        <v>72</v>
      </c>
      <c r="AY534" s="161" t="s">
        <v>155</v>
      </c>
    </row>
    <row r="535" spans="2:51" s="14" customFormat="1" ht="10.199999999999999">
      <c r="B535" s="178"/>
      <c r="D535" s="160" t="s">
        <v>514</v>
      </c>
      <c r="E535" s="179" t="s">
        <v>19</v>
      </c>
      <c r="F535" s="180" t="s">
        <v>1260</v>
      </c>
      <c r="H535" s="179" t="s">
        <v>19</v>
      </c>
      <c r="I535" s="181"/>
      <c r="L535" s="178"/>
      <c r="M535" s="182"/>
      <c r="T535" s="183"/>
      <c r="AT535" s="179" t="s">
        <v>514</v>
      </c>
      <c r="AU535" s="179" t="s">
        <v>82</v>
      </c>
      <c r="AV535" s="14" t="s">
        <v>79</v>
      </c>
      <c r="AW535" s="14" t="s">
        <v>33</v>
      </c>
      <c r="AX535" s="14" t="s">
        <v>72</v>
      </c>
      <c r="AY535" s="179" t="s">
        <v>155</v>
      </c>
    </row>
    <row r="536" spans="2:51" s="12" customFormat="1" ht="10.199999999999999">
      <c r="B536" s="159"/>
      <c r="D536" s="160" t="s">
        <v>514</v>
      </c>
      <c r="E536" s="161" t="s">
        <v>19</v>
      </c>
      <c r="F536" s="162" t="s">
        <v>1517</v>
      </c>
      <c r="H536" s="163">
        <v>-5.1689999999999996</v>
      </c>
      <c r="I536" s="164"/>
      <c r="L536" s="159"/>
      <c r="M536" s="165"/>
      <c r="T536" s="166"/>
      <c r="AT536" s="161" t="s">
        <v>514</v>
      </c>
      <c r="AU536" s="161" t="s">
        <v>82</v>
      </c>
      <c r="AV536" s="12" t="s">
        <v>82</v>
      </c>
      <c r="AW536" s="12" t="s">
        <v>33</v>
      </c>
      <c r="AX536" s="12" t="s">
        <v>72</v>
      </c>
      <c r="AY536" s="161" t="s">
        <v>155</v>
      </c>
    </row>
    <row r="537" spans="2:51" s="12" customFormat="1" ht="10.199999999999999">
      <c r="B537" s="159"/>
      <c r="D537" s="160" t="s">
        <v>514</v>
      </c>
      <c r="E537" s="161" t="s">
        <v>19</v>
      </c>
      <c r="F537" s="162" t="s">
        <v>1518</v>
      </c>
      <c r="H537" s="163">
        <v>-3.1709999999999998</v>
      </c>
      <c r="I537" s="164"/>
      <c r="L537" s="159"/>
      <c r="M537" s="165"/>
      <c r="T537" s="166"/>
      <c r="AT537" s="161" t="s">
        <v>514</v>
      </c>
      <c r="AU537" s="161" t="s">
        <v>82</v>
      </c>
      <c r="AV537" s="12" t="s">
        <v>82</v>
      </c>
      <c r="AW537" s="12" t="s">
        <v>33</v>
      </c>
      <c r="AX537" s="12" t="s">
        <v>72</v>
      </c>
      <c r="AY537" s="161" t="s">
        <v>155</v>
      </c>
    </row>
    <row r="538" spans="2:51" s="14" customFormat="1" ht="10.199999999999999">
      <c r="B538" s="178"/>
      <c r="D538" s="160" t="s">
        <v>514</v>
      </c>
      <c r="E538" s="179" t="s">
        <v>19</v>
      </c>
      <c r="F538" s="180" t="s">
        <v>1231</v>
      </c>
      <c r="H538" s="179" t="s">
        <v>19</v>
      </c>
      <c r="I538" s="181"/>
      <c r="L538" s="178"/>
      <c r="M538" s="182"/>
      <c r="T538" s="183"/>
      <c r="AT538" s="179" t="s">
        <v>514</v>
      </c>
      <c r="AU538" s="179" t="s">
        <v>82</v>
      </c>
      <c r="AV538" s="14" t="s">
        <v>79</v>
      </c>
      <c r="AW538" s="14" t="s">
        <v>33</v>
      </c>
      <c r="AX538" s="14" t="s">
        <v>72</v>
      </c>
      <c r="AY538" s="179" t="s">
        <v>155</v>
      </c>
    </row>
    <row r="539" spans="2:51" s="12" customFormat="1" ht="10.199999999999999">
      <c r="B539" s="159"/>
      <c r="D539" s="160" t="s">
        <v>514</v>
      </c>
      <c r="E539" s="161" t="s">
        <v>19</v>
      </c>
      <c r="F539" s="162" t="s">
        <v>1519</v>
      </c>
      <c r="H539" s="163">
        <v>103.117</v>
      </c>
      <c r="I539" s="164"/>
      <c r="L539" s="159"/>
      <c r="M539" s="165"/>
      <c r="T539" s="166"/>
      <c r="AT539" s="161" t="s">
        <v>514</v>
      </c>
      <c r="AU539" s="161" t="s">
        <v>82</v>
      </c>
      <c r="AV539" s="12" t="s">
        <v>82</v>
      </c>
      <c r="AW539" s="12" t="s">
        <v>33</v>
      </c>
      <c r="AX539" s="12" t="s">
        <v>72</v>
      </c>
      <c r="AY539" s="161" t="s">
        <v>155</v>
      </c>
    </row>
    <row r="540" spans="2:51" s="14" customFormat="1" ht="10.199999999999999">
      <c r="B540" s="178"/>
      <c r="D540" s="160" t="s">
        <v>514</v>
      </c>
      <c r="E540" s="179" t="s">
        <v>19</v>
      </c>
      <c r="F540" s="180" t="s">
        <v>764</v>
      </c>
      <c r="H540" s="179" t="s">
        <v>19</v>
      </c>
      <c r="I540" s="181"/>
      <c r="L540" s="178"/>
      <c r="M540" s="182"/>
      <c r="T540" s="183"/>
      <c r="AT540" s="179" t="s">
        <v>514</v>
      </c>
      <c r="AU540" s="179" t="s">
        <v>82</v>
      </c>
      <c r="AV540" s="14" t="s">
        <v>79</v>
      </c>
      <c r="AW540" s="14" t="s">
        <v>33</v>
      </c>
      <c r="AX540" s="14" t="s">
        <v>72</v>
      </c>
      <c r="AY540" s="179" t="s">
        <v>155</v>
      </c>
    </row>
    <row r="541" spans="2:51" s="12" customFormat="1" ht="10.199999999999999">
      <c r="B541" s="159"/>
      <c r="D541" s="160" t="s">
        <v>514</v>
      </c>
      <c r="E541" s="161" t="s">
        <v>19</v>
      </c>
      <c r="F541" s="162" t="s">
        <v>1520</v>
      </c>
      <c r="H541" s="163">
        <v>-31.773</v>
      </c>
      <c r="I541" s="164"/>
      <c r="L541" s="159"/>
      <c r="M541" s="165"/>
      <c r="T541" s="166"/>
      <c r="AT541" s="161" t="s">
        <v>514</v>
      </c>
      <c r="AU541" s="161" t="s">
        <v>82</v>
      </c>
      <c r="AV541" s="12" t="s">
        <v>82</v>
      </c>
      <c r="AW541" s="12" t="s">
        <v>33</v>
      </c>
      <c r="AX541" s="12" t="s">
        <v>72</v>
      </c>
      <c r="AY541" s="161" t="s">
        <v>155</v>
      </c>
    </row>
    <row r="542" spans="2:51" s="14" customFormat="1" ht="10.199999999999999">
      <c r="B542" s="178"/>
      <c r="D542" s="160" t="s">
        <v>514</v>
      </c>
      <c r="E542" s="179" t="s">
        <v>19</v>
      </c>
      <c r="F542" s="180" t="s">
        <v>1521</v>
      </c>
      <c r="H542" s="179" t="s">
        <v>19</v>
      </c>
      <c r="I542" s="181"/>
      <c r="L542" s="178"/>
      <c r="M542" s="182"/>
      <c r="T542" s="183"/>
      <c r="AT542" s="179" t="s">
        <v>514</v>
      </c>
      <c r="AU542" s="179" t="s">
        <v>82</v>
      </c>
      <c r="AV542" s="14" t="s">
        <v>79</v>
      </c>
      <c r="AW542" s="14" t="s">
        <v>33</v>
      </c>
      <c r="AX542" s="14" t="s">
        <v>72</v>
      </c>
      <c r="AY542" s="179" t="s">
        <v>155</v>
      </c>
    </row>
    <row r="543" spans="2:51" s="12" customFormat="1" ht="10.199999999999999">
      <c r="B543" s="159"/>
      <c r="D543" s="160" t="s">
        <v>514</v>
      </c>
      <c r="E543" s="161" t="s">
        <v>19</v>
      </c>
      <c r="F543" s="162" t="s">
        <v>1522</v>
      </c>
      <c r="H543" s="163">
        <v>-3.6930000000000001</v>
      </c>
      <c r="I543" s="164"/>
      <c r="L543" s="159"/>
      <c r="M543" s="165"/>
      <c r="T543" s="166"/>
      <c r="AT543" s="161" t="s">
        <v>514</v>
      </c>
      <c r="AU543" s="161" t="s">
        <v>82</v>
      </c>
      <c r="AV543" s="12" t="s">
        <v>82</v>
      </c>
      <c r="AW543" s="12" t="s">
        <v>33</v>
      </c>
      <c r="AX543" s="12" t="s">
        <v>72</v>
      </c>
      <c r="AY543" s="161" t="s">
        <v>155</v>
      </c>
    </row>
    <row r="544" spans="2:51" s="14" customFormat="1" ht="10.199999999999999">
      <c r="B544" s="178"/>
      <c r="D544" s="160" t="s">
        <v>514</v>
      </c>
      <c r="E544" s="179" t="s">
        <v>19</v>
      </c>
      <c r="F544" s="180" t="s">
        <v>1523</v>
      </c>
      <c r="H544" s="179" t="s">
        <v>19</v>
      </c>
      <c r="I544" s="181"/>
      <c r="L544" s="178"/>
      <c r="M544" s="182"/>
      <c r="T544" s="183"/>
      <c r="AT544" s="179" t="s">
        <v>514</v>
      </c>
      <c r="AU544" s="179" t="s">
        <v>82</v>
      </c>
      <c r="AV544" s="14" t="s">
        <v>79</v>
      </c>
      <c r="AW544" s="14" t="s">
        <v>33</v>
      </c>
      <c r="AX544" s="14" t="s">
        <v>72</v>
      </c>
      <c r="AY544" s="179" t="s">
        <v>155</v>
      </c>
    </row>
    <row r="545" spans="2:51" s="12" customFormat="1" ht="10.199999999999999">
      <c r="B545" s="159"/>
      <c r="D545" s="160" t="s">
        <v>514</v>
      </c>
      <c r="E545" s="161" t="s">
        <v>19</v>
      </c>
      <c r="F545" s="162" t="s">
        <v>1524</v>
      </c>
      <c r="H545" s="163">
        <v>-0.90700000000000003</v>
      </c>
      <c r="I545" s="164"/>
      <c r="L545" s="159"/>
      <c r="M545" s="165"/>
      <c r="T545" s="166"/>
      <c r="AT545" s="161" t="s">
        <v>514</v>
      </c>
      <c r="AU545" s="161" t="s">
        <v>82</v>
      </c>
      <c r="AV545" s="12" t="s">
        <v>82</v>
      </c>
      <c r="AW545" s="12" t="s">
        <v>33</v>
      </c>
      <c r="AX545" s="12" t="s">
        <v>72</v>
      </c>
      <c r="AY545" s="161" t="s">
        <v>155</v>
      </c>
    </row>
    <row r="546" spans="2:51" s="12" customFormat="1" ht="10.199999999999999">
      <c r="B546" s="159"/>
      <c r="D546" s="160" t="s">
        <v>514</v>
      </c>
      <c r="E546" s="161" t="s">
        <v>19</v>
      </c>
      <c r="F546" s="162" t="s">
        <v>1525</v>
      </c>
      <c r="H546" s="163">
        <v>-0.38800000000000001</v>
      </c>
      <c r="I546" s="164"/>
      <c r="L546" s="159"/>
      <c r="M546" s="165"/>
      <c r="T546" s="166"/>
      <c r="AT546" s="161" t="s">
        <v>514</v>
      </c>
      <c r="AU546" s="161" t="s">
        <v>82</v>
      </c>
      <c r="AV546" s="12" t="s">
        <v>82</v>
      </c>
      <c r="AW546" s="12" t="s">
        <v>33</v>
      </c>
      <c r="AX546" s="12" t="s">
        <v>72</v>
      </c>
      <c r="AY546" s="161" t="s">
        <v>155</v>
      </c>
    </row>
    <row r="547" spans="2:51" s="12" customFormat="1" ht="10.199999999999999">
      <c r="B547" s="159"/>
      <c r="D547" s="160" t="s">
        <v>514</v>
      </c>
      <c r="E547" s="161" t="s">
        <v>19</v>
      </c>
      <c r="F547" s="162" t="s">
        <v>1526</v>
      </c>
      <c r="H547" s="163">
        <v>-0.45600000000000002</v>
      </c>
      <c r="I547" s="164"/>
      <c r="L547" s="159"/>
      <c r="M547" s="165"/>
      <c r="T547" s="166"/>
      <c r="AT547" s="161" t="s">
        <v>514</v>
      </c>
      <c r="AU547" s="161" t="s">
        <v>82</v>
      </c>
      <c r="AV547" s="12" t="s">
        <v>82</v>
      </c>
      <c r="AW547" s="12" t="s">
        <v>33</v>
      </c>
      <c r="AX547" s="12" t="s">
        <v>72</v>
      </c>
      <c r="AY547" s="161" t="s">
        <v>155</v>
      </c>
    </row>
    <row r="548" spans="2:51" s="14" customFormat="1" ht="10.199999999999999">
      <c r="B548" s="178"/>
      <c r="D548" s="160" t="s">
        <v>514</v>
      </c>
      <c r="E548" s="179" t="s">
        <v>19</v>
      </c>
      <c r="F548" s="180" t="s">
        <v>1527</v>
      </c>
      <c r="H548" s="179" t="s">
        <v>19</v>
      </c>
      <c r="I548" s="181"/>
      <c r="L548" s="178"/>
      <c r="M548" s="182"/>
      <c r="T548" s="183"/>
      <c r="AT548" s="179" t="s">
        <v>514</v>
      </c>
      <c r="AU548" s="179" t="s">
        <v>82</v>
      </c>
      <c r="AV548" s="14" t="s">
        <v>79</v>
      </c>
      <c r="AW548" s="14" t="s">
        <v>33</v>
      </c>
      <c r="AX548" s="14" t="s">
        <v>72</v>
      </c>
      <c r="AY548" s="179" t="s">
        <v>155</v>
      </c>
    </row>
    <row r="549" spans="2:51" s="12" customFormat="1" ht="10.199999999999999">
      <c r="B549" s="159"/>
      <c r="D549" s="160" t="s">
        <v>514</v>
      </c>
      <c r="E549" s="161" t="s">
        <v>19</v>
      </c>
      <c r="F549" s="162" t="s">
        <v>1528</v>
      </c>
      <c r="H549" s="163">
        <v>-8.1</v>
      </c>
      <c r="I549" s="164"/>
      <c r="L549" s="159"/>
      <c r="M549" s="165"/>
      <c r="T549" s="166"/>
      <c r="AT549" s="161" t="s">
        <v>514</v>
      </c>
      <c r="AU549" s="161" t="s">
        <v>82</v>
      </c>
      <c r="AV549" s="12" t="s">
        <v>82</v>
      </c>
      <c r="AW549" s="12" t="s">
        <v>33</v>
      </c>
      <c r="AX549" s="12" t="s">
        <v>72</v>
      </c>
      <c r="AY549" s="161" t="s">
        <v>155</v>
      </c>
    </row>
    <row r="550" spans="2:51" s="14" customFormat="1" ht="10.199999999999999">
      <c r="B550" s="178"/>
      <c r="D550" s="160" t="s">
        <v>514</v>
      </c>
      <c r="E550" s="179" t="s">
        <v>19</v>
      </c>
      <c r="F550" s="180" t="s">
        <v>1529</v>
      </c>
      <c r="H550" s="179" t="s">
        <v>19</v>
      </c>
      <c r="I550" s="181"/>
      <c r="L550" s="178"/>
      <c r="M550" s="182"/>
      <c r="T550" s="183"/>
      <c r="AT550" s="179" t="s">
        <v>514</v>
      </c>
      <c r="AU550" s="179" t="s">
        <v>82</v>
      </c>
      <c r="AV550" s="14" t="s">
        <v>79</v>
      </c>
      <c r="AW550" s="14" t="s">
        <v>33</v>
      </c>
      <c r="AX550" s="14" t="s">
        <v>72</v>
      </c>
      <c r="AY550" s="179" t="s">
        <v>155</v>
      </c>
    </row>
    <row r="551" spans="2:51" s="12" customFormat="1" ht="10.199999999999999">
      <c r="B551" s="159"/>
      <c r="D551" s="160" t="s">
        <v>514</v>
      </c>
      <c r="E551" s="161" t="s">
        <v>19</v>
      </c>
      <c r="F551" s="162" t="s">
        <v>1530</v>
      </c>
      <c r="H551" s="163">
        <v>-0.20799999999999999</v>
      </c>
      <c r="I551" s="164"/>
      <c r="L551" s="159"/>
      <c r="M551" s="165"/>
      <c r="T551" s="166"/>
      <c r="AT551" s="161" t="s">
        <v>514</v>
      </c>
      <c r="AU551" s="161" t="s">
        <v>82</v>
      </c>
      <c r="AV551" s="12" t="s">
        <v>82</v>
      </c>
      <c r="AW551" s="12" t="s">
        <v>33</v>
      </c>
      <c r="AX551" s="12" t="s">
        <v>72</v>
      </c>
      <c r="AY551" s="161" t="s">
        <v>155</v>
      </c>
    </row>
    <row r="552" spans="2:51" s="14" customFormat="1" ht="10.199999999999999">
      <c r="B552" s="178"/>
      <c r="D552" s="160" t="s">
        <v>514</v>
      </c>
      <c r="E552" s="179" t="s">
        <v>19</v>
      </c>
      <c r="F552" s="180" t="s">
        <v>1531</v>
      </c>
      <c r="H552" s="179" t="s">
        <v>19</v>
      </c>
      <c r="I552" s="181"/>
      <c r="L552" s="178"/>
      <c r="M552" s="182"/>
      <c r="T552" s="183"/>
      <c r="AT552" s="179" t="s">
        <v>514</v>
      </c>
      <c r="AU552" s="179" t="s">
        <v>82</v>
      </c>
      <c r="AV552" s="14" t="s">
        <v>79</v>
      </c>
      <c r="AW552" s="14" t="s">
        <v>33</v>
      </c>
      <c r="AX552" s="14" t="s">
        <v>72</v>
      </c>
      <c r="AY552" s="179" t="s">
        <v>155</v>
      </c>
    </row>
    <row r="553" spans="2:51" s="12" customFormat="1" ht="10.199999999999999">
      <c r="B553" s="159"/>
      <c r="D553" s="160" t="s">
        <v>514</v>
      </c>
      <c r="E553" s="161" t="s">
        <v>19</v>
      </c>
      <c r="F553" s="162" t="s">
        <v>1532</v>
      </c>
      <c r="H553" s="163">
        <v>-7.1999999999999995E-2</v>
      </c>
      <c r="I553" s="164"/>
      <c r="L553" s="159"/>
      <c r="M553" s="165"/>
      <c r="T553" s="166"/>
      <c r="AT553" s="161" t="s">
        <v>514</v>
      </c>
      <c r="AU553" s="161" t="s">
        <v>82</v>
      </c>
      <c r="AV553" s="12" t="s">
        <v>82</v>
      </c>
      <c r="AW553" s="12" t="s">
        <v>33</v>
      </c>
      <c r="AX553" s="12" t="s">
        <v>72</v>
      </c>
      <c r="AY553" s="161" t="s">
        <v>155</v>
      </c>
    </row>
    <row r="554" spans="2:51" s="14" customFormat="1" ht="10.199999999999999">
      <c r="B554" s="178"/>
      <c r="D554" s="160" t="s">
        <v>514</v>
      </c>
      <c r="E554" s="179" t="s">
        <v>19</v>
      </c>
      <c r="F554" s="180" t="s">
        <v>1234</v>
      </c>
      <c r="H554" s="179" t="s">
        <v>19</v>
      </c>
      <c r="I554" s="181"/>
      <c r="L554" s="178"/>
      <c r="M554" s="182"/>
      <c r="T554" s="183"/>
      <c r="AT554" s="179" t="s">
        <v>514</v>
      </c>
      <c r="AU554" s="179" t="s">
        <v>82</v>
      </c>
      <c r="AV554" s="14" t="s">
        <v>79</v>
      </c>
      <c r="AW554" s="14" t="s">
        <v>33</v>
      </c>
      <c r="AX554" s="14" t="s">
        <v>72</v>
      </c>
      <c r="AY554" s="179" t="s">
        <v>155</v>
      </c>
    </row>
    <row r="555" spans="2:51" s="12" customFormat="1" ht="10.199999999999999">
      <c r="B555" s="159"/>
      <c r="D555" s="160" t="s">
        <v>514</v>
      </c>
      <c r="E555" s="161" t="s">
        <v>19</v>
      </c>
      <c r="F555" s="162" t="s">
        <v>1533</v>
      </c>
      <c r="H555" s="163">
        <v>-226.72</v>
      </c>
      <c r="I555" s="164"/>
      <c r="L555" s="159"/>
      <c r="M555" s="165"/>
      <c r="T555" s="166"/>
      <c r="AT555" s="161" t="s">
        <v>514</v>
      </c>
      <c r="AU555" s="161" t="s">
        <v>82</v>
      </c>
      <c r="AV555" s="12" t="s">
        <v>82</v>
      </c>
      <c r="AW555" s="12" t="s">
        <v>33</v>
      </c>
      <c r="AX555" s="12" t="s">
        <v>72</v>
      </c>
      <c r="AY555" s="161" t="s">
        <v>155</v>
      </c>
    </row>
    <row r="556" spans="2:51" s="14" customFormat="1" ht="10.199999999999999">
      <c r="B556" s="178"/>
      <c r="D556" s="160" t="s">
        <v>514</v>
      </c>
      <c r="E556" s="179" t="s">
        <v>19</v>
      </c>
      <c r="F556" s="180" t="s">
        <v>764</v>
      </c>
      <c r="H556" s="179" t="s">
        <v>19</v>
      </c>
      <c r="I556" s="181"/>
      <c r="L556" s="178"/>
      <c r="M556" s="182"/>
      <c r="T556" s="183"/>
      <c r="AT556" s="179" t="s">
        <v>514</v>
      </c>
      <c r="AU556" s="179" t="s">
        <v>82</v>
      </c>
      <c r="AV556" s="14" t="s">
        <v>79</v>
      </c>
      <c r="AW556" s="14" t="s">
        <v>33</v>
      </c>
      <c r="AX556" s="14" t="s">
        <v>72</v>
      </c>
      <c r="AY556" s="179" t="s">
        <v>155</v>
      </c>
    </row>
    <row r="557" spans="2:51" s="12" customFormat="1" ht="10.199999999999999">
      <c r="B557" s="159"/>
      <c r="D557" s="160" t="s">
        <v>514</v>
      </c>
      <c r="E557" s="161" t="s">
        <v>19</v>
      </c>
      <c r="F557" s="162" t="s">
        <v>1534</v>
      </c>
      <c r="H557" s="163">
        <v>-23.084</v>
      </c>
      <c r="I557" s="164"/>
      <c r="L557" s="159"/>
      <c r="M557" s="165"/>
      <c r="T557" s="166"/>
      <c r="AT557" s="161" t="s">
        <v>514</v>
      </c>
      <c r="AU557" s="161" t="s">
        <v>82</v>
      </c>
      <c r="AV557" s="12" t="s">
        <v>82</v>
      </c>
      <c r="AW557" s="12" t="s">
        <v>33</v>
      </c>
      <c r="AX557" s="12" t="s">
        <v>72</v>
      </c>
      <c r="AY557" s="161" t="s">
        <v>155</v>
      </c>
    </row>
    <row r="558" spans="2:51" s="14" customFormat="1" ht="10.199999999999999">
      <c r="B558" s="178"/>
      <c r="D558" s="160" t="s">
        <v>514</v>
      </c>
      <c r="E558" s="179" t="s">
        <v>19</v>
      </c>
      <c r="F558" s="180" t="s">
        <v>1367</v>
      </c>
      <c r="H558" s="179" t="s">
        <v>19</v>
      </c>
      <c r="I558" s="181"/>
      <c r="L558" s="178"/>
      <c r="M558" s="182"/>
      <c r="T558" s="183"/>
      <c r="AT558" s="179" t="s">
        <v>514</v>
      </c>
      <c r="AU558" s="179" t="s">
        <v>82</v>
      </c>
      <c r="AV558" s="14" t="s">
        <v>79</v>
      </c>
      <c r="AW558" s="14" t="s">
        <v>33</v>
      </c>
      <c r="AX558" s="14" t="s">
        <v>72</v>
      </c>
      <c r="AY558" s="179" t="s">
        <v>155</v>
      </c>
    </row>
    <row r="559" spans="2:51" s="12" customFormat="1" ht="10.199999999999999">
      <c r="B559" s="159"/>
      <c r="D559" s="160" t="s">
        <v>514</v>
      </c>
      <c r="E559" s="161" t="s">
        <v>19</v>
      </c>
      <c r="F559" s="162" t="s">
        <v>1535</v>
      </c>
      <c r="H559" s="163">
        <v>-21.45</v>
      </c>
      <c r="I559" s="164"/>
      <c r="L559" s="159"/>
      <c r="M559" s="165"/>
      <c r="T559" s="166"/>
      <c r="AT559" s="161" t="s">
        <v>514</v>
      </c>
      <c r="AU559" s="161" t="s">
        <v>82</v>
      </c>
      <c r="AV559" s="12" t="s">
        <v>82</v>
      </c>
      <c r="AW559" s="12" t="s">
        <v>33</v>
      </c>
      <c r="AX559" s="12" t="s">
        <v>72</v>
      </c>
      <c r="AY559" s="161" t="s">
        <v>155</v>
      </c>
    </row>
    <row r="560" spans="2:51" s="14" customFormat="1" ht="10.199999999999999">
      <c r="B560" s="178"/>
      <c r="D560" s="160" t="s">
        <v>514</v>
      </c>
      <c r="E560" s="179" t="s">
        <v>19</v>
      </c>
      <c r="F560" s="180" t="s">
        <v>764</v>
      </c>
      <c r="H560" s="179" t="s">
        <v>19</v>
      </c>
      <c r="I560" s="181"/>
      <c r="L560" s="178"/>
      <c r="M560" s="182"/>
      <c r="T560" s="183"/>
      <c r="AT560" s="179" t="s">
        <v>514</v>
      </c>
      <c r="AU560" s="179" t="s">
        <v>82</v>
      </c>
      <c r="AV560" s="14" t="s">
        <v>79</v>
      </c>
      <c r="AW560" s="14" t="s">
        <v>33</v>
      </c>
      <c r="AX560" s="14" t="s">
        <v>72</v>
      </c>
      <c r="AY560" s="179" t="s">
        <v>155</v>
      </c>
    </row>
    <row r="561" spans="2:65" s="12" customFormat="1" ht="10.199999999999999">
      <c r="B561" s="159"/>
      <c r="D561" s="160" t="s">
        <v>514</v>
      </c>
      <c r="E561" s="161" t="s">
        <v>19</v>
      </c>
      <c r="F561" s="162" t="s">
        <v>1536</v>
      </c>
      <c r="H561" s="163">
        <v>-5.9960000000000004</v>
      </c>
      <c r="I561" s="164"/>
      <c r="L561" s="159"/>
      <c r="M561" s="165"/>
      <c r="T561" s="166"/>
      <c r="AT561" s="161" t="s">
        <v>514</v>
      </c>
      <c r="AU561" s="161" t="s">
        <v>82</v>
      </c>
      <c r="AV561" s="12" t="s">
        <v>82</v>
      </c>
      <c r="AW561" s="12" t="s">
        <v>33</v>
      </c>
      <c r="AX561" s="12" t="s">
        <v>72</v>
      </c>
      <c r="AY561" s="161" t="s">
        <v>155</v>
      </c>
    </row>
    <row r="562" spans="2:65" s="14" customFormat="1" ht="10.199999999999999">
      <c r="B562" s="178"/>
      <c r="D562" s="160" t="s">
        <v>514</v>
      </c>
      <c r="E562" s="179" t="s">
        <v>19</v>
      </c>
      <c r="F562" s="180" t="s">
        <v>1537</v>
      </c>
      <c r="H562" s="179" t="s">
        <v>19</v>
      </c>
      <c r="I562" s="181"/>
      <c r="L562" s="178"/>
      <c r="M562" s="182"/>
      <c r="T562" s="183"/>
      <c r="AT562" s="179" t="s">
        <v>514</v>
      </c>
      <c r="AU562" s="179" t="s">
        <v>82</v>
      </c>
      <c r="AV562" s="14" t="s">
        <v>79</v>
      </c>
      <c r="AW562" s="14" t="s">
        <v>33</v>
      </c>
      <c r="AX562" s="14" t="s">
        <v>72</v>
      </c>
      <c r="AY562" s="179" t="s">
        <v>155</v>
      </c>
    </row>
    <row r="563" spans="2:65" s="14" customFormat="1" ht="10.199999999999999">
      <c r="B563" s="178"/>
      <c r="D563" s="160" t="s">
        <v>514</v>
      </c>
      <c r="E563" s="179" t="s">
        <v>19</v>
      </c>
      <c r="F563" s="180" t="s">
        <v>1538</v>
      </c>
      <c r="H563" s="179" t="s">
        <v>19</v>
      </c>
      <c r="I563" s="181"/>
      <c r="L563" s="178"/>
      <c r="M563" s="182"/>
      <c r="T563" s="183"/>
      <c r="AT563" s="179" t="s">
        <v>514</v>
      </c>
      <c r="AU563" s="179" t="s">
        <v>82</v>
      </c>
      <c r="AV563" s="14" t="s">
        <v>79</v>
      </c>
      <c r="AW563" s="14" t="s">
        <v>33</v>
      </c>
      <c r="AX563" s="14" t="s">
        <v>72</v>
      </c>
      <c r="AY563" s="179" t="s">
        <v>155</v>
      </c>
    </row>
    <row r="564" spans="2:65" s="12" customFormat="1" ht="10.199999999999999">
      <c r="B564" s="159"/>
      <c r="D564" s="160" t="s">
        <v>514</v>
      </c>
      <c r="E564" s="161" t="s">
        <v>19</v>
      </c>
      <c r="F564" s="162" t="s">
        <v>1539</v>
      </c>
      <c r="H564" s="163">
        <v>-23.25</v>
      </c>
      <c r="I564" s="164"/>
      <c r="L564" s="159"/>
      <c r="M564" s="165"/>
      <c r="T564" s="166"/>
      <c r="AT564" s="161" t="s">
        <v>514</v>
      </c>
      <c r="AU564" s="161" t="s">
        <v>82</v>
      </c>
      <c r="AV564" s="12" t="s">
        <v>82</v>
      </c>
      <c r="AW564" s="12" t="s">
        <v>33</v>
      </c>
      <c r="AX564" s="12" t="s">
        <v>72</v>
      </c>
      <c r="AY564" s="161" t="s">
        <v>155</v>
      </c>
    </row>
    <row r="565" spans="2:65" s="14" customFormat="1" ht="10.199999999999999">
      <c r="B565" s="178"/>
      <c r="D565" s="160" t="s">
        <v>514</v>
      </c>
      <c r="E565" s="179" t="s">
        <v>19</v>
      </c>
      <c r="F565" s="180" t="s">
        <v>1375</v>
      </c>
      <c r="H565" s="179" t="s">
        <v>19</v>
      </c>
      <c r="I565" s="181"/>
      <c r="L565" s="178"/>
      <c r="M565" s="182"/>
      <c r="T565" s="183"/>
      <c r="AT565" s="179" t="s">
        <v>514</v>
      </c>
      <c r="AU565" s="179" t="s">
        <v>82</v>
      </c>
      <c r="AV565" s="14" t="s">
        <v>79</v>
      </c>
      <c r="AW565" s="14" t="s">
        <v>33</v>
      </c>
      <c r="AX565" s="14" t="s">
        <v>72</v>
      </c>
      <c r="AY565" s="179" t="s">
        <v>155</v>
      </c>
    </row>
    <row r="566" spans="2:65" s="12" customFormat="1" ht="10.199999999999999">
      <c r="B566" s="159"/>
      <c r="D566" s="160" t="s">
        <v>514</v>
      </c>
      <c r="E566" s="161" t="s">
        <v>19</v>
      </c>
      <c r="F566" s="162" t="s">
        <v>1540</v>
      </c>
      <c r="H566" s="163">
        <v>-3.762</v>
      </c>
      <c r="I566" s="164"/>
      <c r="L566" s="159"/>
      <c r="M566" s="165"/>
      <c r="T566" s="166"/>
      <c r="AT566" s="161" t="s">
        <v>514</v>
      </c>
      <c r="AU566" s="161" t="s">
        <v>82</v>
      </c>
      <c r="AV566" s="12" t="s">
        <v>82</v>
      </c>
      <c r="AW566" s="12" t="s">
        <v>33</v>
      </c>
      <c r="AX566" s="12" t="s">
        <v>72</v>
      </c>
      <c r="AY566" s="161" t="s">
        <v>155</v>
      </c>
    </row>
    <row r="567" spans="2:65" s="12" customFormat="1" ht="10.199999999999999">
      <c r="B567" s="159"/>
      <c r="D567" s="160" t="s">
        <v>514</v>
      </c>
      <c r="E567" s="161" t="s">
        <v>19</v>
      </c>
      <c r="F567" s="162" t="s">
        <v>1541</v>
      </c>
      <c r="H567" s="163">
        <v>-1.782</v>
      </c>
      <c r="I567" s="164"/>
      <c r="L567" s="159"/>
      <c r="M567" s="165"/>
      <c r="T567" s="166"/>
      <c r="AT567" s="161" t="s">
        <v>514</v>
      </c>
      <c r="AU567" s="161" t="s">
        <v>82</v>
      </c>
      <c r="AV567" s="12" t="s">
        <v>82</v>
      </c>
      <c r="AW567" s="12" t="s">
        <v>33</v>
      </c>
      <c r="AX567" s="12" t="s">
        <v>72</v>
      </c>
      <c r="AY567" s="161" t="s">
        <v>155</v>
      </c>
    </row>
    <row r="568" spans="2:65" s="14" customFormat="1" ht="10.199999999999999">
      <c r="B568" s="178"/>
      <c r="D568" s="160" t="s">
        <v>514</v>
      </c>
      <c r="E568" s="179" t="s">
        <v>19</v>
      </c>
      <c r="F568" s="180" t="s">
        <v>1380</v>
      </c>
      <c r="H568" s="179" t="s">
        <v>19</v>
      </c>
      <c r="I568" s="181"/>
      <c r="L568" s="178"/>
      <c r="M568" s="182"/>
      <c r="T568" s="183"/>
      <c r="AT568" s="179" t="s">
        <v>514</v>
      </c>
      <c r="AU568" s="179" t="s">
        <v>82</v>
      </c>
      <c r="AV568" s="14" t="s">
        <v>79</v>
      </c>
      <c r="AW568" s="14" t="s">
        <v>33</v>
      </c>
      <c r="AX568" s="14" t="s">
        <v>72</v>
      </c>
      <c r="AY568" s="179" t="s">
        <v>155</v>
      </c>
    </row>
    <row r="569" spans="2:65" s="12" customFormat="1" ht="10.199999999999999">
      <c r="B569" s="159"/>
      <c r="D569" s="160" t="s">
        <v>514</v>
      </c>
      <c r="E569" s="161" t="s">
        <v>19</v>
      </c>
      <c r="F569" s="162" t="s">
        <v>1542</v>
      </c>
      <c r="H569" s="163">
        <v>-2.1179999999999999</v>
      </c>
      <c r="I569" s="164"/>
      <c r="L569" s="159"/>
      <c r="M569" s="165"/>
      <c r="T569" s="166"/>
      <c r="AT569" s="161" t="s">
        <v>514</v>
      </c>
      <c r="AU569" s="161" t="s">
        <v>82</v>
      </c>
      <c r="AV569" s="12" t="s">
        <v>82</v>
      </c>
      <c r="AW569" s="12" t="s">
        <v>33</v>
      </c>
      <c r="AX569" s="12" t="s">
        <v>72</v>
      </c>
      <c r="AY569" s="161" t="s">
        <v>155</v>
      </c>
    </row>
    <row r="570" spans="2:65" s="13" customFormat="1" ht="10.199999999999999">
      <c r="B570" s="167"/>
      <c r="D570" s="160" t="s">
        <v>514</v>
      </c>
      <c r="E570" s="168" t="s">
        <v>19</v>
      </c>
      <c r="F570" s="169" t="s">
        <v>516</v>
      </c>
      <c r="H570" s="170">
        <v>1207.21</v>
      </c>
      <c r="I570" s="171"/>
      <c r="L570" s="167"/>
      <c r="M570" s="172"/>
      <c r="T570" s="173"/>
      <c r="AT570" s="168" t="s">
        <v>514</v>
      </c>
      <c r="AU570" s="168" t="s">
        <v>82</v>
      </c>
      <c r="AV570" s="13" t="s">
        <v>163</v>
      </c>
      <c r="AW570" s="13" t="s">
        <v>33</v>
      </c>
      <c r="AX570" s="13" t="s">
        <v>79</v>
      </c>
      <c r="AY570" s="168" t="s">
        <v>155</v>
      </c>
    </row>
    <row r="571" spans="2:65" s="1" customFormat="1" ht="16.5" customHeight="1">
      <c r="B571" s="33"/>
      <c r="C571" s="149" t="s">
        <v>7</v>
      </c>
      <c r="D571" s="149" t="s">
        <v>229</v>
      </c>
      <c r="E571" s="150" t="s">
        <v>772</v>
      </c>
      <c r="F571" s="151" t="s">
        <v>773</v>
      </c>
      <c r="G571" s="152" t="s">
        <v>232</v>
      </c>
      <c r="H571" s="153">
        <v>1068.8130000000001</v>
      </c>
      <c r="I571" s="154"/>
      <c r="J571" s="155">
        <f>ROUND(I571*H571,2)</f>
        <v>0</v>
      </c>
      <c r="K571" s="151" t="s">
        <v>19</v>
      </c>
      <c r="L571" s="156"/>
      <c r="M571" s="157" t="s">
        <v>19</v>
      </c>
      <c r="N571" s="158" t="s">
        <v>43</v>
      </c>
      <c r="P571" s="141">
        <f>O571*H571</f>
        <v>0</v>
      </c>
      <c r="Q571" s="141">
        <v>0</v>
      </c>
      <c r="R571" s="141">
        <f>Q571*H571</f>
        <v>0</v>
      </c>
      <c r="S571" s="141">
        <v>0</v>
      </c>
      <c r="T571" s="142">
        <f>S571*H571</f>
        <v>0</v>
      </c>
      <c r="AR571" s="143" t="s">
        <v>177</v>
      </c>
      <c r="AT571" s="143" t="s">
        <v>229</v>
      </c>
      <c r="AU571" s="143" t="s">
        <v>82</v>
      </c>
      <c r="AY571" s="18" t="s">
        <v>155</v>
      </c>
      <c r="BE571" s="144">
        <f>IF(N571="základní",J571,0)</f>
        <v>0</v>
      </c>
      <c r="BF571" s="144">
        <f>IF(N571="snížená",J571,0)</f>
        <v>0</v>
      </c>
      <c r="BG571" s="144">
        <f>IF(N571="zákl. přenesená",J571,0)</f>
        <v>0</v>
      </c>
      <c r="BH571" s="144">
        <f>IF(N571="sníž. přenesená",J571,0)</f>
        <v>0</v>
      </c>
      <c r="BI571" s="144">
        <f>IF(N571="nulová",J571,0)</f>
        <v>0</v>
      </c>
      <c r="BJ571" s="18" t="s">
        <v>79</v>
      </c>
      <c r="BK571" s="144">
        <f>ROUND(I571*H571,2)</f>
        <v>0</v>
      </c>
      <c r="BL571" s="18" t="s">
        <v>163</v>
      </c>
      <c r="BM571" s="143" t="s">
        <v>1543</v>
      </c>
    </row>
    <row r="572" spans="2:65" s="14" customFormat="1" ht="10.199999999999999">
      <c r="B572" s="178"/>
      <c r="D572" s="160" t="s">
        <v>514</v>
      </c>
      <c r="E572" s="179" t="s">
        <v>19</v>
      </c>
      <c r="F572" s="180" t="s">
        <v>1128</v>
      </c>
      <c r="H572" s="179" t="s">
        <v>19</v>
      </c>
      <c r="I572" s="181"/>
      <c r="L572" s="178"/>
      <c r="M572" s="182"/>
      <c r="T572" s="183"/>
      <c r="AT572" s="179" t="s">
        <v>514</v>
      </c>
      <c r="AU572" s="179" t="s">
        <v>82</v>
      </c>
      <c r="AV572" s="14" t="s">
        <v>79</v>
      </c>
      <c r="AW572" s="14" t="s">
        <v>33</v>
      </c>
      <c r="AX572" s="14" t="s">
        <v>72</v>
      </c>
      <c r="AY572" s="179" t="s">
        <v>155</v>
      </c>
    </row>
    <row r="573" spans="2:65" s="14" customFormat="1" ht="10.199999999999999">
      <c r="B573" s="178"/>
      <c r="D573" s="160" t="s">
        <v>514</v>
      </c>
      <c r="E573" s="179" t="s">
        <v>19</v>
      </c>
      <c r="F573" s="180" t="s">
        <v>1544</v>
      </c>
      <c r="H573" s="179" t="s">
        <v>19</v>
      </c>
      <c r="I573" s="181"/>
      <c r="L573" s="178"/>
      <c r="M573" s="182"/>
      <c r="T573" s="183"/>
      <c r="AT573" s="179" t="s">
        <v>514</v>
      </c>
      <c r="AU573" s="179" t="s">
        <v>82</v>
      </c>
      <c r="AV573" s="14" t="s">
        <v>79</v>
      </c>
      <c r="AW573" s="14" t="s">
        <v>33</v>
      </c>
      <c r="AX573" s="14" t="s">
        <v>72</v>
      </c>
      <c r="AY573" s="179" t="s">
        <v>155</v>
      </c>
    </row>
    <row r="574" spans="2:65" s="14" customFormat="1" ht="10.199999999999999">
      <c r="B574" s="178"/>
      <c r="D574" s="160" t="s">
        <v>514</v>
      </c>
      <c r="E574" s="179" t="s">
        <v>19</v>
      </c>
      <c r="F574" s="180" t="s">
        <v>1545</v>
      </c>
      <c r="H574" s="179" t="s">
        <v>19</v>
      </c>
      <c r="I574" s="181"/>
      <c r="L574" s="178"/>
      <c r="M574" s="182"/>
      <c r="T574" s="183"/>
      <c r="AT574" s="179" t="s">
        <v>514</v>
      </c>
      <c r="AU574" s="179" t="s">
        <v>82</v>
      </c>
      <c r="AV574" s="14" t="s">
        <v>79</v>
      </c>
      <c r="AW574" s="14" t="s">
        <v>33</v>
      </c>
      <c r="AX574" s="14" t="s">
        <v>72</v>
      </c>
      <c r="AY574" s="179" t="s">
        <v>155</v>
      </c>
    </row>
    <row r="575" spans="2:65" s="14" customFormat="1" ht="10.199999999999999">
      <c r="B575" s="178"/>
      <c r="D575" s="160" t="s">
        <v>514</v>
      </c>
      <c r="E575" s="179" t="s">
        <v>19</v>
      </c>
      <c r="F575" s="180" t="s">
        <v>1546</v>
      </c>
      <c r="H575" s="179" t="s">
        <v>19</v>
      </c>
      <c r="I575" s="181"/>
      <c r="L575" s="178"/>
      <c r="M575" s="182"/>
      <c r="T575" s="183"/>
      <c r="AT575" s="179" t="s">
        <v>514</v>
      </c>
      <c r="AU575" s="179" t="s">
        <v>82</v>
      </c>
      <c r="AV575" s="14" t="s">
        <v>79</v>
      </c>
      <c r="AW575" s="14" t="s">
        <v>33</v>
      </c>
      <c r="AX575" s="14" t="s">
        <v>72</v>
      </c>
      <c r="AY575" s="179" t="s">
        <v>155</v>
      </c>
    </row>
    <row r="576" spans="2:65" s="12" customFormat="1" ht="10.199999999999999">
      <c r="B576" s="159"/>
      <c r="D576" s="160" t="s">
        <v>514</v>
      </c>
      <c r="E576" s="161" t="s">
        <v>19</v>
      </c>
      <c r="F576" s="162" t="s">
        <v>1547</v>
      </c>
      <c r="H576" s="163">
        <v>52.86</v>
      </c>
      <c r="I576" s="164"/>
      <c r="L576" s="159"/>
      <c r="M576" s="165"/>
      <c r="T576" s="166"/>
      <c r="AT576" s="161" t="s">
        <v>514</v>
      </c>
      <c r="AU576" s="161" t="s">
        <v>82</v>
      </c>
      <c r="AV576" s="12" t="s">
        <v>82</v>
      </c>
      <c r="AW576" s="12" t="s">
        <v>33</v>
      </c>
      <c r="AX576" s="12" t="s">
        <v>72</v>
      </c>
      <c r="AY576" s="161" t="s">
        <v>155</v>
      </c>
    </row>
    <row r="577" spans="2:65" s="12" customFormat="1" ht="10.199999999999999">
      <c r="B577" s="159"/>
      <c r="D577" s="160" t="s">
        <v>514</v>
      </c>
      <c r="E577" s="161" t="s">
        <v>19</v>
      </c>
      <c r="F577" s="162" t="s">
        <v>1548</v>
      </c>
      <c r="H577" s="163">
        <v>50.746000000000002</v>
      </c>
      <c r="I577" s="164"/>
      <c r="L577" s="159"/>
      <c r="M577" s="165"/>
      <c r="T577" s="166"/>
      <c r="AT577" s="161" t="s">
        <v>514</v>
      </c>
      <c r="AU577" s="161" t="s">
        <v>82</v>
      </c>
      <c r="AV577" s="12" t="s">
        <v>82</v>
      </c>
      <c r="AW577" s="12" t="s">
        <v>33</v>
      </c>
      <c r="AX577" s="12" t="s">
        <v>72</v>
      </c>
      <c r="AY577" s="161" t="s">
        <v>155</v>
      </c>
    </row>
    <row r="578" spans="2:65" s="12" customFormat="1" ht="10.199999999999999">
      <c r="B578" s="159"/>
      <c r="D578" s="160" t="s">
        <v>514</v>
      </c>
      <c r="E578" s="161" t="s">
        <v>19</v>
      </c>
      <c r="F578" s="162" t="s">
        <v>1549</v>
      </c>
      <c r="H578" s="163">
        <v>101.492</v>
      </c>
      <c r="I578" s="164"/>
      <c r="L578" s="159"/>
      <c r="M578" s="165"/>
      <c r="T578" s="166"/>
      <c r="AT578" s="161" t="s">
        <v>514</v>
      </c>
      <c r="AU578" s="161" t="s">
        <v>82</v>
      </c>
      <c r="AV578" s="12" t="s">
        <v>82</v>
      </c>
      <c r="AW578" s="12" t="s">
        <v>33</v>
      </c>
      <c r="AX578" s="12" t="s">
        <v>72</v>
      </c>
      <c r="AY578" s="161" t="s">
        <v>155</v>
      </c>
    </row>
    <row r="579" spans="2:65" s="12" customFormat="1" ht="10.199999999999999">
      <c r="B579" s="159"/>
      <c r="D579" s="160" t="s">
        <v>514</v>
      </c>
      <c r="E579" s="161" t="s">
        <v>19</v>
      </c>
      <c r="F579" s="162" t="s">
        <v>1550</v>
      </c>
      <c r="H579" s="163">
        <v>330.03699999999998</v>
      </c>
      <c r="I579" s="164"/>
      <c r="L579" s="159"/>
      <c r="M579" s="165"/>
      <c r="T579" s="166"/>
      <c r="AT579" s="161" t="s">
        <v>514</v>
      </c>
      <c r="AU579" s="161" t="s">
        <v>82</v>
      </c>
      <c r="AV579" s="12" t="s">
        <v>82</v>
      </c>
      <c r="AW579" s="12" t="s">
        <v>33</v>
      </c>
      <c r="AX579" s="12" t="s">
        <v>72</v>
      </c>
      <c r="AY579" s="161" t="s">
        <v>155</v>
      </c>
    </row>
    <row r="580" spans="2:65" s="12" customFormat="1" ht="10.199999999999999">
      <c r="B580" s="159"/>
      <c r="D580" s="160" t="s">
        <v>514</v>
      </c>
      <c r="E580" s="161" t="s">
        <v>19</v>
      </c>
      <c r="F580" s="162" t="s">
        <v>1551</v>
      </c>
      <c r="H580" s="163">
        <v>533.678</v>
      </c>
      <c r="I580" s="164"/>
      <c r="L580" s="159"/>
      <c r="M580" s="165"/>
      <c r="T580" s="166"/>
      <c r="AT580" s="161" t="s">
        <v>514</v>
      </c>
      <c r="AU580" s="161" t="s">
        <v>82</v>
      </c>
      <c r="AV580" s="12" t="s">
        <v>82</v>
      </c>
      <c r="AW580" s="12" t="s">
        <v>33</v>
      </c>
      <c r="AX580" s="12" t="s">
        <v>72</v>
      </c>
      <c r="AY580" s="161" t="s">
        <v>155</v>
      </c>
    </row>
    <row r="581" spans="2:65" s="13" customFormat="1" ht="10.199999999999999">
      <c r="B581" s="167"/>
      <c r="D581" s="160" t="s">
        <v>514</v>
      </c>
      <c r="E581" s="168" t="s">
        <v>19</v>
      </c>
      <c r="F581" s="169" t="s">
        <v>516</v>
      </c>
      <c r="H581" s="170">
        <v>1068.8130000000001</v>
      </c>
      <c r="I581" s="171"/>
      <c r="L581" s="167"/>
      <c r="M581" s="172"/>
      <c r="T581" s="173"/>
      <c r="AT581" s="168" t="s">
        <v>514</v>
      </c>
      <c r="AU581" s="168" t="s">
        <v>82</v>
      </c>
      <c r="AV581" s="13" t="s">
        <v>163</v>
      </c>
      <c r="AW581" s="13" t="s">
        <v>33</v>
      </c>
      <c r="AX581" s="13" t="s">
        <v>79</v>
      </c>
      <c r="AY581" s="168" t="s">
        <v>155</v>
      </c>
    </row>
    <row r="582" spans="2:65" s="1" customFormat="1" ht="37.799999999999997" customHeight="1">
      <c r="B582" s="33"/>
      <c r="C582" s="132" t="s">
        <v>210</v>
      </c>
      <c r="D582" s="132" t="s">
        <v>158</v>
      </c>
      <c r="E582" s="133" t="s">
        <v>787</v>
      </c>
      <c r="F582" s="134" t="s">
        <v>788</v>
      </c>
      <c r="G582" s="135" t="s">
        <v>186</v>
      </c>
      <c r="H582" s="136">
        <v>296.07499999999999</v>
      </c>
      <c r="I582" s="137"/>
      <c r="J582" s="138">
        <f>ROUND(I582*H582,2)</f>
        <v>0</v>
      </c>
      <c r="K582" s="134" t="s">
        <v>162</v>
      </c>
      <c r="L582" s="33"/>
      <c r="M582" s="139" t="s">
        <v>19</v>
      </c>
      <c r="N582" s="140" t="s">
        <v>43</v>
      </c>
      <c r="P582" s="141">
        <f>O582*H582</f>
        <v>0</v>
      </c>
      <c r="Q582" s="141">
        <v>0</v>
      </c>
      <c r="R582" s="141">
        <f>Q582*H582</f>
        <v>0</v>
      </c>
      <c r="S582" s="141">
        <v>0</v>
      </c>
      <c r="T582" s="142">
        <f>S582*H582</f>
        <v>0</v>
      </c>
      <c r="AR582" s="143" t="s">
        <v>163</v>
      </c>
      <c r="AT582" s="143" t="s">
        <v>158</v>
      </c>
      <c r="AU582" s="143" t="s">
        <v>82</v>
      </c>
      <c r="AY582" s="18" t="s">
        <v>155</v>
      </c>
      <c r="BE582" s="144">
        <f>IF(N582="základní",J582,0)</f>
        <v>0</v>
      </c>
      <c r="BF582" s="144">
        <f>IF(N582="snížená",J582,0)</f>
        <v>0</v>
      </c>
      <c r="BG582" s="144">
        <f>IF(N582="zákl. přenesená",J582,0)</f>
        <v>0</v>
      </c>
      <c r="BH582" s="144">
        <f>IF(N582="sníž. přenesená",J582,0)</f>
        <v>0</v>
      </c>
      <c r="BI582" s="144">
        <f>IF(N582="nulová",J582,0)</f>
        <v>0</v>
      </c>
      <c r="BJ582" s="18" t="s">
        <v>79</v>
      </c>
      <c r="BK582" s="144">
        <f>ROUND(I582*H582,2)</f>
        <v>0</v>
      </c>
      <c r="BL582" s="18" t="s">
        <v>163</v>
      </c>
      <c r="BM582" s="143" t="s">
        <v>237</v>
      </c>
    </row>
    <row r="583" spans="2:65" s="1" customFormat="1" ht="10.199999999999999">
      <c r="B583" s="33"/>
      <c r="D583" s="145" t="s">
        <v>164</v>
      </c>
      <c r="F583" s="146" t="s">
        <v>790</v>
      </c>
      <c r="I583" s="147"/>
      <c r="L583" s="33"/>
      <c r="M583" s="148"/>
      <c r="T583" s="54"/>
      <c r="AT583" s="18" t="s">
        <v>164</v>
      </c>
      <c r="AU583" s="18" t="s">
        <v>82</v>
      </c>
    </row>
    <row r="584" spans="2:65" s="14" customFormat="1" ht="10.199999999999999">
      <c r="B584" s="178"/>
      <c r="D584" s="160" t="s">
        <v>514</v>
      </c>
      <c r="E584" s="179" t="s">
        <v>19</v>
      </c>
      <c r="F584" s="180" t="s">
        <v>761</v>
      </c>
      <c r="H584" s="179" t="s">
        <v>19</v>
      </c>
      <c r="I584" s="181"/>
      <c r="L584" s="178"/>
      <c r="M584" s="182"/>
      <c r="T584" s="183"/>
      <c r="AT584" s="179" t="s">
        <v>514</v>
      </c>
      <c r="AU584" s="179" t="s">
        <v>82</v>
      </c>
      <c r="AV584" s="14" t="s">
        <v>79</v>
      </c>
      <c r="AW584" s="14" t="s">
        <v>33</v>
      </c>
      <c r="AX584" s="14" t="s">
        <v>72</v>
      </c>
      <c r="AY584" s="179" t="s">
        <v>155</v>
      </c>
    </row>
    <row r="585" spans="2:65" s="14" customFormat="1" ht="10.199999999999999">
      <c r="B585" s="178"/>
      <c r="D585" s="160" t="s">
        <v>514</v>
      </c>
      <c r="E585" s="179" t="s">
        <v>19</v>
      </c>
      <c r="F585" s="180" t="s">
        <v>1243</v>
      </c>
      <c r="H585" s="179" t="s">
        <v>19</v>
      </c>
      <c r="I585" s="181"/>
      <c r="L585" s="178"/>
      <c r="M585" s="182"/>
      <c r="T585" s="183"/>
      <c r="AT585" s="179" t="s">
        <v>514</v>
      </c>
      <c r="AU585" s="179" t="s">
        <v>82</v>
      </c>
      <c r="AV585" s="14" t="s">
        <v>79</v>
      </c>
      <c r="AW585" s="14" t="s">
        <v>33</v>
      </c>
      <c r="AX585" s="14" t="s">
        <v>72</v>
      </c>
      <c r="AY585" s="179" t="s">
        <v>155</v>
      </c>
    </row>
    <row r="586" spans="2:65" s="12" customFormat="1" ht="10.199999999999999">
      <c r="B586" s="159"/>
      <c r="D586" s="160" t="s">
        <v>514</v>
      </c>
      <c r="E586" s="161" t="s">
        <v>19</v>
      </c>
      <c r="F586" s="162" t="s">
        <v>1552</v>
      </c>
      <c r="H586" s="163">
        <v>51.024000000000001</v>
      </c>
      <c r="I586" s="164"/>
      <c r="L586" s="159"/>
      <c r="M586" s="165"/>
      <c r="T586" s="166"/>
      <c r="AT586" s="161" t="s">
        <v>514</v>
      </c>
      <c r="AU586" s="161" t="s">
        <v>82</v>
      </c>
      <c r="AV586" s="12" t="s">
        <v>82</v>
      </c>
      <c r="AW586" s="12" t="s">
        <v>33</v>
      </c>
      <c r="AX586" s="12" t="s">
        <v>72</v>
      </c>
      <c r="AY586" s="161" t="s">
        <v>155</v>
      </c>
    </row>
    <row r="587" spans="2:65" s="14" customFormat="1" ht="10.199999999999999">
      <c r="B587" s="178"/>
      <c r="D587" s="160" t="s">
        <v>514</v>
      </c>
      <c r="E587" s="179" t="s">
        <v>19</v>
      </c>
      <c r="F587" s="180" t="s">
        <v>1260</v>
      </c>
      <c r="H587" s="179" t="s">
        <v>19</v>
      </c>
      <c r="I587" s="181"/>
      <c r="L587" s="178"/>
      <c r="M587" s="182"/>
      <c r="T587" s="183"/>
      <c r="AT587" s="179" t="s">
        <v>514</v>
      </c>
      <c r="AU587" s="179" t="s">
        <v>82</v>
      </c>
      <c r="AV587" s="14" t="s">
        <v>79</v>
      </c>
      <c r="AW587" s="14" t="s">
        <v>33</v>
      </c>
      <c r="AX587" s="14" t="s">
        <v>72</v>
      </c>
      <c r="AY587" s="179" t="s">
        <v>155</v>
      </c>
    </row>
    <row r="588" spans="2:65" s="12" customFormat="1" ht="10.199999999999999">
      <c r="B588" s="159"/>
      <c r="D588" s="160" t="s">
        <v>514</v>
      </c>
      <c r="E588" s="161" t="s">
        <v>19</v>
      </c>
      <c r="F588" s="162" t="s">
        <v>1553</v>
      </c>
      <c r="H588" s="163">
        <v>4.43</v>
      </c>
      <c r="I588" s="164"/>
      <c r="L588" s="159"/>
      <c r="M588" s="165"/>
      <c r="T588" s="166"/>
      <c r="AT588" s="161" t="s">
        <v>514</v>
      </c>
      <c r="AU588" s="161" t="s">
        <v>82</v>
      </c>
      <c r="AV588" s="12" t="s">
        <v>82</v>
      </c>
      <c r="AW588" s="12" t="s">
        <v>33</v>
      </c>
      <c r="AX588" s="12" t="s">
        <v>72</v>
      </c>
      <c r="AY588" s="161" t="s">
        <v>155</v>
      </c>
    </row>
    <row r="589" spans="2:65" s="14" customFormat="1" ht="10.199999999999999">
      <c r="B589" s="178"/>
      <c r="D589" s="160" t="s">
        <v>514</v>
      </c>
      <c r="E589" s="179" t="s">
        <v>19</v>
      </c>
      <c r="F589" s="180" t="s">
        <v>1231</v>
      </c>
      <c r="H589" s="179" t="s">
        <v>19</v>
      </c>
      <c r="I589" s="181"/>
      <c r="L589" s="178"/>
      <c r="M589" s="182"/>
      <c r="T589" s="183"/>
      <c r="AT589" s="179" t="s">
        <v>514</v>
      </c>
      <c r="AU589" s="179" t="s">
        <v>82</v>
      </c>
      <c r="AV589" s="14" t="s">
        <v>79</v>
      </c>
      <c r="AW589" s="14" t="s">
        <v>33</v>
      </c>
      <c r="AX589" s="14" t="s">
        <v>72</v>
      </c>
      <c r="AY589" s="179" t="s">
        <v>155</v>
      </c>
    </row>
    <row r="590" spans="2:65" s="12" customFormat="1" ht="10.199999999999999">
      <c r="B590" s="159"/>
      <c r="D590" s="160" t="s">
        <v>514</v>
      </c>
      <c r="E590" s="161" t="s">
        <v>19</v>
      </c>
      <c r="F590" s="162" t="s">
        <v>1554</v>
      </c>
      <c r="H590" s="163">
        <v>87.253</v>
      </c>
      <c r="I590" s="164"/>
      <c r="L590" s="159"/>
      <c r="M590" s="165"/>
      <c r="T590" s="166"/>
      <c r="AT590" s="161" t="s">
        <v>514</v>
      </c>
      <c r="AU590" s="161" t="s">
        <v>82</v>
      </c>
      <c r="AV590" s="12" t="s">
        <v>82</v>
      </c>
      <c r="AW590" s="12" t="s">
        <v>33</v>
      </c>
      <c r="AX590" s="12" t="s">
        <v>72</v>
      </c>
      <c r="AY590" s="161" t="s">
        <v>155</v>
      </c>
    </row>
    <row r="591" spans="2:65" s="14" customFormat="1" ht="10.199999999999999">
      <c r="B591" s="178"/>
      <c r="D591" s="160" t="s">
        <v>514</v>
      </c>
      <c r="E591" s="179" t="s">
        <v>19</v>
      </c>
      <c r="F591" s="180" t="s">
        <v>1234</v>
      </c>
      <c r="H591" s="179" t="s">
        <v>19</v>
      </c>
      <c r="I591" s="181"/>
      <c r="L591" s="178"/>
      <c r="M591" s="182"/>
      <c r="T591" s="183"/>
      <c r="AT591" s="179" t="s">
        <v>514</v>
      </c>
      <c r="AU591" s="179" t="s">
        <v>82</v>
      </c>
      <c r="AV591" s="14" t="s">
        <v>79</v>
      </c>
      <c r="AW591" s="14" t="s">
        <v>33</v>
      </c>
      <c r="AX591" s="14" t="s">
        <v>72</v>
      </c>
      <c r="AY591" s="179" t="s">
        <v>155</v>
      </c>
    </row>
    <row r="592" spans="2:65" s="12" customFormat="1" ht="10.199999999999999">
      <c r="B592" s="159"/>
      <c r="D592" s="160" t="s">
        <v>514</v>
      </c>
      <c r="E592" s="161" t="s">
        <v>19</v>
      </c>
      <c r="F592" s="162" t="s">
        <v>1555</v>
      </c>
      <c r="H592" s="163">
        <v>128.86500000000001</v>
      </c>
      <c r="I592" s="164"/>
      <c r="L592" s="159"/>
      <c r="M592" s="165"/>
      <c r="T592" s="166"/>
      <c r="AT592" s="161" t="s">
        <v>514</v>
      </c>
      <c r="AU592" s="161" t="s">
        <v>82</v>
      </c>
      <c r="AV592" s="12" t="s">
        <v>82</v>
      </c>
      <c r="AW592" s="12" t="s">
        <v>33</v>
      </c>
      <c r="AX592" s="12" t="s">
        <v>72</v>
      </c>
      <c r="AY592" s="161" t="s">
        <v>155</v>
      </c>
    </row>
    <row r="593" spans="2:65" s="14" customFormat="1" ht="10.199999999999999">
      <c r="B593" s="178"/>
      <c r="D593" s="160" t="s">
        <v>514</v>
      </c>
      <c r="E593" s="179" t="s">
        <v>19</v>
      </c>
      <c r="F593" s="180" t="s">
        <v>1367</v>
      </c>
      <c r="H593" s="179" t="s">
        <v>19</v>
      </c>
      <c r="I593" s="181"/>
      <c r="L593" s="178"/>
      <c r="M593" s="182"/>
      <c r="T593" s="183"/>
      <c r="AT593" s="179" t="s">
        <v>514</v>
      </c>
      <c r="AU593" s="179" t="s">
        <v>82</v>
      </c>
      <c r="AV593" s="14" t="s">
        <v>79</v>
      </c>
      <c r="AW593" s="14" t="s">
        <v>33</v>
      </c>
      <c r="AX593" s="14" t="s">
        <v>72</v>
      </c>
      <c r="AY593" s="179" t="s">
        <v>155</v>
      </c>
    </row>
    <row r="594" spans="2:65" s="12" customFormat="1" ht="10.199999999999999">
      <c r="B594" s="159"/>
      <c r="D594" s="160" t="s">
        <v>514</v>
      </c>
      <c r="E594" s="161" t="s">
        <v>19</v>
      </c>
      <c r="F594" s="162" t="s">
        <v>1556</v>
      </c>
      <c r="H594" s="163">
        <v>18.149999999999999</v>
      </c>
      <c r="I594" s="164"/>
      <c r="L594" s="159"/>
      <c r="M594" s="165"/>
      <c r="T594" s="166"/>
      <c r="AT594" s="161" t="s">
        <v>514</v>
      </c>
      <c r="AU594" s="161" t="s">
        <v>82</v>
      </c>
      <c r="AV594" s="12" t="s">
        <v>82</v>
      </c>
      <c r="AW594" s="12" t="s">
        <v>33</v>
      </c>
      <c r="AX594" s="12" t="s">
        <v>72</v>
      </c>
      <c r="AY594" s="161" t="s">
        <v>155</v>
      </c>
    </row>
    <row r="595" spans="2:65" s="14" customFormat="1" ht="10.199999999999999">
      <c r="B595" s="178"/>
      <c r="D595" s="160" t="s">
        <v>514</v>
      </c>
      <c r="E595" s="179" t="s">
        <v>19</v>
      </c>
      <c r="F595" s="180" t="s">
        <v>1375</v>
      </c>
      <c r="H595" s="179" t="s">
        <v>19</v>
      </c>
      <c r="I595" s="181"/>
      <c r="L595" s="178"/>
      <c r="M595" s="182"/>
      <c r="T595" s="183"/>
      <c r="AT595" s="179" t="s">
        <v>514</v>
      </c>
      <c r="AU595" s="179" t="s">
        <v>82</v>
      </c>
      <c r="AV595" s="14" t="s">
        <v>79</v>
      </c>
      <c r="AW595" s="14" t="s">
        <v>33</v>
      </c>
      <c r="AX595" s="14" t="s">
        <v>72</v>
      </c>
      <c r="AY595" s="179" t="s">
        <v>155</v>
      </c>
    </row>
    <row r="596" spans="2:65" s="12" customFormat="1" ht="10.199999999999999">
      <c r="B596" s="159"/>
      <c r="D596" s="160" t="s">
        <v>514</v>
      </c>
      <c r="E596" s="161" t="s">
        <v>19</v>
      </c>
      <c r="F596" s="162" t="s">
        <v>1557</v>
      </c>
      <c r="H596" s="163">
        <v>3.1349999999999998</v>
      </c>
      <c r="I596" s="164"/>
      <c r="L596" s="159"/>
      <c r="M596" s="165"/>
      <c r="T596" s="166"/>
      <c r="AT596" s="161" t="s">
        <v>514</v>
      </c>
      <c r="AU596" s="161" t="s">
        <v>82</v>
      </c>
      <c r="AV596" s="12" t="s">
        <v>82</v>
      </c>
      <c r="AW596" s="12" t="s">
        <v>33</v>
      </c>
      <c r="AX596" s="12" t="s">
        <v>72</v>
      </c>
      <c r="AY596" s="161" t="s">
        <v>155</v>
      </c>
    </row>
    <row r="597" spans="2:65" s="12" customFormat="1" ht="10.199999999999999">
      <c r="B597" s="159"/>
      <c r="D597" s="160" t="s">
        <v>514</v>
      </c>
      <c r="E597" s="161" t="s">
        <v>19</v>
      </c>
      <c r="F597" s="162" t="s">
        <v>1558</v>
      </c>
      <c r="H597" s="163">
        <v>1.4850000000000001</v>
      </c>
      <c r="I597" s="164"/>
      <c r="L597" s="159"/>
      <c r="M597" s="165"/>
      <c r="T597" s="166"/>
      <c r="AT597" s="161" t="s">
        <v>514</v>
      </c>
      <c r="AU597" s="161" t="s">
        <v>82</v>
      </c>
      <c r="AV597" s="12" t="s">
        <v>82</v>
      </c>
      <c r="AW597" s="12" t="s">
        <v>33</v>
      </c>
      <c r="AX597" s="12" t="s">
        <v>72</v>
      </c>
      <c r="AY597" s="161" t="s">
        <v>155</v>
      </c>
    </row>
    <row r="598" spans="2:65" s="14" customFormat="1" ht="10.199999999999999">
      <c r="B598" s="178"/>
      <c r="D598" s="160" t="s">
        <v>514</v>
      </c>
      <c r="E598" s="179" t="s">
        <v>19</v>
      </c>
      <c r="F598" s="180" t="s">
        <v>1380</v>
      </c>
      <c r="H598" s="179" t="s">
        <v>19</v>
      </c>
      <c r="I598" s="181"/>
      <c r="L598" s="178"/>
      <c r="M598" s="182"/>
      <c r="T598" s="183"/>
      <c r="AT598" s="179" t="s">
        <v>514</v>
      </c>
      <c r="AU598" s="179" t="s">
        <v>82</v>
      </c>
      <c r="AV598" s="14" t="s">
        <v>79</v>
      </c>
      <c r="AW598" s="14" t="s">
        <v>33</v>
      </c>
      <c r="AX598" s="14" t="s">
        <v>72</v>
      </c>
      <c r="AY598" s="179" t="s">
        <v>155</v>
      </c>
    </row>
    <row r="599" spans="2:65" s="12" customFormat="1" ht="10.199999999999999">
      <c r="B599" s="159"/>
      <c r="D599" s="160" t="s">
        <v>514</v>
      </c>
      <c r="E599" s="161" t="s">
        <v>19</v>
      </c>
      <c r="F599" s="162" t="s">
        <v>1559</v>
      </c>
      <c r="H599" s="163">
        <v>1.7330000000000001</v>
      </c>
      <c r="I599" s="164"/>
      <c r="L599" s="159"/>
      <c r="M599" s="165"/>
      <c r="T599" s="166"/>
      <c r="AT599" s="161" t="s">
        <v>514</v>
      </c>
      <c r="AU599" s="161" t="s">
        <v>82</v>
      </c>
      <c r="AV599" s="12" t="s">
        <v>82</v>
      </c>
      <c r="AW599" s="12" t="s">
        <v>33</v>
      </c>
      <c r="AX599" s="12" t="s">
        <v>72</v>
      </c>
      <c r="AY599" s="161" t="s">
        <v>155</v>
      </c>
    </row>
    <row r="600" spans="2:65" s="13" customFormat="1" ht="10.199999999999999">
      <c r="B600" s="167"/>
      <c r="D600" s="160" t="s">
        <v>514</v>
      </c>
      <c r="E600" s="168" t="s">
        <v>19</v>
      </c>
      <c r="F600" s="169" t="s">
        <v>516</v>
      </c>
      <c r="H600" s="170">
        <v>296.07499999999999</v>
      </c>
      <c r="I600" s="171"/>
      <c r="L600" s="167"/>
      <c r="M600" s="172"/>
      <c r="T600" s="173"/>
      <c r="AT600" s="168" t="s">
        <v>514</v>
      </c>
      <c r="AU600" s="168" t="s">
        <v>82</v>
      </c>
      <c r="AV600" s="13" t="s">
        <v>163</v>
      </c>
      <c r="AW600" s="13" t="s">
        <v>33</v>
      </c>
      <c r="AX600" s="13" t="s">
        <v>79</v>
      </c>
      <c r="AY600" s="168" t="s">
        <v>155</v>
      </c>
    </row>
    <row r="601" spans="2:65" s="1" customFormat="1" ht="16.5" customHeight="1">
      <c r="B601" s="33"/>
      <c r="C601" s="149" t="s">
        <v>259</v>
      </c>
      <c r="D601" s="149" t="s">
        <v>229</v>
      </c>
      <c r="E601" s="150" t="s">
        <v>252</v>
      </c>
      <c r="F601" s="151" t="s">
        <v>253</v>
      </c>
      <c r="G601" s="152" t="s">
        <v>232</v>
      </c>
      <c r="H601" s="153">
        <v>562.54300000000001</v>
      </c>
      <c r="I601" s="154"/>
      <c r="J601" s="155">
        <f>ROUND(I601*H601,2)</f>
        <v>0</v>
      </c>
      <c r="K601" s="151" t="s">
        <v>162</v>
      </c>
      <c r="L601" s="156"/>
      <c r="M601" s="157" t="s">
        <v>19</v>
      </c>
      <c r="N601" s="158" t="s">
        <v>43</v>
      </c>
      <c r="P601" s="141">
        <f>O601*H601</f>
        <v>0</v>
      </c>
      <c r="Q601" s="141">
        <v>0</v>
      </c>
      <c r="R601" s="141">
        <f>Q601*H601</f>
        <v>0</v>
      </c>
      <c r="S601" s="141">
        <v>0</v>
      </c>
      <c r="T601" s="142">
        <f>S601*H601</f>
        <v>0</v>
      </c>
      <c r="AR601" s="143" t="s">
        <v>177</v>
      </c>
      <c r="AT601" s="143" t="s">
        <v>229</v>
      </c>
      <c r="AU601" s="143" t="s">
        <v>82</v>
      </c>
      <c r="AY601" s="18" t="s">
        <v>155</v>
      </c>
      <c r="BE601" s="144">
        <f>IF(N601="základní",J601,0)</f>
        <v>0</v>
      </c>
      <c r="BF601" s="144">
        <f>IF(N601="snížená",J601,0)</f>
        <v>0</v>
      </c>
      <c r="BG601" s="144">
        <f>IF(N601="zákl. přenesená",J601,0)</f>
        <v>0</v>
      </c>
      <c r="BH601" s="144">
        <f>IF(N601="sníž. přenesená",J601,0)</f>
        <v>0</v>
      </c>
      <c r="BI601" s="144">
        <f>IF(N601="nulová",J601,0)</f>
        <v>0</v>
      </c>
      <c r="BJ601" s="18" t="s">
        <v>79</v>
      </c>
      <c r="BK601" s="144">
        <f>ROUND(I601*H601,2)</f>
        <v>0</v>
      </c>
      <c r="BL601" s="18" t="s">
        <v>163</v>
      </c>
      <c r="BM601" s="143" t="s">
        <v>1560</v>
      </c>
    </row>
    <row r="602" spans="2:65" s="14" customFormat="1" ht="10.199999999999999">
      <c r="B602" s="178"/>
      <c r="D602" s="160" t="s">
        <v>514</v>
      </c>
      <c r="E602" s="179" t="s">
        <v>19</v>
      </c>
      <c r="F602" s="180" t="s">
        <v>795</v>
      </c>
      <c r="H602" s="179" t="s">
        <v>19</v>
      </c>
      <c r="I602" s="181"/>
      <c r="L602" s="178"/>
      <c r="M602" s="182"/>
      <c r="T602" s="183"/>
      <c r="AT602" s="179" t="s">
        <v>514</v>
      </c>
      <c r="AU602" s="179" t="s">
        <v>82</v>
      </c>
      <c r="AV602" s="14" t="s">
        <v>79</v>
      </c>
      <c r="AW602" s="14" t="s">
        <v>33</v>
      </c>
      <c r="AX602" s="14" t="s">
        <v>72</v>
      </c>
      <c r="AY602" s="179" t="s">
        <v>155</v>
      </c>
    </row>
    <row r="603" spans="2:65" s="12" customFormat="1" ht="10.199999999999999">
      <c r="B603" s="159"/>
      <c r="D603" s="160" t="s">
        <v>514</v>
      </c>
      <c r="E603" s="161" t="s">
        <v>19</v>
      </c>
      <c r="F603" s="162" t="s">
        <v>1561</v>
      </c>
      <c r="H603" s="163">
        <v>562.54300000000001</v>
      </c>
      <c r="I603" s="164"/>
      <c r="L603" s="159"/>
      <c r="M603" s="165"/>
      <c r="T603" s="166"/>
      <c r="AT603" s="161" t="s">
        <v>514</v>
      </c>
      <c r="AU603" s="161" t="s">
        <v>82</v>
      </c>
      <c r="AV603" s="12" t="s">
        <v>82</v>
      </c>
      <c r="AW603" s="12" t="s">
        <v>33</v>
      </c>
      <c r="AX603" s="12" t="s">
        <v>79</v>
      </c>
      <c r="AY603" s="161" t="s">
        <v>155</v>
      </c>
    </row>
    <row r="604" spans="2:65" s="1" customFormat="1" ht="37.799999999999997" customHeight="1">
      <c r="B604" s="33"/>
      <c r="C604" s="132" t="s">
        <v>214</v>
      </c>
      <c r="D604" s="132" t="s">
        <v>158</v>
      </c>
      <c r="E604" s="133" t="s">
        <v>221</v>
      </c>
      <c r="F604" s="134" t="s">
        <v>222</v>
      </c>
      <c r="G604" s="135" t="s">
        <v>186</v>
      </c>
      <c r="H604" s="136">
        <v>2362.8629999999998</v>
      </c>
      <c r="I604" s="137"/>
      <c r="J604" s="138">
        <f>ROUND(I604*H604,2)</f>
        <v>0</v>
      </c>
      <c r="K604" s="134" t="s">
        <v>162</v>
      </c>
      <c r="L604" s="33"/>
      <c r="M604" s="139" t="s">
        <v>19</v>
      </c>
      <c r="N604" s="140" t="s">
        <v>43</v>
      </c>
      <c r="P604" s="141">
        <f>O604*H604</f>
        <v>0</v>
      </c>
      <c r="Q604" s="141">
        <v>0</v>
      </c>
      <c r="R604" s="141">
        <f>Q604*H604</f>
        <v>0</v>
      </c>
      <c r="S604" s="141">
        <v>0</v>
      </c>
      <c r="T604" s="142">
        <f>S604*H604</f>
        <v>0</v>
      </c>
      <c r="AR604" s="143" t="s">
        <v>163</v>
      </c>
      <c r="AT604" s="143" t="s">
        <v>158</v>
      </c>
      <c r="AU604" s="143" t="s">
        <v>82</v>
      </c>
      <c r="AY604" s="18" t="s">
        <v>155</v>
      </c>
      <c r="BE604" s="144">
        <f>IF(N604="základní",J604,0)</f>
        <v>0</v>
      </c>
      <c r="BF604" s="144">
        <f>IF(N604="snížená",J604,0)</f>
        <v>0</v>
      </c>
      <c r="BG604" s="144">
        <f>IF(N604="zákl. přenesená",J604,0)</f>
        <v>0</v>
      </c>
      <c r="BH604" s="144">
        <f>IF(N604="sníž. přenesená",J604,0)</f>
        <v>0</v>
      </c>
      <c r="BI604" s="144">
        <f>IF(N604="nulová",J604,0)</f>
        <v>0</v>
      </c>
      <c r="BJ604" s="18" t="s">
        <v>79</v>
      </c>
      <c r="BK604" s="144">
        <f>ROUND(I604*H604,2)</f>
        <v>0</v>
      </c>
      <c r="BL604" s="18" t="s">
        <v>163</v>
      </c>
      <c r="BM604" s="143" t="s">
        <v>1562</v>
      </c>
    </row>
    <row r="605" spans="2:65" s="1" customFormat="1" ht="10.199999999999999">
      <c r="B605" s="33"/>
      <c r="D605" s="145" t="s">
        <v>164</v>
      </c>
      <c r="F605" s="146" t="s">
        <v>224</v>
      </c>
      <c r="I605" s="147"/>
      <c r="L605" s="33"/>
      <c r="M605" s="148"/>
      <c r="T605" s="54"/>
      <c r="AT605" s="18" t="s">
        <v>164</v>
      </c>
      <c r="AU605" s="18" t="s">
        <v>82</v>
      </c>
    </row>
    <row r="606" spans="2:65" s="14" customFormat="1" ht="10.199999999999999">
      <c r="B606" s="178"/>
      <c r="D606" s="160" t="s">
        <v>514</v>
      </c>
      <c r="E606" s="179" t="s">
        <v>19</v>
      </c>
      <c r="F606" s="180" t="s">
        <v>798</v>
      </c>
      <c r="H606" s="179" t="s">
        <v>19</v>
      </c>
      <c r="I606" s="181"/>
      <c r="L606" s="178"/>
      <c r="M606" s="182"/>
      <c r="T606" s="183"/>
      <c r="AT606" s="179" t="s">
        <v>514</v>
      </c>
      <c r="AU606" s="179" t="s">
        <v>82</v>
      </c>
      <c r="AV606" s="14" t="s">
        <v>79</v>
      </c>
      <c r="AW606" s="14" t="s">
        <v>33</v>
      </c>
      <c r="AX606" s="14" t="s">
        <v>72</v>
      </c>
      <c r="AY606" s="179" t="s">
        <v>155</v>
      </c>
    </row>
    <row r="607" spans="2:65" s="12" customFormat="1" ht="10.199999999999999">
      <c r="B607" s="159"/>
      <c r="D607" s="160" t="s">
        <v>514</v>
      </c>
      <c r="E607" s="161" t="s">
        <v>19</v>
      </c>
      <c r="F607" s="162" t="s">
        <v>1563</v>
      </c>
      <c r="H607" s="163">
        <v>160.904</v>
      </c>
      <c r="I607" s="164"/>
      <c r="L607" s="159"/>
      <c r="M607" s="165"/>
      <c r="T607" s="166"/>
      <c r="AT607" s="161" t="s">
        <v>514</v>
      </c>
      <c r="AU607" s="161" t="s">
        <v>82</v>
      </c>
      <c r="AV607" s="12" t="s">
        <v>82</v>
      </c>
      <c r="AW607" s="12" t="s">
        <v>33</v>
      </c>
      <c r="AX607" s="12" t="s">
        <v>72</v>
      </c>
      <c r="AY607" s="161" t="s">
        <v>155</v>
      </c>
    </row>
    <row r="608" spans="2:65" s="14" customFormat="1" ht="10.199999999999999">
      <c r="B608" s="178"/>
      <c r="D608" s="160" t="s">
        <v>514</v>
      </c>
      <c r="E608" s="179" t="s">
        <v>19</v>
      </c>
      <c r="F608" s="180" t="s">
        <v>800</v>
      </c>
      <c r="H608" s="179" t="s">
        <v>19</v>
      </c>
      <c r="I608" s="181"/>
      <c r="L608" s="178"/>
      <c r="M608" s="182"/>
      <c r="T608" s="183"/>
      <c r="AT608" s="179" t="s">
        <v>514</v>
      </c>
      <c r="AU608" s="179" t="s">
        <v>82</v>
      </c>
      <c r="AV608" s="14" t="s">
        <v>79</v>
      </c>
      <c r="AW608" s="14" t="s">
        <v>33</v>
      </c>
      <c r="AX608" s="14" t="s">
        <v>72</v>
      </c>
      <c r="AY608" s="179" t="s">
        <v>155</v>
      </c>
    </row>
    <row r="609" spans="2:65" s="12" customFormat="1" ht="10.199999999999999">
      <c r="B609" s="159"/>
      <c r="D609" s="160" t="s">
        <v>514</v>
      </c>
      <c r="E609" s="161" t="s">
        <v>19</v>
      </c>
      <c r="F609" s="162" t="s">
        <v>1512</v>
      </c>
      <c r="H609" s="163">
        <v>1534.0319999999999</v>
      </c>
      <c r="I609" s="164"/>
      <c r="L609" s="159"/>
      <c r="M609" s="165"/>
      <c r="T609" s="166"/>
      <c r="AT609" s="161" t="s">
        <v>514</v>
      </c>
      <c r="AU609" s="161" t="s">
        <v>82</v>
      </c>
      <c r="AV609" s="12" t="s">
        <v>82</v>
      </c>
      <c r="AW609" s="12" t="s">
        <v>33</v>
      </c>
      <c r="AX609" s="12" t="s">
        <v>72</v>
      </c>
      <c r="AY609" s="161" t="s">
        <v>155</v>
      </c>
    </row>
    <row r="610" spans="2:65" s="14" customFormat="1" ht="10.199999999999999">
      <c r="B610" s="178"/>
      <c r="D610" s="160" t="s">
        <v>514</v>
      </c>
      <c r="E610" s="179" t="s">
        <v>19</v>
      </c>
      <c r="F610" s="180" t="s">
        <v>801</v>
      </c>
      <c r="H610" s="179" t="s">
        <v>19</v>
      </c>
      <c r="I610" s="181"/>
      <c r="L610" s="178"/>
      <c r="M610" s="182"/>
      <c r="T610" s="183"/>
      <c r="AT610" s="179" t="s">
        <v>514</v>
      </c>
      <c r="AU610" s="179" t="s">
        <v>82</v>
      </c>
      <c r="AV610" s="14" t="s">
        <v>79</v>
      </c>
      <c r="AW610" s="14" t="s">
        <v>33</v>
      </c>
      <c r="AX610" s="14" t="s">
        <v>72</v>
      </c>
      <c r="AY610" s="179" t="s">
        <v>155</v>
      </c>
    </row>
    <row r="611" spans="2:65" s="12" customFormat="1" ht="10.199999999999999">
      <c r="B611" s="159"/>
      <c r="D611" s="160" t="s">
        <v>514</v>
      </c>
      <c r="E611" s="161" t="s">
        <v>19</v>
      </c>
      <c r="F611" s="162" t="s">
        <v>1564</v>
      </c>
      <c r="H611" s="163">
        <v>667.92700000000002</v>
      </c>
      <c r="I611" s="164"/>
      <c r="L611" s="159"/>
      <c r="M611" s="165"/>
      <c r="T611" s="166"/>
      <c r="AT611" s="161" t="s">
        <v>514</v>
      </c>
      <c r="AU611" s="161" t="s">
        <v>82</v>
      </c>
      <c r="AV611" s="12" t="s">
        <v>82</v>
      </c>
      <c r="AW611" s="12" t="s">
        <v>33</v>
      </c>
      <c r="AX611" s="12" t="s">
        <v>72</v>
      </c>
      <c r="AY611" s="161" t="s">
        <v>155</v>
      </c>
    </row>
    <row r="612" spans="2:65" s="13" customFormat="1" ht="10.199999999999999">
      <c r="B612" s="167"/>
      <c r="D612" s="160" t="s">
        <v>514</v>
      </c>
      <c r="E612" s="168" t="s">
        <v>19</v>
      </c>
      <c r="F612" s="169" t="s">
        <v>516</v>
      </c>
      <c r="H612" s="170">
        <v>2362.8629999999998</v>
      </c>
      <c r="I612" s="171"/>
      <c r="L612" s="167"/>
      <c r="M612" s="172"/>
      <c r="T612" s="173"/>
      <c r="AT612" s="168" t="s">
        <v>514</v>
      </c>
      <c r="AU612" s="168" t="s">
        <v>82</v>
      </c>
      <c r="AV612" s="13" t="s">
        <v>163</v>
      </c>
      <c r="AW612" s="13" t="s">
        <v>33</v>
      </c>
      <c r="AX612" s="13" t="s">
        <v>79</v>
      </c>
      <c r="AY612" s="168" t="s">
        <v>155</v>
      </c>
    </row>
    <row r="613" spans="2:65" s="1" customFormat="1" ht="24.15" customHeight="1">
      <c r="B613" s="33"/>
      <c r="C613" s="132" t="s">
        <v>268</v>
      </c>
      <c r="D613" s="132" t="s">
        <v>158</v>
      </c>
      <c r="E613" s="133" t="s">
        <v>803</v>
      </c>
      <c r="F613" s="134" t="s">
        <v>804</v>
      </c>
      <c r="G613" s="135" t="s">
        <v>186</v>
      </c>
      <c r="H613" s="136">
        <v>692.79600000000005</v>
      </c>
      <c r="I613" s="137"/>
      <c r="J613" s="138">
        <f>ROUND(I613*H613,2)</f>
        <v>0</v>
      </c>
      <c r="K613" s="134" t="s">
        <v>162</v>
      </c>
      <c r="L613" s="33"/>
      <c r="M613" s="139" t="s">
        <v>19</v>
      </c>
      <c r="N613" s="140" t="s">
        <v>43</v>
      </c>
      <c r="P613" s="141">
        <f>O613*H613</f>
        <v>0</v>
      </c>
      <c r="Q613" s="141">
        <v>0</v>
      </c>
      <c r="R613" s="141">
        <f>Q613*H613</f>
        <v>0</v>
      </c>
      <c r="S613" s="141">
        <v>0</v>
      </c>
      <c r="T613" s="142">
        <f>S613*H613</f>
        <v>0</v>
      </c>
      <c r="AR613" s="143" t="s">
        <v>163</v>
      </c>
      <c r="AT613" s="143" t="s">
        <v>158</v>
      </c>
      <c r="AU613" s="143" t="s">
        <v>82</v>
      </c>
      <c r="AY613" s="18" t="s">
        <v>155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8" t="s">
        <v>79</v>
      </c>
      <c r="BK613" s="144">
        <f>ROUND(I613*H613,2)</f>
        <v>0</v>
      </c>
      <c r="BL613" s="18" t="s">
        <v>163</v>
      </c>
      <c r="BM613" s="143" t="s">
        <v>1565</v>
      </c>
    </row>
    <row r="614" spans="2:65" s="1" customFormat="1" ht="10.199999999999999">
      <c r="B614" s="33"/>
      <c r="D614" s="145" t="s">
        <v>164</v>
      </c>
      <c r="F614" s="146" t="s">
        <v>806</v>
      </c>
      <c r="I614" s="147"/>
      <c r="L614" s="33"/>
      <c r="M614" s="148"/>
      <c r="T614" s="54"/>
      <c r="AT614" s="18" t="s">
        <v>164</v>
      </c>
      <c r="AU614" s="18" t="s">
        <v>82</v>
      </c>
    </row>
    <row r="615" spans="2:65" s="14" customFormat="1" ht="10.199999999999999">
      <c r="B615" s="178"/>
      <c r="D615" s="160" t="s">
        <v>514</v>
      </c>
      <c r="E615" s="179" t="s">
        <v>19</v>
      </c>
      <c r="F615" s="180" t="s">
        <v>807</v>
      </c>
      <c r="H615" s="179" t="s">
        <v>19</v>
      </c>
      <c r="I615" s="181"/>
      <c r="L615" s="178"/>
      <c r="M615" s="182"/>
      <c r="T615" s="183"/>
      <c r="AT615" s="179" t="s">
        <v>514</v>
      </c>
      <c r="AU615" s="179" t="s">
        <v>82</v>
      </c>
      <c r="AV615" s="14" t="s">
        <v>79</v>
      </c>
      <c r="AW615" s="14" t="s">
        <v>33</v>
      </c>
      <c r="AX615" s="14" t="s">
        <v>72</v>
      </c>
      <c r="AY615" s="179" t="s">
        <v>155</v>
      </c>
    </row>
    <row r="616" spans="2:65" s="12" customFormat="1" ht="10.199999999999999">
      <c r="B616" s="159"/>
      <c r="D616" s="160" t="s">
        <v>514</v>
      </c>
      <c r="E616" s="161" t="s">
        <v>19</v>
      </c>
      <c r="F616" s="162" t="s">
        <v>1566</v>
      </c>
      <c r="H616" s="163">
        <v>24.869</v>
      </c>
      <c r="I616" s="164"/>
      <c r="L616" s="159"/>
      <c r="M616" s="165"/>
      <c r="T616" s="166"/>
      <c r="AT616" s="161" t="s">
        <v>514</v>
      </c>
      <c r="AU616" s="161" t="s">
        <v>82</v>
      </c>
      <c r="AV616" s="12" t="s">
        <v>82</v>
      </c>
      <c r="AW616" s="12" t="s">
        <v>33</v>
      </c>
      <c r="AX616" s="12" t="s">
        <v>72</v>
      </c>
      <c r="AY616" s="161" t="s">
        <v>155</v>
      </c>
    </row>
    <row r="617" spans="2:65" s="14" customFormat="1" ht="10.199999999999999">
      <c r="B617" s="178"/>
      <c r="D617" s="160" t="s">
        <v>514</v>
      </c>
      <c r="E617" s="179" t="s">
        <v>19</v>
      </c>
      <c r="F617" s="180" t="s">
        <v>801</v>
      </c>
      <c r="H617" s="179" t="s">
        <v>19</v>
      </c>
      <c r="I617" s="181"/>
      <c r="L617" s="178"/>
      <c r="M617" s="182"/>
      <c r="T617" s="183"/>
      <c r="AT617" s="179" t="s">
        <v>514</v>
      </c>
      <c r="AU617" s="179" t="s">
        <v>82</v>
      </c>
      <c r="AV617" s="14" t="s">
        <v>79</v>
      </c>
      <c r="AW617" s="14" t="s">
        <v>33</v>
      </c>
      <c r="AX617" s="14" t="s">
        <v>72</v>
      </c>
      <c r="AY617" s="179" t="s">
        <v>155</v>
      </c>
    </row>
    <row r="618" spans="2:65" s="12" customFormat="1" ht="10.199999999999999">
      <c r="B618" s="159"/>
      <c r="D618" s="160" t="s">
        <v>514</v>
      </c>
      <c r="E618" s="161" t="s">
        <v>19</v>
      </c>
      <c r="F618" s="162" t="s">
        <v>1564</v>
      </c>
      <c r="H618" s="163">
        <v>667.92700000000002</v>
      </c>
      <c r="I618" s="164"/>
      <c r="L618" s="159"/>
      <c r="M618" s="165"/>
      <c r="T618" s="166"/>
      <c r="AT618" s="161" t="s">
        <v>514</v>
      </c>
      <c r="AU618" s="161" t="s">
        <v>82</v>
      </c>
      <c r="AV618" s="12" t="s">
        <v>82</v>
      </c>
      <c r="AW618" s="12" t="s">
        <v>33</v>
      </c>
      <c r="AX618" s="12" t="s">
        <v>72</v>
      </c>
      <c r="AY618" s="161" t="s">
        <v>155</v>
      </c>
    </row>
    <row r="619" spans="2:65" s="13" customFormat="1" ht="10.199999999999999">
      <c r="B619" s="167"/>
      <c r="D619" s="160" t="s">
        <v>514</v>
      </c>
      <c r="E619" s="168" t="s">
        <v>19</v>
      </c>
      <c r="F619" s="169" t="s">
        <v>516</v>
      </c>
      <c r="H619" s="170">
        <v>692.79600000000005</v>
      </c>
      <c r="I619" s="171"/>
      <c r="L619" s="167"/>
      <c r="M619" s="172"/>
      <c r="T619" s="173"/>
      <c r="AT619" s="168" t="s">
        <v>514</v>
      </c>
      <c r="AU619" s="168" t="s">
        <v>82</v>
      </c>
      <c r="AV619" s="13" t="s">
        <v>163</v>
      </c>
      <c r="AW619" s="13" t="s">
        <v>33</v>
      </c>
      <c r="AX619" s="13" t="s">
        <v>79</v>
      </c>
      <c r="AY619" s="168" t="s">
        <v>155</v>
      </c>
    </row>
    <row r="620" spans="2:65" s="1" customFormat="1" ht="24.15" customHeight="1">
      <c r="B620" s="33"/>
      <c r="C620" s="132" t="s">
        <v>219</v>
      </c>
      <c r="D620" s="132" t="s">
        <v>158</v>
      </c>
      <c r="E620" s="133" t="s">
        <v>244</v>
      </c>
      <c r="F620" s="134" t="s">
        <v>245</v>
      </c>
      <c r="G620" s="135" t="s">
        <v>186</v>
      </c>
      <c r="H620" s="136">
        <v>1670.067</v>
      </c>
      <c r="I620" s="137"/>
      <c r="J620" s="138">
        <f>ROUND(I620*H620,2)</f>
        <v>0</v>
      </c>
      <c r="K620" s="134" t="s">
        <v>162</v>
      </c>
      <c r="L620" s="33"/>
      <c r="M620" s="139" t="s">
        <v>19</v>
      </c>
      <c r="N620" s="140" t="s">
        <v>43</v>
      </c>
      <c r="P620" s="141">
        <f>O620*H620</f>
        <v>0</v>
      </c>
      <c r="Q620" s="141">
        <v>0</v>
      </c>
      <c r="R620" s="141">
        <f>Q620*H620</f>
        <v>0</v>
      </c>
      <c r="S620" s="141">
        <v>0</v>
      </c>
      <c r="T620" s="142">
        <f>S620*H620</f>
        <v>0</v>
      </c>
      <c r="AR620" s="143" t="s">
        <v>163</v>
      </c>
      <c r="AT620" s="143" t="s">
        <v>158</v>
      </c>
      <c r="AU620" s="143" t="s">
        <v>82</v>
      </c>
      <c r="AY620" s="18" t="s">
        <v>155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8" t="s">
        <v>79</v>
      </c>
      <c r="BK620" s="144">
        <f>ROUND(I620*H620,2)</f>
        <v>0</v>
      </c>
      <c r="BL620" s="18" t="s">
        <v>163</v>
      </c>
      <c r="BM620" s="143" t="s">
        <v>1567</v>
      </c>
    </row>
    <row r="621" spans="2:65" s="1" customFormat="1" ht="10.199999999999999">
      <c r="B621" s="33"/>
      <c r="D621" s="145" t="s">
        <v>164</v>
      </c>
      <c r="F621" s="146" t="s">
        <v>247</v>
      </c>
      <c r="I621" s="147"/>
      <c r="L621" s="33"/>
      <c r="M621" s="148"/>
      <c r="T621" s="54"/>
      <c r="AT621" s="18" t="s">
        <v>164</v>
      </c>
      <c r="AU621" s="18" t="s">
        <v>82</v>
      </c>
    </row>
    <row r="622" spans="2:65" s="14" customFormat="1" ht="10.199999999999999">
      <c r="B622" s="178"/>
      <c r="D622" s="160" t="s">
        <v>514</v>
      </c>
      <c r="E622" s="179" t="s">
        <v>19</v>
      </c>
      <c r="F622" s="180" t="s">
        <v>810</v>
      </c>
      <c r="H622" s="179" t="s">
        <v>19</v>
      </c>
      <c r="I622" s="181"/>
      <c r="L622" s="178"/>
      <c r="M622" s="182"/>
      <c r="T622" s="183"/>
      <c r="AT622" s="179" t="s">
        <v>514</v>
      </c>
      <c r="AU622" s="179" t="s">
        <v>82</v>
      </c>
      <c r="AV622" s="14" t="s">
        <v>79</v>
      </c>
      <c r="AW622" s="14" t="s">
        <v>33</v>
      </c>
      <c r="AX622" s="14" t="s">
        <v>72</v>
      </c>
      <c r="AY622" s="179" t="s">
        <v>155</v>
      </c>
    </row>
    <row r="623" spans="2:65" s="12" customFormat="1" ht="10.199999999999999">
      <c r="B623" s="159"/>
      <c r="D623" s="160" t="s">
        <v>514</v>
      </c>
      <c r="E623" s="161" t="s">
        <v>19</v>
      </c>
      <c r="F623" s="162" t="s">
        <v>1568</v>
      </c>
      <c r="H623" s="163">
        <v>136.035</v>
      </c>
      <c r="I623" s="164"/>
      <c r="L623" s="159"/>
      <c r="M623" s="165"/>
      <c r="T623" s="166"/>
      <c r="AT623" s="161" t="s">
        <v>514</v>
      </c>
      <c r="AU623" s="161" t="s">
        <v>82</v>
      </c>
      <c r="AV623" s="12" t="s">
        <v>82</v>
      </c>
      <c r="AW623" s="12" t="s">
        <v>33</v>
      </c>
      <c r="AX623" s="12" t="s">
        <v>72</v>
      </c>
      <c r="AY623" s="161" t="s">
        <v>155</v>
      </c>
    </row>
    <row r="624" spans="2:65" s="14" customFormat="1" ht="10.199999999999999">
      <c r="B624" s="178"/>
      <c r="D624" s="160" t="s">
        <v>514</v>
      </c>
      <c r="E624" s="179" t="s">
        <v>19</v>
      </c>
      <c r="F624" s="180" t="s">
        <v>812</v>
      </c>
      <c r="H624" s="179" t="s">
        <v>19</v>
      </c>
      <c r="I624" s="181"/>
      <c r="L624" s="178"/>
      <c r="M624" s="182"/>
      <c r="T624" s="183"/>
      <c r="AT624" s="179" t="s">
        <v>514</v>
      </c>
      <c r="AU624" s="179" t="s">
        <v>82</v>
      </c>
      <c r="AV624" s="14" t="s">
        <v>79</v>
      </c>
      <c r="AW624" s="14" t="s">
        <v>33</v>
      </c>
      <c r="AX624" s="14" t="s">
        <v>72</v>
      </c>
      <c r="AY624" s="179" t="s">
        <v>155</v>
      </c>
    </row>
    <row r="625" spans="2:65" s="12" customFormat="1" ht="10.199999999999999">
      <c r="B625" s="159"/>
      <c r="D625" s="160" t="s">
        <v>514</v>
      </c>
      <c r="E625" s="161" t="s">
        <v>19</v>
      </c>
      <c r="F625" s="162" t="s">
        <v>1512</v>
      </c>
      <c r="H625" s="163">
        <v>1534.0319999999999</v>
      </c>
      <c r="I625" s="164"/>
      <c r="L625" s="159"/>
      <c r="M625" s="165"/>
      <c r="T625" s="166"/>
      <c r="AT625" s="161" t="s">
        <v>514</v>
      </c>
      <c r="AU625" s="161" t="s">
        <v>82</v>
      </c>
      <c r="AV625" s="12" t="s">
        <v>82</v>
      </c>
      <c r="AW625" s="12" t="s">
        <v>33</v>
      </c>
      <c r="AX625" s="12" t="s">
        <v>72</v>
      </c>
      <c r="AY625" s="161" t="s">
        <v>155</v>
      </c>
    </row>
    <row r="626" spans="2:65" s="13" customFormat="1" ht="10.199999999999999">
      <c r="B626" s="167"/>
      <c r="D626" s="160" t="s">
        <v>514</v>
      </c>
      <c r="E626" s="168" t="s">
        <v>19</v>
      </c>
      <c r="F626" s="169" t="s">
        <v>516</v>
      </c>
      <c r="H626" s="170">
        <v>1670.067</v>
      </c>
      <c r="I626" s="171"/>
      <c r="L626" s="167"/>
      <c r="M626" s="172"/>
      <c r="T626" s="173"/>
      <c r="AT626" s="168" t="s">
        <v>514</v>
      </c>
      <c r="AU626" s="168" t="s">
        <v>82</v>
      </c>
      <c r="AV626" s="13" t="s">
        <v>163</v>
      </c>
      <c r="AW626" s="13" t="s">
        <v>33</v>
      </c>
      <c r="AX626" s="13" t="s">
        <v>79</v>
      </c>
      <c r="AY626" s="168" t="s">
        <v>155</v>
      </c>
    </row>
    <row r="627" spans="2:65" s="1" customFormat="1" ht="24.15" customHeight="1">
      <c r="B627" s="33"/>
      <c r="C627" s="132" t="s">
        <v>277</v>
      </c>
      <c r="D627" s="132" t="s">
        <v>158</v>
      </c>
      <c r="E627" s="133" t="s">
        <v>1569</v>
      </c>
      <c r="F627" s="134" t="s">
        <v>1570</v>
      </c>
      <c r="G627" s="135" t="s">
        <v>186</v>
      </c>
      <c r="H627" s="136">
        <v>23.25</v>
      </c>
      <c r="I627" s="137"/>
      <c r="J627" s="138">
        <f>ROUND(I627*H627,2)</f>
        <v>0</v>
      </c>
      <c r="K627" s="134" t="s">
        <v>162</v>
      </c>
      <c r="L627" s="33"/>
      <c r="M627" s="139" t="s">
        <v>19</v>
      </c>
      <c r="N627" s="140" t="s">
        <v>43</v>
      </c>
      <c r="P627" s="141">
        <f>O627*H627</f>
        <v>0</v>
      </c>
      <c r="Q627" s="141">
        <v>0</v>
      </c>
      <c r="R627" s="141">
        <f>Q627*H627</f>
        <v>0</v>
      </c>
      <c r="S627" s="141">
        <v>0</v>
      </c>
      <c r="T627" s="142">
        <f>S627*H627</f>
        <v>0</v>
      </c>
      <c r="AR627" s="143" t="s">
        <v>163</v>
      </c>
      <c r="AT627" s="143" t="s">
        <v>158</v>
      </c>
      <c r="AU627" s="143" t="s">
        <v>82</v>
      </c>
      <c r="AY627" s="18" t="s">
        <v>155</v>
      </c>
      <c r="BE627" s="144">
        <f>IF(N627="základní",J627,0)</f>
        <v>0</v>
      </c>
      <c r="BF627" s="144">
        <f>IF(N627="snížená",J627,0)</f>
        <v>0</v>
      </c>
      <c r="BG627" s="144">
        <f>IF(N627="zákl. přenesená",J627,0)</f>
        <v>0</v>
      </c>
      <c r="BH627" s="144">
        <f>IF(N627="sníž. přenesená",J627,0)</f>
        <v>0</v>
      </c>
      <c r="BI627" s="144">
        <f>IF(N627="nulová",J627,0)</f>
        <v>0</v>
      </c>
      <c r="BJ627" s="18" t="s">
        <v>79</v>
      </c>
      <c r="BK627" s="144">
        <f>ROUND(I627*H627,2)</f>
        <v>0</v>
      </c>
      <c r="BL627" s="18" t="s">
        <v>163</v>
      </c>
      <c r="BM627" s="143" t="s">
        <v>1571</v>
      </c>
    </row>
    <row r="628" spans="2:65" s="1" customFormat="1" ht="10.199999999999999">
      <c r="B628" s="33"/>
      <c r="D628" s="145" t="s">
        <v>164</v>
      </c>
      <c r="F628" s="146" t="s">
        <v>1572</v>
      </c>
      <c r="I628" s="147"/>
      <c r="L628" s="33"/>
      <c r="M628" s="148"/>
      <c r="T628" s="54"/>
      <c r="AT628" s="18" t="s">
        <v>164</v>
      </c>
      <c r="AU628" s="18" t="s">
        <v>82</v>
      </c>
    </row>
    <row r="629" spans="2:65" s="14" customFormat="1" ht="10.199999999999999">
      <c r="B629" s="178"/>
      <c r="D629" s="160" t="s">
        <v>514</v>
      </c>
      <c r="E629" s="179" t="s">
        <v>19</v>
      </c>
      <c r="F629" s="180" t="s">
        <v>1538</v>
      </c>
      <c r="H629" s="179" t="s">
        <v>19</v>
      </c>
      <c r="I629" s="181"/>
      <c r="L629" s="178"/>
      <c r="M629" s="182"/>
      <c r="T629" s="183"/>
      <c r="AT629" s="179" t="s">
        <v>514</v>
      </c>
      <c r="AU629" s="179" t="s">
        <v>82</v>
      </c>
      <c r="AV629" s="14" t="s">
        <v>79</v>
      </c>
      <c r="AW629" s="14" t="s">
        <v>33</v>
      </c>
      <c r="AX629" s="14" t="s">
        <v>72</v>
      </c>
      <c r="AY629" s="179" t="s">
        <v>155</v>
      </c>
    </row>
    <row r="630" spans="2:65" s="12" customFormat="1" ht="10.199999999999999">
      <c r="B630" s="159"/>
      <c r="D630" s="160" t="s">
        <v>514</v>
      </c>
      <c r="E630" s="161" t="s">
        <v>19</v>
      </c>
      <c r="F630" s="162" t="s">
        <v>1573</v>
      </c>
      <c r="H630" s="163">
        <v>23.25</v>
      </c>
      <c r="I630" s="164"/>
      <c r="L630" s="159"/>
      <c r="M630" s="165"/>
      <c r="T630" s="166"/>
      <c r="AT630" s="161" t="s">
        <v>514</v>
      </c>
      <c r="AU630" s="161" t="s">
        <v>82</v>
      </c>
      <c r="AV630" s="12" t="s">
        <v>82</v>
      </c>
      <c r="AW630" s="12" t="s">
        <v>33</v>
      </c>
      <c r="AX630" s="12" t="s">
        <v>79</v>
      </c>
      <c r="AY630" s="161" t="s">
        <v>155</v>
      </c>
    </row>
    <row r="631" spans="2:65" s="1" customFormat="1" ht="33" customHeight="1">
      <c r="B631" s="33"/>
      <c r="C631" s="132" t="s">
        <v>223</v>
      </c>
      <c r="D631" s="132" t="s">
        <v>158</v>
      </c>
      <c r="E631" s="133" t="s">
        <v>1574</v>
      </c>
      <c r="F631" s="134" t="s">
        <v>1575</v>
      </c>
      <c r="G631" s="135" t="s">
        <v>176</v>
      </c>
      <c r="H631" s="136">
        <v>248.69</v>
      </c>
      <c r="I631" s="137"/>
      <c r="J631" s="138">
        <f>ROUND(I631*H631,2)</f>
        <v>0</v>
      </c>
      <c r="K631" s="134" t="s">
        <v>162</v>
      </c>
      <c r="L631" s="33"/>
      <c r="M631" s="139" t="s">
        <v>19</v>
      </c>
      <c r="N631" s="140" t="s">
        <v>43</v>
      </c>
      <c r="P631" s="141">
        <f>O631*H631</f>
        <v>0</v>
      </c>
      <c r="Q631" s="141">
        <v>0</v>
      </c>
      <c r="R631" s="141">
        <f>Q631*H631</f>
        <v>0</v>
      </c>
      <c r="S631" s="141">
        <v>0</v>
      </c>
      <c r="T631" s="142">
        <f>S631*H631</f>
        <v>0</v>
      </c>
      <c r="AR631" s="143" t="s">
        <v>163</v>
      </c>
      <c r="AT631" s="143" t="s">
        <v>158</v>
      </c>
      <c r="AU631" s="143" t="s">
        <v>82</v>
      </c>
      <c r="AY631" s="18" t="s">
        <v>155</v>
      </c>
      <c r="BE631" s="144">
        <f>IF(N631="základní",J631,0)</f>
        <v>0</v>
      </c>
      <c r="BF631" s="144">
        <f>IF(N631="snížená",J631,0)</f>
        <v>0</v>
      </c>
      <c r="BG631" s="144">
        <f>IF(N631="zákl. přenesená",J631,0)</f>
        <v>0</v>
      </c>
      <c r="BH631" s="144">
        <f>IF(N631="sníž. přenesená",J631,0)</f>
        <v>0</v>
      </c>
      <c r="BI631" s="144">
        <f>IF(N631="nulová",J631,0)</f>
        <v>0</v>
      </c>
      <c r="BJ631" s="18" t="s">
        <v>79</v>
      </c>
      <c r="BK631" s="144">
        <f>ROUND(I631*H631,2)</f>
        <v>0</v>
      </c>
      <c r="BL631" s="18" t="s">
        <v>163</v>
      </c>
      <c r="BM631" s="143" t="s">
        <v>1576</v>
      </c>
    </row>
    <row r="632" spans="2:65" s="1" customFormat="1" ht="10.199999999999999">
      <c r="B632" s="33"/>
      <c r="D632" s="145" t="s">
        <v>164</v>
      </c>
      <c r="F632" s="146" t="s">
        <v>1577</v>
      </c>
      <c r="I632" s="147"/>
      <c r="L632" s="33"/>
      <c r="M632" s="148"/>
      <c r="T632" s="54"/>
      <c r="AT632" s="18" t="s">
        <v>164</v>
      </c>
      <c r="AU632" s="18" t="s">
        <v>82</v>
      </c>
    </row>
    <row r="633" spans="2:65" s="14" customFormat="1" ht="10.199999999999999">
      <c r="B633" s="178"/>
      <c r="D633" s="160" t="s">
        <v>514</v>
      </c>
      <c r="E633" s="179" t="s">
        <v>19</v>
      </c>
      <c r="F633" s="180" t="s">
        <v>1231</v>
      </c>
      <c r="H633" s="179" t="s">
        <v>19</v>
      </c>
      <c r="I633" s="181"/>
      <c r="L633" s="178"/>
      <c r="M633" s="182"/>
      <c r="T633" s="183"/>
      <c r="AT633" s="179" t="s">
        <v>514</v>
      </c>
      <c r="AU633" s="179" t="s">
        <v>82</v>
      </c>
      <c r="AV633" s="14" t="s">
        <v>79</v>
      </c>
      <c r="AW633" s="14" t="s">
        <v>33</v>
      </c>
      <c r="AX633" s="14" t="s">
        <v>72</v>
      </c>
      <c r="AY633" s="179" t="s">
        <v>155</v>
      </c>
    </row>
    <row r="634" spans="2:65" s="14" customFormat="1" ht="10.199999999999999">
      <c r="B634" s="178"/>
      <c r="D634" s="160" t="s">
        <v>514</v>
      </c>
      <c r="E634" s="179" t="s">
        <v>19</v>
      </c>
      <c r="F634" s="180" t="s">
        <v>568</v>
      </c>
      <c r="H634" s="179" t="s">
        <v>19</v>
      </c>
      <c r="I634" s="181"/>
      <c r="L634" s="178"/>
      <c r="M634" s="182"/>
      <c r="T634" s="183"/>
      <c r="AT634" s="179" t="s">
        <v>514</v>
      </c>
      <c r="AU634" s="179" t="s">
        <v>82</v>
      </c>
      <c r="AV634" s="14" t="s">
        <v>79</v>
      </c>
      <c r="AW634" s="14" t="s">
        <v>33</v>
      </c>
      <c r="AX634" s="14" t="s">
        <v>72</v>
      </c>
      <c r="AY634" s="179" t="s">
        <v>155</v>
      </c>
    </row>
    <row r="635" spans="2:65" s="12" customFormat="1" ht="10.199999999999999">
      <c r="B635" s="159"/>
      <c r="D635" s="160" t="s">
        <v>514</v>
      </c>
      <c r="E635" s="161" t="s">
        <v>19</v>
      </c>
      <c r="F635" s="162" t="s">
        <v>1232</v>
      </c>
      <c r="H635" s="163">
        <v>67.7</v>
      </c>
      <c r="I635" s="164"/>
      <c r="L635" s="159"/>
      <c r="M635" s="165"/>
      <c r="T635" s="166"/>
      <c r="AT635" s="161" t="s">
        <v>514</v>
      </c>
      <c r="AU635" s="161" t="s">
        <v>82</v>
      </c>
      <c r="AV635" s="12" t="s">
        <v>82</v>
      </c>
      <c r="AW635" s="12" t="s">
        <v>33</v>
      </c>
      <c r="AX635" s="12" t="s">
        <v>72</v>
      </c>
      <c r="AY635" s="161" t="s">
        <v>155</v>
      </c>
    </row>
    <row r="636" spans="2:65" s="12" customFormat="1" ht="10.199999999999999">
      <c r="B636" s="159"/>
      <c r="D636" s="160" t="s">
        <v>514</v>
      </c>
      <c r="E636" s="161" t="s">
        <v>19</v>
      </c>
      <c r="F636" s="162" t="s">
        <v>1578</v>
      </c>
      <c r="H636" s="163">
        <v>23.1</v>
      </c>
      <c r="I636" s="164"/>
      <c r="L636" s="159"/>
      <c r="M636" s="165"/>
      <c r="T636" s="166"/>
      <c r="AT636" s="161" t="s">
        <v>514</v>
      </c>
      <c r="AU636" s="161" t="s">
        <v>82</v>
      </c>
      <c r="AV636" s="12" t="s">
        <v>82</v>
      </c>
      <c r="AW636" s="12" t="s">
        <v>33</v>
      </c>
      <c r="AX636" s="12" t="s">
        <v>72</v>
      </c>
      <c r="AY636" s="161" t="s">
        <v>155</v>
      </c>
    </row>
    <row r="637" spans="2:65" s="14" customFormat="1" ht="10.199999999999999">
      <c r="B637" s="178"/>
      <c r="D637" s="160" t="s">
        <v>514</v>
      </c>
      <c r="E637" s="179" t="s">
        <v>19</v>
      </c>
      <c r="F637" s="180" t="s">
        <v>1234</v>
      </c>
      <c r="H637" s="179" t="s">
        <v>19</v>
      </c>
      <c r="I637" s="181"/>
      <c r="L637" s="178"/>
      <c r="M637" s="182"/>
      <c r="T637" s="183"/>
      <c r="AT637" s="179" t="s">
        <v>514</v>
      </c>
      <c r="AU637" s="179" t="s">
        <v>82</v>
      </c>
      <c r="AV637" s="14" t="s">
        <v>79</v>
      </c>
      <c r="AW637" s="14" t="s">
        <v>33</v>
      </c>
      <c r="AX637" s="14" t="s">
        <v>72</v>
      </c>
      <c r="AY637" s="179" t="s">
        <v>155</v>
      </c>
    </row>
    <row r="638" spans="2:65" s="14" customFormat="1" ht="10.199999999999999">
      <c r="B638" s="178"/>
      <c r="D638" s="160" t="s">
        <v>514</v>
      </c>
      <c r="E638" s="179" t="s">
        <v>19</v>
      </c>
      <c r="F638" s="180" t="s">
        <v>568</v>
      </c>
      <c r="H638" s="179" t="s">
        <v>19</v>
      </c>
      <c r="I638" s="181"/>
      <c r="L638" s="178"/>
      <c r="M638" s="182"/>
      <c r="T638" s="183"/>
      <c r="AT638" s="179" t="s">
        <v>514</v>
      </c>
      <c r="AU638" s="179" t="s">
        <v>82</v>
      </c>
      <c r="AV638" s="14" t="s">
        <v>79</v>
      </c>
      <c r="AW638" s="14" t="s">
        <v>33</v>
      </c>
      <c r="AX638" s="14" t="s">
        <v>72</v>
      </c>
      <c r="AY638" s="179" t="s">
        <v>155</v>
      </c>
    </row>
    <row r="639" spans="2:65" s="12" customFormat="1" ht="10.199999999999999">
      <c r="B639" s="159"/>
      <c r="D639" s="160" t="s">
        <v>514</v>
      </c>
      <c r="E639" s="161" t="s">
        <v>19</v>
      </c>
      <c r="F639" s="162" t="s">
        <v>1579</v>
      </c>
      <c r="H639" s="163">
        <v>35.200000000000003</v>
      </c>
      <c r="I639" s="164"/>
      <c r="L639" s="159"/>
      <c r="M639" s="165"/>
      <c r="T639" s="166"/>
      <c r="AT639" s="161" t="s">
        <v>514</v>
      </c>
      <c r="AU639" s="161" t="s">
        <v>82</v>
      </c>
      <c r="AV639" s="12" t="s">
        <v>82</v>
      </c>
      <c r="AW639" s="12" t="s">
        <v>33</v>
      </c>
      <c r="AX639" s="12" t="s">
        <v>72</v>
      </c>
      <c r="AY639" s="161" t="s">
        <v>155</v>
      </c>
    </row>
    <row r="640" spans="2:65" s="14" customFormat="1" ht="10.199999999999999">
      <c r="B640" s="178"/>
      <c r="D640" s="160" t="s">
        <v>514</v>
      </c>
      <c r="E640" s="179" t="s">
        <v>19</v>
      </c>
      <c r="F640" s="180" t="s">
        <v>1236</v>
      </c>
      <c r="H640" s="179" t="s">
        <v>19</v>
      </c>
      <c r="I640" s="181"/>
      <c r="L640" s="178"/>
      <c r="M640" s="182"/>
      <c r="T640" s="183"/>
      <c r="AT640" s="179" t="s">
        <v>514</v>
      </c>
      <c r="AU640" s="179" t="s">
        <v>82</v>
      </c>
      <c r="AV640" s="14" t="s">
        <v>79</v>
      </c>
      <c r="AW640" s="14" t="s">
        <v>33</v>
      </c>
      <c r="AX640" s="14" t="s">
        <v>72</v>
      </c>
      <c r="AY640" s="179" t="s">
        <v>155</v>
      </c>
    </row>
    <row r="641" spans="2:65" s="12" customFormat="1" ht="10.199999999999999">
      <c r="B641" s="159"/>
      <c r="D641" s="160" t="s">
        <v>514</v>
      </c>
      <c r="E641" s="161" t="s">
        <v>19</v>
      </c>
      <c r="F641" s="162" t="s">
        <v>1580</v>
      </c>
      <c r="H641" s="163">
        <v>96.84</v>
      </c>
      <c r="I641" s="164"/>
      <c r="L641" s="159"/>
      <c r="M641" s="165"/>
      <c r="T641" s="166"/>
      <c r="AT641" s="161" t="s">
        <v>514</v>
      </c>
      <c r="AU641" s="161" t="s">
        <v>82</v>
      </c>
      <c r="AV641" s="12" t="s">
        <v>82</v>
      </c>
      <c r="AW641" s="12" t="s">
        <v>33</v>
      </c>
      <c r="AX641" s="12" t="s">
        <v>72</v>
      </c>
      <c r="AY641" s="161" t="s">
        <v>155</v>
      </c>
    </row>
    <row r="642" spans="2:65" s="14" customFormat="1" ht="10.199999999999999">
      <c r="B642" s="178"/>
      <c r="D642" s="160" t="s">
        <v>514</v>
      </c>
      <c r="E642" s="179" t="s">
        <v>19</v>
      </c>
      <c r="F642" s="180" t="s">
        <v>1238</v>
      </c>
      <c r="H642" s="179" t="s">
        <v>19</v>
      </c>
      <c r="I642" s="181"/>
      <c r="L642" s="178"/>
      <c r="M642" s="182"/>
      <c r="T642" s="183"/>
      <c r="AT642" s="179" t="s">
        <v>514</v>
      </c>
      <c r="AU642" s="179" t="s">
        <v>82</v>
      </c>
      <c r="AV642" s="14" t="s">
        <v>79</v>
      </c>
      <c r="AW642" s="14" t="s">
        <v>33</v>
      </c>
      <c r="AX642" s="14" t="s">
        <v>72</v>
      </c>
      <c r="AY642" s="179" t="s">
        <v>155</v>
      </c>
    </row>
    <row r="643" spans="2:65" s="12" customFormat="1" ht="10.199999999999999">
      <c r="B643" s="159"/>
      <c r="D643" s="160" t="s">
        <v>514</v>
      </c>
      <c r="E643" s="161" t="s">
        <v>19</v>
      </c>
      <c r="F643" s="162" t="s">
        <v>1573</v>
      </c>
      <c r="H643" s="163">
        <v>23.25</v>
      </c>
      <c r="I643" s="164"/>
      <c r="L643" s="159"/>
      <c r="M643" s="165"/>
      <c r="T643" s="166"/>
      <c r="AT643" s="161" t="s">
        <v>514</v>
      </c>
      <c r="AU643" s="161" t="s">
        <v>82</v>
      </c>
      <c r="AV643" s="12" t="s">
        <v>82</v>
      </c>
      <c r="AW643" s="12" t="s">
        <v>33</v>
      </c>
      <c r="AX643" s="12" t="s">
        <v>72</v>
      </c>
      <c r="AY643" s="161" t="s">
        <v>155</v>
      </c>
    </row>
    <row r="644" spans="2:65" s="14" customFormat="1" ht="10.199999999999999">
      <c r="B644" s="178"/>
      <c r="D644" s="160" t="s">
        <v>514</v>
      </c>
      <c r="E644" s="179" t="s">
        <v>19</v>
      </c>
      <c r="F644" s="180" t="s">
        <v>1240</v>
      </c>
      <c r="H644" s="179" t="s">
        <v>19</v>
      </c>
      <c r="I644" s="181"/>
      <c r="L644" s="178"/>
      <c r="M644" s="182"/>
      <c r="T644" s="183"/>
      <c r="AT644" s="179" t="s">
        <v>514</v>
      </c>
      <c r="AU644" s="179" t="s">
        <v>82</v>
      </c>
      <c r="AV644" s="14" t="s">
        <v>79</v>
      </c>
      <c r="AW644" s="14" t="s">
        <v>33</v>
      </c>
      <c r="AX644" s="14" t="s">
        <v>72</v>
      </c>
      <c r="AY644" s="179" t="s">
        <v>155</v>
      </c>
    </row>
    <row r="645" spans="2:65" s="12" customFormat="1" ht="10.199999999999999">
      <c r="B645" s="159"/>
      <c r="D645" s="160" t="s">
        <v>514</v>
      </c>
      <c r="E645" s="161" t="s">
        <v>19</v>
      </c>
      <c r="F645" s="162" t="s">
        <v>1241</v>
      </c>
      <c r="H645" s="163">
        <v>2.6</v>
      </c>
      <c r="I645" s="164"/>
      <c r="L645" s="159"/>
      <c r="M645" s="165"/>
      <c r="T645" s="166"/>
      <c r="AT645" s="161" t="s">
        <v>514</v>
      </c>
      <c r="AU645" s="161" t="s">
        <v>82</v>
      </c>
      <c r="AV645" s="12" t="s">
        <v>82</v>
      </c>
      <c r="AW645" s="12" t="s">
        <v>33</v>
      </c>
      <c r="AX645" s="12" t="s">
        <v>72</v>
      </c>
      <c r="AY645" s="161" t="s">
        <v>155</v>
      </c>
    </row>
    <row r="646" spans="2:65" s="13" customFormat="1" ht="10.199999999999999">
      <c r="B646" s="167"/>
      <c r="D646" s="160" t="s">
        <v>514</v>
      </c>
      <c r="E646" s="168" t="s">
        <v>19</v>
      </c>
      <c r="F646" s="169" t="s">
        <v>516</v>
      </c>
      <c r="H646" s="170">
        <v>248.69</v>
      </c>
      <c r="I646" s="171"/>
      <c r="L646" s="167"/>
      <c r="M646" s="172"/>
      <c r="T646" s="173"/>
      <c r="AT646" s="168" t="s">
        <v>514</v>
      </c>
      <c r="AU646" s="168" t="s">
        <v>82</v>
      </c>
      <c r="AV646" s="13" t="s">
        <v>163</v>
      </c>
      <c r="AW646" s="13" t="s">
        <v>33</v>
      </c>
      <c r="AX646" s="13" t="s">
        <v>79</v>
      </c>
      <c r="AY646" s="168" t="s">
        <v>155</v>
      </c>
    </row>
    <row r="647" spans="2:65" s="1" customFormat="1" ht="24.15" customHeight="1">
      <c r="B647" s="33"/>
      <c r="C647" s="132" t="s">
        <v>286</v>
      </c>
      <c r="D647" s="132" t="s">
        <v>158</v>
      </c>
      <c r="E647" s="133" t="s">
        <v>1581</v>
      </c>
      <c r="F647" s="134" t="s">
        <v>1582</v>
      </c>
      <c r="G647" s="135" t="s">
        <v>176</v>
      </c>
      <c r="H647" s="136">
        <v>248.69</v>
      </c>
      <c r="I647" s="137"/>
      <c r="J647" s="138">
        <f>ROUND(I647*H647,2)</f>
        <v>0</v>
      </c>
      <c r="K647" s="134" t="s">
        <v>162</v>
      </c>
      <c r="L647" s="33"/>
      <c r="M647" s="139" t="s">
        <v>19</v>
      </c>
      <c r="N647" s="140" t="s">
        <v>43</v>
      </c>
      <c r="P647" s="141">
        <f>O647*H647</f>
        <v>0</v>
      </c>
      <c r="Q647" s="141">
        <v>0</v>
      </c>
      <c r="R647" s="141">
        <f>Q647*H647</f>
        <v>0</v>
      </c>
      <c r="S647" s="141">
        <v>0</v>
      </c>
      <c r="T647" s="142">
        <f>S647*H647</f>
        <v>0</v>
      </c>
      <c r="AR647" s="143" t="s">
        <v>163</v>
      </c>
      <c r="AT647" s="143" t="s">
        <v>158</v>
      </c>
      <c r="AU647" s="143" t="s">
        <v>82</v>
      </c>
      <c r="AY647" s="18" t="s">
        <v>155</v>
      </c>
      <c r="BE647" s="144">
        <f>IF(N647="základní",J647,0)</f>
        <v>0</v>
      </c>
      <c r="BF647" s="144">
        <f>IF(N647="snížená",J647,0)</f>
        <v>0</v>
      </c>
      <c r="BG647" s="144">
        <f>IF(N647="zákl. přenesená",J647,0)</f>
        <v>0</v>
      </c>
      <c r="BH647" s="144">
        <f>IF(N647="sníž. přenesená",J647,0)</f>
        <v>0</v>
      </c>
      <c r="BI647" s="144">
        <f>IF(N647="nulová",J647,0)</f>
        <v>0</v>
      </c>
      <c r="BJ647" s="18" t="s">
        <v>79</v>
      </c>
      <c r="BK647" s="144">
        <f>ROUND(I647*H647,2)</f>
        <v>0</v>
      </c>
      <c r="BL647" s="18" t="s">
        <v>163</v>
      </c>
      <c r="BM647" s="143" t="s">
        <v>1583</v>
      </c>
    </row>
    <row r="648" spans="2:65" s="1" customFormat="1" ht="10.199999999999999">
      <c r="B648" s="33"/>
      <c r="D648" s="145" t="s">
        <v>164</v>
      </c>
      <c r="F648" s="146" t="s">
        <v>1584</v>
      </c>
      <c r="I648" s="147"/>
      <c r="L648" s="33"/>
      <c r="M648" s="148"/>
      <c r="T648" s="54"/>
      <c r="AT648" s="18" t="s">
        <v>164</v>
      </c>
      <c r="AU648" s="18" t="s">
        <v>82</v>
      </c>
    </row>
    <row r="649" spans="2:65" s="14" customFormat="1" ht="10.199999999999999">
      <c r="B649" s="178"/>
      <c r="D649" s="160" t="s">
        <v>514</v>
      </c>
      <c r="E649" s="179" t="s">
        <v>19</v>
      </c>
      <c r="F649" s="180" t="s">
        <v>1231</v>
      </c>
      <c r="H649" s="179" t="s">
        <v>19</v>
      </c>
      <c r="I649" s="181"/>
      <c r="L649" s="178"/>
      <c r="M649" s="182"/>
      <c r="T649" s="183"/>
      <c r="AT649" s="179" t="s">
        <v>514</v>
      </c>
      <c r="AU649" s="179" t="s">
        <v>82</v>
      </c>
      <c r="AV649" s="14" t="s">
        <v>79</v>
      </c>
      <c r="AW649" s="14" t="s">
        <v>33</v>
      </c>
      <c r="AX649" s="14" t="s">
        <v>72</v>
      </c>
      <c r="AY649" s="179" t="s">
        <v>155</v>
      </c>
    </row>
    <row r="650" spans="2:65" s="14" customFormat="1" ht="10.199999999999999">
      <c r="B650" s="178"/>
      <c r="D650" s="160" t="s">
        <v>514</v>
      </c>
      <c r="E650" s="179" t="s">
        <v>19</v>
      </c>
      <c r="F650" s="180" t="s">
        <v>568</v>
      </c>
      <c r="H650" s="179" t="s">
        <v>19</v>
      </c>
      <c r="I650" s="181"/>
      <c r="L650" s="178"/>
      <c r="M650" s="182"/>
      <c r="T650" s="183"/>
      <c r="AT650" s="179" t="s">
        <v>514</v>
      </c>
      <c r="AU650" s="179" t="s">
        <v>82</v>
      </c>
      <c r="AV650" s="14" t="s">
        <v>79</v>
      </c>
      <c r="AW650" s="14" t="s">
        <v>33</v>
      </c>
      <c r="AX650" s="14" t="s">
        <v>72</v>
      </c>
      <c r="AY650" s="179" t="s">
        <v>155</v>
      </c>
    </row>
    <row r="651" spans="2:65" s="12" customFormat="1" ht="10.199999999999999">
      <c r="B651" s="159"/>
      <c r="D651" s="160" t="s">
        <v>514</v>
      </c>
      <c r="E651" s="161" t="s">
        <v>19</v>
      </c>
      <c r="F651" s="162" t="s">
        <v>1232</v>
      </c>
      <c r="H651" s="163">
        <v>67.7</v>
      </c>
      <c r="I651" s="164"/>
      <c r="L651" s="159"/>
      <c r="M651" s="165"/>
      <c r="T651" s="166"/>
      <c r="AT651" s="161" t="s">
        <v>514</v>
      </c>
      <c r="AU651" s="161" t="s">
        <v>82</v>
      </c>
      <c r="AV651" s="12" t="s">
        <v>82</v>
      </c>
      <c r="AW651" s="12" t="s">
        <v>33</v>
      </c>
      <c r="AX651" s="12" t="s">
        <v>72</v>
      </c>
      <c r="AY651" s="161" t="s">
        <v>155</v>
      </c>
    </row>
    <row r="652" spans="2:65" s="12" customFormat="1" ht="10.199999999999999">
      <c r="B652" s="159"/>
      <c r="D652" s="160" t="s">
        <v>514</v>
      </c>
      <c r="E652" s="161" t="s">
        <v>19</v>
      </c>
      <c r="F652" s="162" t="s">
        <v>1578</v>
      </c>
      <c r="H652" s="163">
        <v>23.1</v>
      </c>
      <c r="I652" s="164"/>
      <c r="L652" s="159"/>
      <c r="M652" s="165"/>
      <c r="T652" s="166"/>
      <c r="AT652" s="161" t="s">
        <v>514</v>
      </c>
      <c r="AU652" s="161" t="s">
        <v>82</v>
      </c>
      <c r="AV652" s="12" t="s">
        <v>82</v>
      </c>
      <c r="AW652" s="12" t="s">
        <v>33</v>
      </c>
      <c r="AX652" s="12" t="s">
        <v>72</v>
      </c>
      <c r="AY652" s="161" t="s">
        <v>155</v>
      </c>
    </row>
    <row r="653" spans="2:65" s="14" customFormat="1" ht="10.199999999999999">
      <c r="B653" s="178"/>
      <c r="D653" s="160" t="s">
        <v>514</v>
      </c>
      <c r="E653" s="179" t="s">
        <v>19</v>
      </c>
      <c r="F653" s="180" t="s">
        <v>1234</v>
      </c>
      <c r="H653" s="179" t="s">
        <v>19</v>
      </c>
      <c r="I653" s="181"/>
      <c r="L653" s="178"/>
      <c r="M653" s="182"/>
      <c r="T653" s="183"/>
      <c r="AT653" s="179" t="s">
        <v>514</v>
      </c>
      <c r="AU653" s="179" t="s">
        <v>82</v>
      </c>
      <c r="AV653" s="14" t="s">
        <v>79</v>
      </c>
      <c r="AW653" s="14" t="s">
        <v>33</v>
      </c>
      <c r="AX653" s="14" t="s">
        <v>72</v>
      </c>
      <c r="AY653" s="179" t="s">
        <v>155</v>
      </c>
    </row>
    <row r="654" spans="2:65" s="14" customFormat="1" ht="10.199999999999999">
      <c r="B654" s="178"/>
      <c r="D654" s="160" t="s">
        <v>514</v>
      </c>
      <c r="E654" s="179" t="s">
        <v>19</v>
      </c>
      <c r="F654" s="180" t="s">
        <v>568</v>
      </c>
      <c r="H654" s="179" t="s">
        <v>19</v>
      </c>
      <c r="I654" s="181"/>
      <c r="L654" s="178"/>
      <c r="M654" s="182"/>
      <c r="T654" s="183"/>
      <c r="AT654" s="179" t="s">
        <v>514</v>
      </c>
      <c r="AU654" s="179" t="s">
        <v>82</v>
      </c>
      <c r="AV654" s="14" t="s">
        <v>79</v>
      </c>
      <c r="AW654" s="14" t="s">
        <v>33</v>
      </c>
      <c r="AX654" s="14" t="s">
        <v>72</v>
      </c>
      <c r="AY654" s="179" t="s">
        <v>155</v>
      </c>
    </row>
    <row r="655" spans="2:65" s="12" customFormat="1" ht="10.199999999999999">
      <c r="B655" s="159"/>
      <c r="D655" s="160" t="s">
        <v>514</v>
      </c>
      <c r="E655" s="161" t="s">
        <v>19</v>
      </c>
      <c r="F655" s="162" t="s">
        <v>1579</v>
      </c>
      <c r="H655" s="163">
        <v>35.200000000000003</v>
      </c>
      <c r="I655" s="164"/>
      <c r="L655" s="159"/>
      <c r="M655" s="165"/>
      <c r="T655" s="166"/>
      <c r="AT655" s="161" t="s">
        <v>514</v>
      </c>
      <c r="AU655" s="161" t="s">
        <v>82</v>
      </c>
      <c r="AV655" s="12" t="s">
        <v>82</v>
      </c>
      <c r="AW655" s="12" t="s">
        <v>33</v>
      </c>
      <c r="AX655" s="12" t="s">
        <v>72</v>
      </c>
      <c r="AY655" s="161" t="s">
        <v>155</v>
      </c>
    </row>
    <row r="656" spans="2:65" s="14" customFormat="1" ht="10.199999999999999">
      <c r="B656" s="178"/>
      <c r="D656" s="160" t="s">
        <v>514</v>
      </c>
      <c r="E656" s="179" t="s">
        <v>19</v>
      </c>
      <c r="F656" s="180" t="s">
        <v>1236</v>
      </c>
      <c r="H656" s="179" t="s">
        <v>19</v>
      </c>
      <c r="I656" s="181"/>
      <c r="L656" s="178"/>
      <c r="M656" s="182"/>
      <c r="T656" s="183"/>
      <c r="AT656" s="179" t="s">
        <v>514</v>
      </c>
      <c r="AU656" s="179" t="s">
        <v>82</v>
      </c>
      <c r="AV656" s="14" t="s">
        <v>79</v>
      </c>
      <c r="AW656" s="14" t="s">
        <v>33</v>
      </c>
      <c r="AX656" s="14" t="s">
        <v>72</v>
      </c>
      <c r="AY656" s="179" t="s">
        <v>155</v>
      </c>
    </row>
    <row r="657" spans="2:65" s="12" customFormat="1" ht="10.199999999999999">
      <c r="B657" s="159"/>
      <c r="D657" s="160" t="s">
        <v>514</v>
      </c>
      <c r="E657" s="161" t="s">
        <v>19</v>
      </c>
      <c r="F657" s="162" t="s">
        <v>1580</v>
      </c>
      <c r="H657" s="163">
        <v>96.84</v>
      </c>
      <c r="I657" s="164"/>
      <c r="L657" s="159"/>
      <c r="M657" s="165"/>
      <c r="T657" s="166"/>
      <c r="AT657" s="161" t="s">
        <v>514</v>
      </c>
      <c r="AU657" s="161" t="s">
        <v>82</v>
      </c>
      <c r="AV657" s="12" t="s">
        <v>82</v>
      </c>
      <c r="AW657" s="12" t="s">
        <v>33</v>
      </c>
      <c r="AX657" s="12" t="s">
        <v>72</v>
      </c>
      <c r="AY657" s="161" t="s">
        <v>155</v>
      </c>
    </row>
    <row r="658" spans="2:65" s="14" customFormat="1" ht="10.199999999999999">
      <c r="B658" s="178"/>
      <c r="D658" s="160" t="s">
        <v>514</v>
      </c>
      <c r="E658" s="179" t="s">
        <v>19</v>
      </c>
      <c r="F658" s="180" t="s">
        <v>1238</v>
      </c>
      <c r="H658" s="179" t="s">
        <v>19</v>
      </c>
      <c r="I658" s="181"/>
      <c r="L658" s="178"/>
      <c r="M658" s="182"/>
      <c r="T658" s="183"/>
      <c r="AT658" s="179" t="s">
        <v>514</v>
      </c>
      <c r="AU658" s="179" t="s">
        <v>82</v>
      </c>
      <c r="AV658" s="14" t="s">
        <v>79</v>
      </c>
      <c r="AW658" s="14" t="s">
        <v>33</v>
      </c>
      <c r="AX658" s="14" t="s">
        <v>72</v>
      </c>
      <c r="AY658" s="179" t="s">
        <v>155</v>
      </c>
    </row>
    <row r="659" spans="2:65" s="12" customFormat="1" ht="10.199999999999999">
      <c r="B659" s="159"/>
      <c r="D659" s="160" t="s">
        <v>514</v>
      </c>
      <c r="E659" s="161" t="s">
        <v>19</v>
      </c>
      <c r="F659" s="162" t="s">
        <v>1573</v>
      </c>
      <c r="H659" s="163">
        <v>23.25</v>
      </c>
      <c r="I659" s="164"/>
      <c r="L659" s="159"/>
      <c r="M659" s="165"/>
      <c r="T659" s="166"/>
      <c r="AT659" s="161" t="s">
        <v>514</v>
      </c>
      <c r="AU659" s="161" t="s">
        <v>82</v>
      </c>
      <c r="AV659" s="12" t="s">
        <v>82</v>
      </c>
      <c r="AW659" s="12" t="s">
        <v>33</v>
      </c>
      <c r="AX659" s="12" t="s">
        <v>72</v>
      </c>
      <c r="AY659" s="161" t="s">
        <v>155</v>
      </c>
    </row>
    <row r="660" spans="2:65" s="14" customFormat="1" ht="10.199999999999999">
      <c r="B660" s="178"/>
      <c r="D660" s="160" t="s">
        <v>514</v>
      </c>
      <c r="E660" s="179" t="s">
        <v>19</v>
      </c>
      <c r="F660" s="180" t="s">
        <v>1240</v>
      </c>
      <c r="H660" s="179" t="s">
        <v>19</v>
      </c>
      <c r="I660" s="181"/>
      <c r="L660" s="178"/>
      <c r="M660" s="182"/>
      <c r="T660" s="183"/>
      <c r="AT660" s="179" t="s">
        <v>514</v>
      </c>
      <c r="AU660" s="179" t="s">
        <v>82</v>
      </c>
      <c r="AV660" s="14" t="s">
        <v>79</v>
      </c>
      <c r="AW660" s="14" t="s">
        <v>33</v>
      </c>
      <c r="AX660" s="14" t="s">
        <v>72</v>
      </c>
      <c r="AY660" s="179" t="s">
        <v>155</v>
      </c>
    </row>
    <row r="661" spans="2:65" s="12" customFormat="1" ht="10.199999999999999">
      <c r="B661" s="159"/>
      <c r="D661" s="160" t="s">
        <v>514</v>
      </c>
      <c r="E661" s="161" t="s">
        <v>19</v>
      </c>
      <c r="F661" s="162" t="s">
        <v>1241</v>
      </c>
      <c r="H661" s="163">
        <v>2.6</v>
      </c>
      <c r="I661" s="164"/>
      <c r="L661" s="159"/>
      <c r="M661" s="165"/>
      <c r="T661" s="166"/>
      <c r="AT661" s="161" t="s">
        <v>514</v>
      </c>
      <c r="AU661" s="161" t="s">
        <v>82</v>
      </c>
      <c r="AV661" s="12" t="s">
        <v>82</v>
      </c>
      <c r="AW661" s="12" t="s">
        <v>33</v>
      </c>
      <c r="AX661" s="12" t="s">
        <v>72</v>
      </c>
      <c r="AY661" s="161" t="s">
        <v>155</v>
      </c>
    </row>
    <row r="662" spans="2:65" s="13" customFormat="1" ht="10.199999999999999">
      <c r="B662" s="167"/>
      <c r="D662" s="160" t="s">
        <v>514</v>
      </c>
      <c r="E662" s="168" t="s">
        <v>19</v>
      </c>
      <c r="F662" s="169" t="s">
        <v>516</v>
      </c>
      <c r="H662" s="170">
        <v>248.69</v>
      </c>
      <c r="I662" s="171"/>
      <c r="L662" s="167"/>
      <c r="M662" s="172"/>
      <c r="T662" s="173"/>
      <c r="AT662" s="168" t="s">
        <v>514</v>
      </c>
      <c r="AU662" s="168" t="s">
        <v>82</v>
      </c>
      <c r="AV662" s="13" t="s">
        <v>163</v>
      </c>
      <c r="AW662" s="13" t="s">
        <v>33</v>
      </c>
      <c r="AX662" s="13" t="s">
        <v>79</v>
      </c>
      <c r="AY662" s="168" t="s">
        <v>155</v>
      </c>
    </row>
    <row r="663" spans="2:65" s="1" customFormat="1" ht="24.15" customHeight="1">
      <c r="B663" s="33"/>
      <c r="C663" s="132" t="s">
        <v>227</v>
      </c>
      <c r="D663" s="132" t="s">
        <v>158</v>
      </c>
      <c r="E663" s="133" t="s">
        <v>264</v>
      </c>
      <c r="F663" s="134" t="s">
        <v>265</v>
      </c>
      <c r="G663" s="135" t="s">
        <v>176</v>
      </c>
      <c r="H663" s="136">
        <v>80.180000000000007</v>
      </c>
      <c r="I663" s="137"/>
      <c r="J663" s="138">
        <f>ROUND(I663*H663,2)</f>
        <v>0</v>
      </c>
      <c r="K663" s="134" t="s">
        <v>162</v>
      </c>
      <c r="L663" s="33"/>
      <c r="M663" s="139" t="s">
        <v>19</v>
      </c>
      <c r="N663" s="140" t="s">
        <v>43</v>
      </c>
      <c r="P663" s="141">
        <f>O663*H663</f>
        <v>0</v>
      </c>
      <c r="Q663" s="141">
        <v>0</v>
      </c>
      <c r="R663" s="141">
        <f>Q663*H663</f>
        <v>0</v>
      </c>
      <c r="S663" s="141">
        <v>0</v>
      </c>
      <c r="T663" s="142">
        <f>S663*H663</f>
        <v>0</v>
      </c>
      <c r="AR663" s="143" t="s">
        <v>163</v>
      </c>
      <c r="AT663" s="143" t="s">
        <v>158</v>
      </c>
      <c r="AU663" s="143" t="s">
        <v>82</v>
      </c>
      <c r="AY663" s="18" t="s">
        <v>155</v>
      </c>
      <c r="BE663" s="144">
        <f>IF(N663="základní",J663,0)</f>
        <v>0</v>
      </c>
      <c r="BF663" s="144">
        <f>IF(N663="snížená",J663,0)</f>
        <v>0</v>
      </c>
      <c r="BG663" s="144">
        <f>IF(N663="zákl. přenesená",J663,0)</f>
        <v>0</v>
      </c>
      <c r="BH663" s="144">
        <f>IF(N663="sníž. přenesená",J663,0)</f>
        <v>0</v>
      </c>
      <c r="BI663" s="144">
        <f>IF(N663="nulová",J663,0)</f>
        <v>0</v>
      </c>
      <c r="BJ663" s="18" t="s">
        <v>79</v>
      </c>
      <c r="BK663" s="144">
        <f>ROUND(I663*H663,2)</f>
        <v>0</v>
      </c>
      <c r="BL663" s="18" t="s">
        <v>163</v>
      </c>
      <c r="BM663" s="143" t="s">
        <v>1585</v>
      </c>
    </row>
    <row r="664" spans="2:65" s="1" customFormat="1" ht="10.199999999999999">
      <c r="B664" s="33"/>
      <c r="D664" s="145" t="s">
        <v>164</v>
      </c>
      <c r="F664" s="146" t="s">
        <v>267</v>
      </c>
      <c r="I664" s="147"/>
      <c r="L664" s="33"/>
      <c r="M664" s="148"/>
      <c r="T664" s="54"/>
      <c r="AT664" s="18" t="s">
        <v>164</v>
      </c>
      <c r="AU664" s="18" t="s">
        <v>82</v>
      </c>
    </row>
    <row r="665" spans="2:65" s="14" customFormat="1" ht="10.199999999999999">
      <c r="B665" s="178"/>
      <c r="D665" s="160" t="s">
        <v>514</v>
      </c>
      <c r="E665" s="179" t="s">
        <v>19</v>
      </c>
      <c r="F665" s="180" t="s">
        <v>1586</v>
      </c>
      <c r="H665" s="179" t="s">
        <v>19</v>
      </c>
      <c r="I665" s="181"/>
      <c r="L665" s="178"/>
      <c r="M665" s="182"/>
      <c r="T665" s="183"/>
      <c r="AT665" s="179" t="s">
        <v>514</v>
      </c>
      <c r="AU665" s="179" t="s">
        <v>82</v>
      </c>
      <c r="AV665" s="14" t="s">
        <v>79</v>
      </c>
      <c r="AW665" s="14" t="s">
        <v>33</v>
      </c>
      <c r="AX665" s="14" t="s">
        <v>72</v>
      </c>
      <c r="AY665" s="179" t="s">
        <v>155</v>
      </c>
    </row>
    <row r="666" spans="2:65" s="12" customFormat="1" ht="10.199999999999999">
      <c r="B666" s="159"/>
      <c r="D666" s="160" t="s">
        <v>514</v>
      </c>
      <c r="E666" s="161" t="s">
        <v>19</v>
      </c>
      <c r="F666" s="162" t="s">
        <v>1587</v>
      </c>
      <c r="H666" s="163">
        <v>57.905000000000001</v>
      </c>
      <c r="I666" s="164"/>
      <c r="L666" s="159"/>
      <c r="M666" s="165"/>
      <c r="T666" s="166"/>
      <c r="AT666" s="161" t="s">
        <v>514</v>
      </c>
      <c r="AU666" s="161" t="s">
        <v>82</v>
      </c>
      <c r="AV666" s="12" t="s">
        <v>82</v>
      </c>
      <c r="AW666" s="12" t="s">
        <v>33</v>
      </c>
      <c r="AX666" s="12" t="s">
        <v>72</v>
      </c>
      <c r="AY666" s="161" t="s">
        <v>155</v>
      </c>
    </row>
    <row r="667" spans="2:65" s="14" customFormat="1" ht="10.199999999999999">
      <c r="B667" s="178"/>
      <c r="D667" s="160" t="s">
        <v>514</v>
      </c>
      <c r="E667" s="179" t="s">
        <v>19</v>
      </c>
      <c r="F667" s="180" t="s">
        <v>1588</v>
      </c>
      <c r="H667" s="179" t="s">
        <v>19</v>
      </c>
      <c r="I667" s="181"/>
      <c r="L667" s="178"/>
      <c r="M667" s="182"/>
      <c r="T667" s="183"/>
      <c r="AT667" s="179" t="s">
        <v>514</v>
      </c>
      <c r="AU667" s="179" t="s">
        <v>82</v>
      </c>
      <c r="AV667" s="14" t="s">
        <v>79</v>
      </c>
      <c r="AW667" s="14" t="s">
        <v>33</v>
      </c>
      <c r="AX667" s="14" t="s">
        <v>72</v>
      </c>
      <c r="AY667" s="179" t="s">
        <v>155</v>
      </c>
    </row>
    <row r="668" spans="2:65" s="12" customFormat="1" ht="10.199999999999999">
      <c r="B668" s="159"/>
      <c r="D668" s="160" t="s">
        <v>514</v>
      </c>
      <c r="E668" s="161" t="s">
        <v>19</v>
      </c>
      <c r="F668" s="162" t="s">
        <v>1589</v>
      </c>
      <c r="H668" s="163">
        <v>22.274999999999999</v>
      </c>
      <c r="I668" s="164"/>
      <c r="L668" s="159"/>
      <c r="M668" s="165"/>
      <c r="T668" s="166"/>
      <c r="AT668" s="161" t="s">
        <v>514</v>
      </c>
      <c r="AU668" s="161" t="s">
        <v>82</v>
      </c>
      <c r="AV668" s="12" t="s">
        <v>82</v>
      </c>
      <c r="AW668" s="12" t="s">
        <v>33</v>
      </c>
      <c r="AX668" s="12" t="s">
        <v>72</v>
      </c>
      <c r="AY668" s="161" t="s">
        <v>155</v>
      </c>
    </row>
    <row r="669" spans="2:65" s="13" customFormat="1" ht="10.199999999999999">
      <c r="B669" s="167"/>
      <c r="D669" s="160" t="s">
        <v>514</v>
      </c>
      <c r="E669" s="168" t="s">
        <v>19</v>
      </c>
      <c r="F669" s="169" t="s">
        <v>516</v>
      </c>
      <c r="H669" s="170">
        <v>80.180000000000007</v>
      </c>
      <c r="I669" s="171"/>
      <c r="L669" s="167"/>
      <c r="M669" s="172"/>
      <c r="T669" s="173"/>
      <c r="AT669" s="168" t="s">
        <v>514</v>
      </c>
      <c r="AU669" s="168" t="s">
        <v>82</v>
      </c>
      <c r="AV669" s="13" t="s">
        <v>163</v>
      </c>
      <c r="AW669" s="13" t="s">
        <v>33</v>
      </c>
      <c r="AX669" s="13" t="s">
        <v>79</v>
      </c>
      <c r="AY669" s="168" t="s">
        <v>155</v>
      </c>
    </row>
    <row r="670" spans="2:65" s="1" customFormat="1" ht="24.15" customHeight="1">
      <c r="B670" s="33"/>
      <c r="C670" s="132" t="s">
        <v>297</v>
      </c>
      <c r="D670" s="132" t="s">
        <v>158</v>
      </c>
      <c r="E670" s="133" t="s">
        <v>1590</v>
      </c>
      <c r="F670" s="134" t="s">
        <v>1591</v>
      </c>
      <c r="G670" s="135" t="s">
        <v>176</v>
      </c>
      <c r="H670" s="136">
        <v>248.69</v>
      </c>
      <c r="I670" s="137"/>
      <c r="J670" s="138">
        <f>ROUND(I670*H670,2)</f>
        <v>0</v>
      </c>
      <c r="K670" s="134" t="s">
        <v>162</v>
      </c>
      <c r="L670" s="33"/>
      <c r="M670" s="139" t="s">
        <v>19</v>
      </c>
      <c r="N670" s="140" t="s">
        <v>43</v>
      </c>
      <c r="P670" s="141">
        <f>O670*H670</f>
        <v>0</v>
      </c>
      <c r="Q670" s="141">
        <v>0</v>
      </c>
      <c r="R670" s="141">
        <f>Q670*H670</f>
        <v>0</v>
      </c>
      <c r="S670" s="141">
        <v>0</v>
      </c>
      <c r="T670" s="142">
        <f>S670*H670</f>
        <v>0</v>
      </c>
      <c r="AR670" s="143" t="s">
        <v>163</v>
      </c>
      <c r="AT670" s="143" t="s">
        <v>158</v>
      </c>
      <c r="AU670" s="143" t="s">
        <v>82</v>
      </c>
      <c r="AY670" s="18" t="s">
        <v>155</v>
      </c>
      <c r="BE670" s="144">
        <f>IF(N670="základní",J670,0)</f>
        <v>0</v>
      </c>
      <c r="BF670" s="144">
        <f>IF(N670="snížená",J670,0)</f>
        <v>0</v>
      </c>
      <c r="BG670" s="144">
        <f>IF(N670="zákl. přenesená",J670,0)</f>
        <v>0</v>
      </c>
      <c r="BH670" s="144">
        <f>IF(N670="sníž. přenesená",J670,0)</f>
        <v>0</v>
      </c>
      <c r="BI670" s="144">
        <f>IF(N670="nulová",J670,0)</f>
        <v>0</v>
      </c>
      <c r="BJ670" s="18" t="s">
        <v>79</v>
      </c>
      <c r="BK670" s="144">
        <f>ROUND(I670*H670,2)</f>
        <v>0</v>
      </c>
      <c r="BL670" s="18" t="s">
        <v>163</v>
      </c>
      <c r="BM670" s="143" t="s">
        <v>1592</v>
      </c>
    </row>
    <row r="671" spans="2:65" s="1" customFormat="1" ht="10.199999999999999">
      <c r="B671" s="33"/>
      <c r="D671" s="145" t="s">
        <v>164</v>
      </c>
      <c r="F671" s="146" t="s">
        <v>1593</v>
      </c>
      <c r="I671" s="147"/>
      <c r="L671" s="33"/>
      <c r="M671" s="148"/>
      <c r="T671" s="54"/>
      <c r="AT671" s="18" t="s">
        <v>164</v>
      </c>
      <c r="AU671" s="18" t="s">
        <v>82</v>
      </c>
    </row>
    <row r="672" spans="2:65" s="14" customFormat="1" ht="10.199999999999999">
      <c r="B672" s="178"/>
      <c r="D672" s="160" t="s">
        <v>514</v>
      </c>
      <c r="E672" s="179" t="s">
        <v>19</v>
      </c>
      <c r="F672" s="180" t="s">
        <v>825</v>
      </c>
      <c r="H672" s="179" t="s">
        <v>19</v>
      </c>
      <c r="I672" s="181"/>
      <c r="L672" s="178"/>
      <c r="M672" s="182"/>
      <c r="T672" s="183"/>
      <c r="AT672" s="179" t="s">
        <v>514</v>
      </c>
      <c r="AU672" s="179" t="s">
        <v>82</v>
      </c>
      <c r="AV672" s="14" t="s">
        <v>79</v>
      </c>
      <c r="AW672" s="14" t="s">
        <v>33</v>
      </c>
      <c r="AX672" s="14" t="s">
        <v>72</v>
      </c>
      <c r="AY672" s="179" t="s">
        <v>155</v>
      </c>
    </row>
    <row r="673" spans="2:65" s="12" customFormat="1" ht="10.199999999999999">
      <c r="B673" s="159"/>
      <c r="D673" s="160" t="s">
        <v>514</v>
      </c>
      <c r="E673" s="161" t="s">
        <v>19</v>
      </c>
      <c r="F673" s="162" t="s">
        <v>1594</v>
      </c>
      <c r="H673" s="163">
        <v>248.69</v>
      </c>
      <c r="I673" s="164"/>
      <c r="L673" s="159"/>
      <c r="M673" s="165"/>
      <c r="T673" s="166"/>
      <c r="AT673" s="161" t="s">
        <v>514</v>
      </c>
      <c r="AU673" s="161" t="s">
        <v>82</v>
      </c>
      <c r="AV673" s="12" t="s">
        <v>82</v>
      </c>
      <c r="AW673" s="12" t="s">
        <v>33</v>
      </c>
      <c r="AX673" s="12" t="s">
        <v>79</v>
      </c>
      <c r="AY673" s="161" t="s">
        <v>155</v>
      </c>
    </row>
    <row r="674" spans="2:65" s="1" customFormat="1" ht="16.5" customHeight="1">
      <c r="B674" s="33"/>
      <c r="C674" s="149" t="s">
        <v>233</v>
      </c>
      <c r="D674" s="149" t="s">
        <v>229</v>
      </c>
      <c r="E674" s="150" t="s">
        <v>827</v>
      </c>
      <c r="F674" s="151" t="s">
        <v>828</v>
      </c>
      <c r="G674" s="152" t="s">
        <v>289</v>
      </c>
      <c r="H674" s="153">
        <v>3.8420000000000001</v>
      </c>
      <c r="I674" s="154"/>
      <c r="J674" s="155">
        <f>ROUND(I674*H674,2)</f>
        <v>0</v>
      </c>
      <c r="K674" s="151" t="s">
        <v>162</v>
      </c>
      <c r="L674" s="156"/>
      <c r="M674" s="157" t="s">
        <v>19</v>
      </c>
      <c r="N674" s="158" t="s">
        <v>43</v>
      </c>
      <c r="P674" s="141">
        <f>O674*H674</f>
        <v>0</v>
      </c>
      <c r="Q674" s="141">
        <v>1E-3</v>
      </c>
      <c r="R674" s="141">
        <f>Q674*H674</f>
        <v>3.8420000000000004E-3</v>
      </c>
      <c r="S674" s="141">
        <v>0</v>
      </c>
      <c r="T674" s="142">
        <f>S674*H674</f>
        <v>0</v>
      </c>
      <c r="AR674" s="143" t="s">
        <v>177</v>
      </c>
      <c r="AT674" s="143" t="s">
        <v>229</v>
      </c>
      <c r="AU674" s="143" t="s">
        <v>82</v>
      </c>
      <c r="AY674" s="18" t="s">
        <v>155</v>
      </c>
      <c r="BE674" s="144">
        <f>IF(N674="základní",J674,0)</f>
        <v>0</v>
      </c>
      <c r="BF674" s="144">
        <f>IF(N674="snížená",J674,0)</f>
        <v>0</v>
      </c>
      <c r="BG674" s="144">
        <f>IF(N674="zákl. přenesená",J674,0)</f>
        <v>0</v>
      </c>
      <c r="BH674" s="144">
        <f>IF(N674="sníž. přenesená",J674,0)</f>
        <v>0</v>
      </c>
      <c r="BI674" s="144">
        <f>IF(N674="nulová",J674,0)</f>
        <v>0</v>
      </c>
      <c r="BJ674" s="18" t="s">
        <v>79</v>
      </c>
      <c r="BK674" s="144">
        <f>ROUND(I674*H674,2)</f>
        <v>0</v>
      </c>
      <c r="BL674" s="18" t="s">
        <v>163</v>
      </c>
      <c r="BM674" s="143" t="s">
        <v>1595</v>
      </c>
    </row>
    <row r="675" spans="2:65" s="14" customFormat="1" ht="10.199999999999999">
      <c r="B675" s="178"/>
      <c r="D675" s="160" t="s">
        <v>514</v>
      </c>
      <c r="E675" s="179" t="s">
        <v>19</v>
      </c>
      <c r="F675" s="180" t="s">
        <v>830</v>
      </c>
      <c r="H675" s="179" t="s">
        <v>19</v>
      </c>
      <c r="I675" s="181"/>
      <c r="L675" s="178"/>
      <c r="M675" s="182"/>
      <c r="T675" s="183"/>
      <c r="AT675" s="179" t="s">
        <v>514</v>
      </c>
      <c r="AU675" s="179" t="s">
        <v>82</v>
      </c>
      <c r="AV675" s="14" t="s">
        <v>79</v>
      </c>
      <c r="AW675" s="14" t="s">
        <v>33</v>
      </c>
      <c r="AX675" s="14" t="s">
        <v>72</v>
      </c>
      <c r="AY675" s="179" t="s">
        <v>155</v>
      </c>
    </row>
    <row r="676" spans="2:65" s="12" customFormat="1" ht="10.199999999999999">
      <c r="B676" s="159"/>
      <c r="D676" s="160" t="s">
        <v>514</v>
      </c>
      <c r="E676" s="161" t="s">
        <v>19</v>
      </c>
      <c r="F676" s="162" t="s">
        <v>1596</v>
      </c>
      <c r="H676" s="163">
        <v>3.8420000000000001</v>
      </c>
      <c r="I676" s="164"/>
      <c r="L676" s="159"/>
      <c r="M676" s="165"/>
      <c r="T676" s="166"/>
      <c r="AT676" s="161" t="s">
        <v>514</v>
      </c>
      <c r="AU676" s="161" t="s">
        <v>82</v>
      </c>
      <c r="AV676" s="12" t="s">
        <v>82</v>
      </c>
      <c r="AW676" s="12" t="s">
        <v>33</v>
      </c>
      <c r="AX676" s="12" t="s">
        <v>79</v>
      </c>
      <c r="AY676" s="161" t="s">
        <v>155</v>
      </c>
    </row>
    <row r="677" spans="2:65" s="1" customFormat="1" ht="16.5" customHeight="1">
      <c r="B677" s="33"/>
      <c r="C677" s="132" t="s">
        <v>307</v>
      </c>
      <c r="D677" s="132" t="s">
        <v>158</v>
      </c>
      <c r="E677" s="133" t="s">
        <v>1597</v>
      </c>
      <c r="F677" s="134" t="s">
        <v>1598</v>
      </c>
      <c r="G677" s="135" t="s">
        <v>176</v>
      </c>
      <c r="H677" s="136">
        <v>248.69</v>
      </c>
      <c r="I677" s="137"/>
      <c r="J677" s="138">
        <f>ROUND(I677*H677,2)</f>
        <v>0</v>
      </c>
      <c r="K677" s="134" t="s">
        <v>162</v>
      </c>
      <c r="L677" s="33"/>
      <c r="M677" s="139" t="s">
        <v>19</v>
      </c>
      <c r="N677" s="140" t="s">
        <v>43</v>
      </c>
      <c r="P677" s="141">
        <f>O677*H677</f>
        <v>0</v>
      </c>
      <c r="Q677" s="141">
        <v>0</v>
      </c>
      <c r="R677" s="141">
        <f>Q677*H677</f>
        <v>0</v>
      </c>
      <c r="S677" s="141">
        <v>0</v>
      </c>
      <c r="T677" s="142">
        <f>S677*H677</f>
        <v>0</v>
      </c>
      <c r="AR677" s="143" t="s">
        <v>163</v>
      </c>
      <c r="AT677" s="143" t="s">
        <v>158</v>
      </c>
      <c r="AU677" s="143" t="s">
        <v>82</v>
      </c>
      <c r="AY677" s="18" t="s">
        <v>155</v>
      </c>
      <c r="BE677" s="144">
        <f>IF(N677="základní",J677,0)</f>
        <v>0</v>
      </c>
      <c r="BF677" s="144">
        <f>IF(N677="snížená",J677,0)</f>
        <v>0</v>
      </c>
      <c r="BG677" s="144">
        <f>IF(N677="zákl. přenesená",J677,0)</f>
        <v>0</v>
      </c>
      <c r="BH677" s="144">
        <f>IF(N677="sníž. přenesená",J677,0)</f>
        <v>0</v>
      </c>
      <c r="BI677" s="144">
        <f>IF(N677="nulová",J677,0)</f>
        <v>0</v>
      </c>
      <c r="BJ677" s="18" t="s">
        <v>79</v>
      </c>
      <c r="BK677" s="144">
        <f>ROUND(I677*H677,2)</f>
        <v>0</v>
      </c>
      <c r="BL677" s="18" t="s">
        <v>163</v>
      </c>
      <c r="BM677" s="143" t="s">
        <v>1599</v>
      </c>
    </row>
    <row r="678" spans="2:65" s="1" customFormat="1" ht="10.199999999999999">
      <c r="B678" s="33"/>
      <c r="D678" s="145" t="s">
        <v>164</v>
      </c>
      <c r="F678" s="146" t="s">
        <v>1600</v>
      </c>
      <c r="I678" s="147"/>
      <c r="L678" s="33"/>
      <c r="M678" s="148"/>
      <c r="T678" s="54"/>
      <c r="AT678" s="18" t="s">
        <v>164</v>
      </c>
      <c r="AU678" s="18" t="s">
        <v>82</v>
      </c>
    </row>
    <row r="679" spans="2:65" s="14" customFormat="1" ht="10.199999999999999">
      <c r="B679" s="178"/>
      <c r="D679" s="160" t="s">
        <v>514</v>
      </c>
      <c r="E679" s="179" t="s">
        <v>19</v>
      </c>
      <c r="F679" s="180" t="s">
        <v>825</v>
      </c>
      <c r="H679" s="179" t="s">
        <v>19</v>
      </c>
      <c r="I679" s="181"/>
      <c r="L679" s="178"/>
      <c r="M679" s="182"/>
      <c r="T679" s="183"/>
      <c r="AT679" s="179" t="s">
        <v>514</v>
      </c>
      <c r="AU679" s="179" t="s">
        <v>82</v>
      </c>
      <c r="AV679" s="14" t="s">
        <v>79</v>
      </c>
      <c r="AW679" s="14" t="s">
        <v>33</v>
      </c>
      <c r="AX679" s="14" t="s">
        <v>72</v>
      </c>
      <c r="AY679" s="179" t="s">
        <v>155</v>
      </c>
    </row>
    <row r="680" spans="2:65" s="12" customFormat="1" ht="10.199999999999999">
      <c r="B680" s="159"/>
      <c r="D680" s="160" t="s">
        <v>514</v>
      </c>
      <c r="E680" s="161" t="s">
        <v>19</v>
      </c>
      <c r="F680" s="162" t="s">
        <v>1594</v>
      </c>
      <c r="H680" s="163">
        <v>248.69</v>
      </c>
      <c r="I680" s="164"/>
      <c r="L680" s="159"/>
      <c r="M680" s="165"/>
      <c r="T680" s="166"/>
      <c r="AT680" s="161" t="s">
        <v>514</v>
      </c>
      <c r="AU680" s="161" t="s">
        <v>82</v>
      </c>
      <c r="AV680" s="12" t="s">
        <v>82</v>
      </c>
      <c r="AW680" s="12" t="s">
        <v>33</v>
      </c>
      <c r="AX680" s="12" t="s">
        <v>79</v>
      </c>
      <c r="AY680" s="161" t="s">
        <v>155</v>
      </c>
    </row>
    <row r="681" spans="2:65" s="1" customFormat="1" ht="16.5" customHeight="1">
      <c r="B681" s="33"/>
      <c r="C681" s="132" t="s">
        <v>237</v>
      </c>
      <c r="D681" s="132" t="s">
        <v>158</v>
      </c>
      <c r="E681" s="133" t="s">
        <v>1601</v>
      </c>
      <c r="F681" s="134" t="s">
        <v>1602</v>
      </c>
      <c r="G681" s="135" t="s">
        <v>176</v>
      </c>
      <c r="H681" s="136">
        <v>248.69</v>
      </c>
      <c r="I681" s="137"/>
      <c r="J681" s="138">
        <f>ROUND(I681*H681,2)</f>
        <v>0</v>
      </c>
      <c r="K681" s="134" t="s">
        <v>162</v>
      </c>
      <c r="L681" s="33"/>
      <c r="M681" s="139" t="s">
        <v>19</v>
      </c>
      <c r="N681" s="140" t="s">
        <v>43</v>
      </c>
      <c r="P681" s="141">
        <f>O681*H681</f>
        <v>0</v>
      </c>
      <c r="Q681" s="141">
        <v>0</v>
      </c>
      <c r="R681" s="141">
        <f>Q681*H681</f>
        <v>0</v>
      </c>
      <c r="S681" s="141">
        <v>0</v>
      </c>
      <c r="T681" s="142">
        <f>S681*H681</f>
        <v>0</v>
      </c>
      <c r="AR681" s="143" t="s">
        <v>163</v>
      </c>
      <c r="AT681" s="143" t="s">
        <v>158</v>
      </c>
      <c r="AU681" s="143" t="s">
        <v>82</v>
      </c>
      <c r="AY681" s="18" t="s">
        <v>155</v>
      </c>
      <c r="BE681" s="144">
        <f>IF(N681="základní",J681,0)</f>
        <v>0</v>
      </c>
      <c r="BF681" s="144">
        <f>IF(N681="snížená",J681,0)</f>
        <v>0</v>
      </c>
      <c r="BG681" s="144">
        <f>IF(N681="zákl. přenesená",J681,0)</f>
        <v>0</v>
      </c>
      <c r="BH681" s="144">
        <f>IF(N681="sníž. přenesená",J681,0)</f>
        <v>0</v>
      </c>
      <c r="BI681" s="144">
        <f>IF(N681="nulová",J681,0)</f>
        <v>0</v>
      </c>
      <c r="BJ681" s="18" t="s">
        <v>79</v>
      </c>
      <c r="BK681" s="144">
        <f>ROUND(I681*H681,2)</f>
        <v>0</v>
      </c>
      <c r="BL681" s="18" t="s">
        <v>163</v>
      </c>
      <c r="BM681" s="143" t="s">
        <v>1603</v>
      </c>
    </row>
    <row r="682" spans="2:65" s="1" customFormat="1" ht="10.199999999999999">
      <c r="B682" s="33"/>
      <c r="D682" s="145" t="s">
        <v>164</v>
      </c>
      <c r="F682" s="146" t="s">
        <v>1604</v>
      </c>
      <c r="I682" s="147"/>
      <c r="L682" s="33"/>
      <c r="M682" s="148"/>
      <c r="T682" s="54"/>
      <c r="AT682" s="18" t="s">
        <v>164</v>
      </c>
      <c r="AU682" s="18" t="s">
        <v>82</v>
      </c>
    </row>
    <row r="683" spans="2:65" s="14" customFormat="1" ht="10.199999999999999">
      <c r="B683" s="178"/>
      <c r="D683" s="160" t="s">
        <v>514</v>
      </c>
      <c r="E683" s="179" t="s">
        <v>19</v>
      </c>
      <c r="F683" s="180" t="s">
        <v>825</v>
      </c>
      <c r="H683" s="179" t="s">
        <v>19</v>
      </c>
      <c r="I683" s="181"/>
      <c r="L683" s="178"/>
      <c r="M683" s="182"/>
      <c r="T683" s="183"/>
      <c r="AT683" s="179" t="s">
        <v>514</v>
      </c>
      <c r="AU683" s="179" t="s">
        <v>82</v>
      </c>
      <c r="AV683" s="14" t="s">
        <v>79</v>
      </c>
      <c r="AW683" s="14" t="s">
        <v>33</v>
      </c>
      <c r="AX683" s="14" t="s">
        <v>72</v>
      </c>
      <c r="AY683" s="179" t="s">
        <v>155</v>
      </c>
    </row>
    <row r="684" spans="2:65" s="12" customFormat="1" ht="10.199999999999999">
      <c r="B684" s="159"/>
      <c r="D684" s="160" t="s">
        <v>514</v>
      </c>
      <c r="E684" s="161" t="s">
        <v>19</v>
      </c>
      <c r="F684" s="162" t="s">
        <v>1594</v>
      </c>
      <c r="H684" s="163">
        <v>248.69</v>
      </c>
      <c r="I684" s="164"/>
      <c r="L684" s="159"/>
      <c r="M684" s="165"/>
      <c r="T684" s="166"/>
      <c r="AT684" s="161" t="s">
        <v>514</v>
      </c>
      <c r="AU684" s="161" t="s">
        <v>82</v>
      </c>
      <c r="AV684" s="12" t="s">
        <v>82</v>
      </c>
      <c r="AW684" s="12" t="s">
        <v>33</v>
      </c>
      <c r="AX684" s="12" t="s">
        <v>79</v>
      </c>
      <c r="AY684" s="161" t="s">
        <v>155</v>
      </c>
    </row>
    <row r="685" spans="2:65" s="1" customFormat="1" ht="16.5" customHeight="1">
      <c r="B685" s="33"/>
      <c r="C685" s="132" t="s">
        <v>313</v>
      </c>
      <c r="D685" s="132" t="s">
        <v>158</v>
      </c>
      <c r="E685" s="133" t="s">
        <v>1605</v>
      </c>
      <c r="F685" s="134" t="s">
        <v>1606</v>
      </c>
      <c r="G685" s="135" t="s">
        <v>176</v>
      </c>
      <c r="H685" s="136">
        <v>248.69</v>
      </c>
      <c r="I685" s="137"/>
      <c r="J685" s="138">
        <f>ROUND(I685*H685,2)</f>
        <v>0</v>
      </c>
      <c r="K685" s="134" t="s">
        <v>162</v>
      </c>
      <c r="L685" s="33"/>
      <c r="M685" s="139" t="s">
        <v>19</v>
      </c>
      <c r="N685" s="140" t="s">
        <v>43</v>
      </c>
      <c r="P685" s="141">
        <f>O685*H685</f>
        <v>0</v>
      </c>
      <c r="Q685" s="141">
        <v>0</v>
      </c>
      <c r="R685" s="141">
        <f>Q685*H685</f>
        <v>0</v>
      </c>
      <c r="S685" s="141">
        <v>0</v>
      </c>
      <c r="T685" s="142">
        <f>S685*H685</f>
        <v>0</v>
      </c>
      <c r="AR685" s="143" t="s">
        <v>163</v>
      </c>
      <c r="AT685" s="143" t="s">
        <v>158</v>
      </c>
      <c r="AU685" s="143" t="s">
        <v>82</v>
      </c>
      <c r="AY685" s="18" t="s">
        <v>155</v>
      </c>
      <c r="BE685" s="144">
        <f>IF(N685="základní",J685,0)</f>
        <v>0</v>
      </c>
      <c r="BF685" s="144">
        <f>IF(N685="snížená",J685,0)</f>
        <v>0</v>
      </c>
      <c r="BG685" s="144">
        <f>IF(N685="zákl. přenesená",J685,0)</f>
        <v>0</v>
      </c>
      <c r="BH685" s="144">
        <f>IF(N685="sníž. přenesená",J685,0)</f>
        <v>0</v>
      </c>
      <c r="BI685" s="144">
        <f>IF(N685="nulová",J685,0)</f>
        <v>0</v>
      </c>
      <c r="BJ685" s="18" t="s">
        <v>79</v>
      </c>
      <c r="BK685" s="144">
        <f>ROUND(I685*H685,2)</f>
        <v>0</v>
      </c>
      <c r="BL685" s="18" t="s">
        <v>163</v>
      </c>
      <c r="BM685" s="143" t="s">
        <v>1607</v>
      </c>
    </row>
    <row r="686" spans="2:65" s="1" customFormat="1" ht="10.199999999999999">
      <c r="B686" s="33"/>
      <c r="D686" s="145" t="s">
        <v>164</v>
      </c>
      <c r="F686" s="146" t="s">
        <v>1608</v>
      </c>
      <c r="I686" s="147"/>
      <c r="L686" s="33"/>
      <c r="M686" s="148"/>
      <c r="T686" s="54"/>
      <c r="AT686" s="18" t="s">
        <v>164</v>
      </c>
      <c r="AU686" s="18" t="s">
        <v>82</v>
      </c>
    </row>
    <row r="687" spans="2:65" s="14" customFormat="1" ht="10.199999999999999">
      <c r="B687" s="178"/>
      <c r="D687" s="160" t="s">
        <v>514</v>
      </c>
      <c r="E687" s="179" t="s">
        <v>19</v>
      </c>
      <c r="F687" s="180" t="s">
        <v>830</v>
      </c>
      <c r="H687" s="179" t="s">
        <v>19</v>
      </c>
      <c r="I687" s="181"/>
      <c r="L687" s="178"/>
      <c r="M687" s="182"/>
      <c r="T687" s="183"/>
      <c r="AT687" s="179" t="s">
        <v>514</v>
      </c>
      <c r="AU687" s="179" t="s">
        <v>82</v>
      </c>
      <c r="AV687" s="14" t="s">
        <v>79</v>
      </c>
      <c r="AW687" s="14" t="s">
        <v>33</v>
      </c>
      <c r="AX687" s="14" t="s">
        <v>72</v>
      </c>
      <c r="AY687" s="179" t="s">
        <v>155</v>
      </c>
    </row>
    <row r="688" spans="2:65" s="12" customFormat="1" ht="10.199999999999999">
      <c r="B688" s="159"/>
      <c r="D688" s="160" t="s">
        <v>514</v>
      </c>
      <c r="E688" s="161" t="s">
        <v>19</v>
      </c>
      <c r="F688" s="162" t="s">
        <v>1594</v>
      </c>
      <c r="H688" s="163">
        <v>248.69</v>
      </c>
      <c r="I688" s="164"/>
      <c r="L688" s="159"/>
      <c r="M688" s="165"/>
      <c r="T688" s="166"/>
      <c r="AT688" s="161" t="s">
        <v>514</v>
      </c>
      <c r="AU688" s="161" t="s">
        <v>82</v>
      </c>
      <c r="AV688" s="12" t="s">
        <v>82</v>
      </c>
      <c r="AW688" s="12" t="s">
        <v>33</v>
      </c>
      <c r="AX688" s="12" t="s">
        <v>79</v>
      </c>
      <c r="AY688" s="161" t="s">
        <v>155</v>
      </c>
    </row>
    <row r="689" spans="2:65" s="1" customFormat="1" ht="16.5" customHeight="1">
      <c r="B689" s="33"/>
      <c r="C689" s="132" t="s">
        <v>241</v>
      </c>
      <c r="D689" s="132" t="s">
        <v>158</v>
      </c>
      <c r="E689" s="133" t="s">
        <v>1609</v>
      </c>
      <c r="F689" s="134" t="s">
        <v>1610</v>
      </c>
      <c r="G689" s="135" t="s">
        <v>176</v>
      </c>
      <c r="H689" s="136">
        <v>248.69</v>
      </c>
      <c r="I689" s="137"/>
      <c r="J689" s="138">
        <f>ROUND(I689*H689,2)</f>
        <v>0</v>
      </c>
      <c r="K689" s="134" t="s">
        <v>162</v>
      </c>
      <c r="L689" s="33"/>
      <c r="M689" s="139" t="s">
        <v>19</v>
      </c>
      <c r="N689" s="140" t="s">
        <v>43</v>
      </c>
      <c r="P689" s="141">
        <f>O689*H689</f>
        <v>0</v>
      </c>
      <c r="Q689" s="141">
        <v>0</v>
      </c>
      <c r="R689" s="141">
        <f>Q689*H689</f>
        <v>0</v>
      </c>
      <c r="S689" s="141">
        <v>0</v>
      </c>
      <c r="T689" s="142">
        <f>S689*H689</f>
        <v>0</v>
      </c>
      <c r="AR689" s="143" t="s">
        <v>163</v>
      </c>
      <c r="AT689" s="143" t="s">
        <v>158</v>
      </c>
      <c r="AU689" s="143" t="s">
        <v>82</v>
      </c>
      <c r="AY689" s="18" t="s">
        <v>155</v>
      </c>
      <c r="BE689" s="144">
        <f>IF(N689="základní",J689,0)</f>
        <v>0</v>
      </c>
      <c r="BF689" s="144">
        <f>IF(N689="snížená",J689,0)</f>
        <v>0</v>
      </c>
      <c r="BG689" s="144">
        <f>IF(N689="zákl. přenesená",J689,0)</f>
        <v>0</v>
      </c>
      <c r="BH689" s="144">
        <f>IF(N689="sníž. přenesená",J689,0)</f>
        <v>0</v>
      </c>
      <c r="BI689" s="144">
        <f>IF(N689="nulová",J689,0)</f>
        <v>0</v>
      </c>
      <c r="BJ689" s="18" t="s">
        <v>79</v>
      </c>
      <c r="BK689" s="144">
        <f>ROUND(I689*H689,2)</f>
        <v>0</v>
      </c>
      <c r="BL689" s="18" t="s">
        <v>163</v>
      </c>
      <c r="BM689" s="143" t="s">
        <v>1611</v>
      </c>
    </row>
    <row r="690" spans="2:65" s="1" customFormat="1" ht="10.199999999999999">
      <c r="B690" s="33"/>
      <c r="D690" s="145" t="s">
        <v>164</v>
      </c>
      <c r="F690" s="146" t="s">
        <v>1612</v>
      </c>
      <c r="I690" s="147"/>
      <c r="L690" s="33"/>
      <c r="M690" s="148"/>
      <c r="T690" s="54"/>
      <c r="AT690" s="18" t="s">
        <v>164</v>
      </c>
      <c r="AU690" s="18" t="s">
        <v>82</v>
      </c>
    </row>
    <row r="691" spans="2:65" s="14" customFormat="1" ht="10.199999999999999">
      <c r="B691" s="178"/>
      <c r="D691" s="160" t="s">
        <v>514</v>
      </c>
      <c r="E691" s="179" t="s">
        <v>19</v>
      </c>
      <c r="F691" s="180" t="s">
        <v>825</v>
      </c>
      <c r="H691" s="179" t="s">
        <v>19</v>
      </c>
      <c r="I691" s="181"/>
      <c r="L691" s="178"/>
      <c r="M691" s="182"/>
      <c r="T691" s="183"/>
      <c r="AT691" s="179" t="s">
        <v>514</v>
      </c>
      <c r="AU691" s="179" t="s">
        <v>82</v>
      </c>
      <c r="AV691" s="14" t="s">
        <v>79</v>
      </c>
      <c r="AW691" s="14" t="s">
        <v>33</v>
      </c>
      <c r="AX691" s="14" t="s">
        <v>72</v>
      </c>
      <c r="AY691" s="179" t="s">
        <v>155</v>
      </c>
    </row>
    <row r="692" spans="2:65" s="12" customFormat="1" ht="10.199999999999999">
      <c r="B692" s="159"/>
      <c r="D692" s="160" t="s">
        <v>514</v>
      </c>
      <c r="E692" s="161" t="s">
        <v>19</v>
      </c>
      <c r="F692" s="162" t="s">
        <v>1594</v>
      </c>
      <c r="H692" s="163">
        <v>248.69</v>
      </c>
      <c r="I692" s="164"/>
      <c r="L692" s="159"/>
      <c r="M692" s="165"/>
      <c r="T692" s="166"/>
      <c r="AT692" s="161" t="s">
        <v>514</v>
      </c>
      <c r="AU692" s="161" t="s">
        <v>82</v>
      </c>
      <c r="AV692" s="12" t="s">
        <v>82</v>
      </c>
      <c r="AW692" s="12" t="s">
        <v>33</v>
      </c>
      <c r="AX692" s="12" t="s">
        <v>79</v>
      </c>
      <c r="AY692" s="161" t="s">
        <v>155</v>
      </c>
    </row>
    <row r="693" spans="2:65" s="1" customFormat="1" ht="24.15" customHeight="1">
      <c r="B693" s="33"/>
      <c r="C693" s="132" t="s">
        <v>322</v>
      </c>
      <c r="D693" s="132" t="s">
        <v>158</v>
      </c>
      <c r="E693" s="133" t="s">
        <v>1613</v>
      </c>
      <c r="F693" s="134" t="s">
        <v>1614</v>
      </c>
      <c r="G693" s="135" t="s">
        <v>176</v>
      </c>
      <c r="H693" s="136">
        <v>248.69</v>
      </c>
      <c r="I693" s="137"/>
      <c r="J693" s="138">
        <f>ROUND(I693*H693,2)</f>
        <v>0</v>
      </c>
      <c r="K693" s="134" t="s">
        <v>162</v>
      </c>
      <c r="L693" s="33"/>
      <c r="M693" s="139" t="s">
        <v>19</v>
      </c>
      <c r="N693" s="140" t="s">
        <v>43</v>
      </c>
      <c r="P693" s="141">
        <f>O693*H693</f>
        <v>0</v>
      </c>
      <c r="Q693" s="141">
        <v>0</v>
      </c>
      <c r="R693" s="141">
        <f>Q693*H693</f>
        <v>0</v>
      </c>
      <c r="S693" s="141">
        <v>0</v>
      </c>
      <c r="T693" s="142">
        <f>S693*H693</f>
        <v>0</v>
      </c>
      <c r="AR693" s="143" t="s">
        <v>163</v>
      </c>
      <c r="AT693" s="143" t="s">
        <v>158</v>
      </c>
      <c r="AU693" s="143" t="s">
        <v>82</v>
      </c>
      <c r="AY693" s="18" t="s">
        <v>155</v>
      </c>
      <c r="BE693" s="144">
        <f>IF(N693="základní",J693,0)</f>
        <v>0</v>
      </c>
      <c r="BF693" s="144">
        <f>IF(N693="snížená",J693,0)</f>
        <v>0</v>
      </c>
      <c r="BG693" s="144">
        <f>IF(N693="zákl. přenesená",J693,0)</f>
        <v>0</v>
      </c>
      <c r="BH693" s="144">
        <f>IF(N693="sníž. přenesená",J693,0)</f>
        <v>0</v>
      </c>
      <c r="BI693" s="144">
        <f>IF(N693="nulová",J693,0)</f>
        <v>0</v>
      </c>
      <c r="BJ693" s="18" t="s">
        <v>79</v>
      </c>
      <c r="BK693" s="144">
        <f>ROUND(I693*H693,2)</f>
        <v>0</v>
      </c>
      <c r="BL693" s="18" t="s">
        <v>163</v>
      </c>
      <c r="BM693" s="143" t="s">
        <v>1615</v>
      </c>
    </row>
    <row r="694" spans="2:65" s="1" customFormat="1" ht="10.199999999999999">
      <c r="B694" s="33"/>
      <c r="D694" s="145" t="s">
        <v>164</v>
      </c>
      <c r="F694" s="146" t="s">
        <v>1616</v>
      </c>
      <c r="I694" s="147"/>
      <c r="L694" s="33"/>
      <c r="M694" s="148"/>
      <c r="T694" s="54"/>
      <c r="AT694" s="18" t="s">
        <v>164</v>
      </c>
      <c r="AU694" s="18" t="s">
        <v>82</v>
      </c>
    </row>
    <row r="695" spans="2:65" s="14" customFormat="1" ht="10.199999999999999">
      <c r="B695" s="178"/>
      <c r="D695" s="160" t="s">
        <v>514</v>
      </c>
      <c r="E695" s="179" t="s">
        <v>19</v>
      </c>
      <c r="F695" s="180" t="s">
        <v>825</v>
      </c>
      <c r="H695" s="179" t="s">
        <v>19</v>
      </c>
      <c r="I695" s="181"/>
      <c r="L695" s="178"/>
      <c r="M695" s="182"/>
      <c r="T695" s="183"/>
      <c r="AT695" s="179" t="s">
        <v>514</v>
      </c>
      <c r="AU695" s="179" t="s">
        <v>82</v>
      </c>
      <c r="AV695" s="14" t="s">
        <v>79</v>
      </c>
      <c r="AW695" s="14" t="s">
        <v>33</v>
      </c>
      <c r="AX695" s="14" t="s">
        <v>72</v>
      </c>
      <c r="AY695" s="179" t="s">
        <v>155</v>
      </c>
    </row>
    <row r="696" spans="2:65" s="12" customFormat="1" ht="10.199999999999999">
      <c r="B696" s="159"/>
      <c r="D696" s="160" t="s">
        <v>514</v>
      </c>
      <c r="E696" s="161" t="s">
        <v>19</v>
      </c>
      <c r="F696" s="162" t="s">
        <v>1594</v>
      </c>
      <c r="H696" s="163">
        <v>248.69</v>
      </c>
      <c r="I696" s="164"/>
      <c r="L696" s="159"/>
      <c r="M696" s="165"/>
      <c r="T696" s="166"/>
      <c r="AT696" s="161" t="s">
        <v>514</v>
      </c>
      <c r="AU696" s="161" t="s">
        <v>82</v>
      </c>
      <c r="AV696" s="12" t="s">
        <v>82</v>
      </c>
      <c r="AW696" s="12" t="s">
        <v>33</v>
      </c>
      <c r="AX696" s="12" t="s">
        <v>79</v>
      </c>
      <c r="AY696" s="161" t="s">
        <v>155</v>
      </c>
    </row>
    <row r="697" spans="2:65" s="1" customFormat="1" ht="16.5" customHeight="1">
      <c r="B697" s="33"/>
      <c r="C697" s="132" t="s">
        <v>246</v>
      </c>
      <c r="D697" s="132" t="s">
        <v>158</v>
      </c>
      <c r="E697" s="133" t="s">
        <v>1617</v>
      </c>
      <c r="F697" s="134" t="s">
        <v>1618</v>
      </c>
      <c r="G697" s="135" t="s">
        <v>176</v>
      </c>
      <c r="H697" s="136">
        <v>248.69</v>
      </c>
      <c r="I697" s="137"/>
      <c r="J697" s="138">
        <f>ROUND(I697*H697,2)</f>
        <v>0</v>
      </c>
      <c r="K697" s="134" t="s">
        <v>162</v>
      </c>
      <c r="L697" s="33"/>
      <c r="M697" s="139" t="s">
        <v>19</v>
      </c>
      <c r="N697" s="140" t="s">
        <v>43</v>
      </c>
      <c r="P697" s="141">
        <f>O697*H697</f>
        <v>0</v>
      </c>
      <c r="Q697" s="141">
        <v>0</v>
      </c>
      <c r="R697" s="141">
        <f>Q697*H697</f>
        <v>0</v>
      </c>
      <c r="S697" s="141">
        <v>0</v>
      </c>
      <c r="T697" s="142">
        <f>S697*H697</f>
        <v>0</v>
      </c>
      <c r="AR697" s="143" t="s">
        <v>163</v>
      </c>
      <c r="AT697" s="143" t="s">
        <v>158</v>
      </c>
      <c r="AU697" s="143" t="s">
        <v>82</v>
      </c>
      <c r="AY697" s="18" t="s">
        <v>155</v>
      </c>
      <c r="BE697" s="144">
        <f>IF(N697="základní",J697,0)</f>
        <v>0</v>
      </c>
      <c r="BF697" s="144">
        <f>IF(N697="snížená",J697,0)</f>
        <v>0</v>
      </c>
      <c r="BG697" s="144">
        <f>IF(N697="zákl. přenesená",J697,0)</f>
        <v>0</v>
      </c>
      <c r="BH697" s="144">
        <f>IF(N697="sníž. přenesená",J697,0)</f>
        <v>0</v>
      </c>
      <c r="BI697" s="144">
        <f>IF(N697="nulová",J697,0)</f>
        <v>0</v>
      </c>
      <c r="BJ697" s="18" t="s">
        <v>79</v>
      </c>
      <c r="BK697" s="144">
        <f>ROUND(I697*H697,2)</f>
        <v>0</v>
      </c>
      <c r="BL697" s="18" t="s">
        <v>163</v>
      </c>
      <c r="BM697" s="143" t="s">
        <v>1619</v>
      </c>
    </row>
    <row r="698" spans="2:65" s="1" customFormat="1" ht="10.199999999999999">
      <c r="B698" s="33"/>
      <c r="D698" s="145" t="s">
        <v>164</v>
      </c>
      <c r="F698" s="146" t="s">
        <v>1620</v>
      </c>
      <c r="I698" s="147"/>
      <c r="L698" s="33"/>
      <c r="M698" s="148"/>
      <c r="T698" s="54"/>
      <c r="AT698" s="18" t="s">
        <v>164</v>
      </c>
      <c r="AU698" s="18" t="s">
        <v>82</v>
      </c>
    </row>
    <row r="699" spans="2:65" s="14" customFormat="1" ht="10.199999999999999">
      <c r="B699" s="178"/>
      <c r="D699" s="160" t="s">
        <v>514</v>
      </c>
      <c r="E699" s="179" t="s">
        <v>19</v>
      </c>
      <c r="F699" s="180" t="s">
        <v>825</v>
      </c>
      <c r="H699" s="179" t="s">
        <v>19</v>
      </c>
      <c r="I699" s="181"/>
      <c r="L699" s="178"/>
      <c r="M699" s="182"/>
      <c r="T699" s="183"/>
      <c r="AT699" s="179" t="s">
        <v>514</v>
      </c>
      <c r="AU699" s="179" t="s">
        <v>82</v>
      </c>
      <c r="AV699" s="14" t="s">
        <v>79</v>
      </c>
      <c r="AW699" s="14" t="s">
        <v>33</v>
      </c>
      <c r="AX699" s="14" t="s">
        <v>72</v>
      </c>
      <c r="AY699" s="179" t="s">
        <v>155</v>
      </c>
    </row>
    <row r="700" spans="2:65" s="12" customFormat="1" ht="10.199999999999999">
      <c r="B700" s="159"/>
      <c r="D700" s="160" t="s">
        <v>514</v>
      </c>
      <c r="E700" s="161" t="s">
        <v>19</v>
      </c>
      <c r="F700" s="162" t="s">
        <v>1594</v>
      </c>
      <c r="H700" s="163">
        <v>248.69</v>
      </c>
      <c r="I700" s="164"/>
      <c r="L700" s="159"/>
      <c r="M700" s="165"/>
      <c r="T700" s="166"/>
      <c r="AT700" s="161" t="s">
        <v>514</v>
      </c>
      <c r="AU700" s="161" t="s">
        <v>82</v>
      </c>
      <c r="AV700" s="12" t="s">
        <v>82</v>
      </c>
      <c r="AW700" s="12" t="s">
        <v>33</v>
      </c>
      <c r="AX700" s="12" t="s">
        <v>79</v>
      </c>
      <c r="AY700" s="161" t="s">
        <v>155</v>
      </c>
    </row>
    <row r="701" spans="2:65" s="1" customFormat="1" ht="16.5" customHeight="1">
      <c r="B701" s="33"/>
      <c r="C701" s="132" t="s">
        <v>331</v>
      </c>
      <c r="D701" s="132" t="s">
        <v>158</v>
      </c>
      <c r="E701" s="133" t="s">
        <v>1621</v>
      </c>
      <c r="F701" s="134" t="s">
        <v>1622</v>
      </c>
      <c r="G701" s="135" t="s">
        <v>176</v>
      </c>
      <c r="H701" s="136">
        <v>248.69</v>
      </c>
      <c r="I701" s="137"/>
      <c r="J701" s="138">
        <f>ROUND(I701*H701,2)</f>
        <v>0</v>
      </c>
      <c r="K701" s="134" t="s">
        <v>162</v>
      </c>
      <c r="L701" s="33"/>
      <c r="M701" s="139" t="s">
        <v>19</v>
      </c>
      <c r="N701" s="140" t="s">
        <v>43</v>
      </c>
      <c r="P701" s="141">
        <f>O701*H701</f>
        <v>0</v>
      </c>
      <c r="Q701" s="141">
        <v>0</v>
      </c>
      <c r="R701" s="141">
        <f>Q701*H701</f>
        <v>0</v>
      </c>
      <c r="S701" s="141">
        <v>0</v>
      </c>
      <c r="T701" s="142">
        <f>S701*H701</f>
        <v>0</v>
      </c>
      <c r="AR701" s="143" t="s">
        <v>163</v>
      </c>
      <c r="AT701" s="143" t="s">
        <v>158</v>
      </c>
      <c r="AU701" s="143" t="s">
        <v>82</v>
      </c>
      <c r="AY701" s="18" t="s">
        <v>155</v>
      </c>
      <c r="BE701" s="144">
        <f>IF(N701="základní",J701,0)</f>
        <v>0</v>
      </c>
      <c r="BF701" s="144">
        <f>IF(N701="snížená",J701,0)</f>
        <v>0</v>
      </c>
      <c r="BG701" s="144">
        <f>IF(N701="zákl. přenesená",J701,0)</f>
        <v>0</v>
      </c>
      <c r="BH701" s="144">
        <f>IF(N701="sníž. přenesená",J701,0)</f>
        <v>0</v>
      </c>
      <c r="BI701" s="144">
        <f>IF(N701="nulová",J701,0)</f>
        <v>0</v>
      </c>
      <c r="BJ701" s="18" t="s">
        <v>79</v>
      </c>
      <c r="BK701" s="144">
        <f>ROUND(I701*H701,2)</f>
        <v>0</v>
      </c>
      <c r="BL701" s="18" t="s">
        <v>163</v>
      </c>
      <c r="BM701" s="143" t="s">
        <v>1623</v>
      </c>
    </row>
    <row r="702" spans="2:65" s="1" customFormat="1" ht="10.199999999999999">
      <c r="B702" s="33"/>
      <c r="D702" s="145" t="s">
        <v>164</v>
      </c>
      <c r="F702" s="146" t="s">
        <v>1624</v>
      </c>
      <c r="I702" s="147"/>
      <c r="L702" s="33"/>
      <c r="M702" s="148"/>
      <c r="T702" s="54"/>
      <c r="AT702" s="18" t="s">
        <v>164</v>
      </c>
      <c r="AU702" s="18" t="s">
        <v>82</v>
      </c>
    </row>
    <row r="703" spans="2:65" s="14" customFormat="1" ht="10.199999999999999">
      <c r="B703" s="178"/>
      <c r="D703" s="160" t="s">
        <v>514</v>
      </c>
      <c r="E703" s="179" t="s">
        <v>19</v>
      </c>
      <c r="F703" s="180" t="s">
        <v>825</v>
      </c>
      <c r="H703" s="179" t="s">
        <v>19</v>
      </c>
      <c r="I703" s="181"/>
      <c r="L703" s="178"/>
      <c r="M703" s="182"/>
      <c r="T703" s="183"/>
      <c r="AT703" s="179" t="s">
        <v>514</v>
      </c>
      <c r="AU703" s="179" t="s">
        <v>82</v>
      </c>
      <c r="AV703" s="14" t="s">
        <v>79</v>
      </c>
      <c r="AW703" s="14" t="s">
        <v>33</v>
      </c>
      <c r="AX703" s="14" t="s">
        <v>72</v>
      </c>
      <c r="AY703" s="179" t="s">
        <v>155</v>
      </c>
    </row>
    <row r="704" spans="2:65" s="12" customFormat="1" ht="10.199999999999999">
      <c r="B704" s="159"/>
      <c r="D704" s="160" t="s">
        <v>514</v>
      </c>
      <c r="E704" s="161" t="s">
        <v>19</v>
      </c>
      <c r="F704" s="162" t="s">
        <v>1594</v>
      </c>
      <c r="H704" s="163">
        <v>248.69</v>
      </c>
      <c r="I704" s="164"/>
      <c r="L704" s="159"/>
      <c r="M704" s="165"/>
      <c r="T704" s="166"/>
      <c r="AT704" s="161" t="s">
        <v>514</v>
      </c>
      <c r="AU704" s="161" t="s">
        <v>82</v>
      </c>
      <c r="AV704" s="12" t="s">
        <v>82</v>
      </c>
      <c r="AW704" s="12" t="s">
        <v>33</v>
      </c>
      <c r="AX704" s="12" t="s">
        <v>79</v>
      </c>
      <c r="AY704" s="161" t="s">
        <v>155</v>
      </c>
    </row>
    <row r="705" spans="2:65" s="11" customFormat="1" ht="22.8" customHeight="1">
      <c r="B705" s="120"/>
      <c r="D705" s="121" t="s">
        <v>71</v>
      </c>
      <c r="E705" s="130" t="s">
        <v>207</v>
      </c>
      <c r="F705" s="130" t="s">
        <v>1625</v>
      </c>
      <c r="I705" s="123"/>
      <c r="J705" s="131">
        <f>BK705</f>
        <v>0</v>
      </c>
      <c r="L705" s="120"/>
      <c r="M705" s="125"/>
      <c r="P705" s="126">
        <f>SUM(P706:P741)</f>
        <v>0</v>
      </c>
      <c r="R705" s="126">
        <f>SUM(R706:R741)</f>
        <v>0</v>
      </c>
      <c r="T705" s="127">
        <f>SUM(T706:T741)</f>
        <v>45.847529999999999</v>
      </c>
      <c r="AR705" s="121" t="s">
        <v>79</v>
      </c>
      <c r="AT705" s="128" t="s">
        <v>71</v>
      </c>
      <c r="AU705" s="128" t="s">
        <v>79</v>
      </c>
      <c r="AY705" s="121" t="s">
        <v>155</v>
      </c>
      <c r="BK705" s="129">
        <f>SUM(BK706:BK741)</f>
        <v>0</v>
      </c>
    </row>
    <row r="706" spans="2:65" s="1" customFormat="1" ht="37.799999999999997" customHeight="1">
      <c r="B706" s="33"/>
      <c r="C706" s="132" t="s">
        <v>250</v>
      </c>
      <c r="D706" s="132" t="s">
        <v>158</v>
      </c>
      <c r="E706" s="133" t="s">
        <v>1626</v>
      </c>
      <c r="F706" s="134" t="s">
        <v>1627</v>
      </c>
      <c r="G706" s="135" t="s">
        <v>176</v>
      </c>
      <c r="H706" s="136">
        <v>29.745000000000001</v>
      </c>
      <c r="I706" s="137"/>
      <c r="J706" s="138">
        <f>ROUND(I706*H706,2)</f>
        <v>0</v>
      </c>
      <c r="K706" s="134" t="s">
        <v>162</v>
      </c>
      <c r="L706" s="33"/>
      <c r="M706" s="139" t="s">
        <v>19</v>
      </c>
      <c r="N706" s="140" t="s">
        <v>43</v>
      </c>
      <c r="P706" s="141">
        <f>O706*H706</f>
        <v>0</v>
      </c>
      <c r="Q706" s="141">
        <v>0</v>
      </c>
      <c r="R706" s="141">
        <f>Q706*H706</f>
        <v>0</v>
      </c>
      <c r="S706" s="141">
        <v>0.28999999999999998</v>
      </c>
      <c r="T706" s="142">
        <f>S706*H706</f>
        <v>8.6260499999999993</v>
      </c>
      <c r="AR706" s="143" t="s">
        <v>163</v>
      </c>
      <c r="AT706" s="143" t="s">
        <v>158</v>
      </c>
      <c r="AU706" s="143" t="s">
        <v>82</v>
      </c>
      <c r="AY706" s="18" t="s">
        <v>155</v>
      </c>
      <c r="BE706" s="144">
        <f>IF(N706="základní",J706,0)</f>
        <v>0</v>
      </c>
      <c r="BF706" s="144">
        <f>IF(N706="snížená",J706,0)</f>
        <v>0</v>
      </c>
      <c r="BG706" s="144">
        <f>IF(N706="zákl. přenesená",J706,0)</f>
        <v>0</v>
      </c>
      <c r="BH706" s="144">
        <f>IF(N706="sníž. přenesená",J706,0)</f>
        <v>0</v>
      </c>
      <c r="BI706" s="144">
        <f>IF(N706="nulová",J706,0)</f>
        <v>0</v>
      </c>
      <c r="BJ706" s="18" t="s">
        <v>79</v>
      </c>
      <c r="BK706" s="144">
        <f>ROUND(I706*H706,2)</f>
        <v>0</v>
      </c>
      <c r="BL706" s="18" t="s">
        <v>163</v>
      </c>
      <c r="BM706" s="143" t="s">
        <v>1628</v>
      </c>
    </row>
    <row r="707" spans="2:65" s="1" customFormat="1" ht="10.199999999999999">
      <c r="B707" s="33"/>
      <c r="D707" s="145" t="s">
        <v>164</v>
      </c>
      <c r="F707" s="146" t="s">
        <v>1629</v>
      </c>
      <c r="I707" s="147"/>
      <c r="L707" s="33"/>
      <c r="M707" s="148"/>
      <c r="T707" s="54"/>
      <c r="AT707" s="18" t="s">
        <v>164</v>
      </c>
      <c r="AU707" s="18" t="s">
        <v>82</v>
      </c>
    </row>
    <row r="708" spans="2:65" s="14" customFormat="1" ht="10.199999999999999">
      <c r="B708" s="178"/>
      <c r="D708" s="160" t="s">
        <v>514</v>
      </c>
      <c r="E708" s="179" t="s">
        <v>19</v>
      </c>
      <c r="F708" s="180" t="s">
        <v>1213</v>
      </c>
      <c r="H708" s="179" t="s">
        <v>19</v>
      </c>
      <c r="I708" s="181"/>
      <c r="L708" s="178"/>
      <c r="M708" s="182"/>
      <c r="T708" s="183"/>
      <c r="AT708" s="179" t="s">
        <v>514</v>
      </c>
      <c r="AU708" s="179" t="s">
        <v>82</v>
      </c>
      <c r="AV708" s="14" t="s">
        <v>79</v>
      </c>
      <c r="AW708" s="14" t="s">
        <v>33</v>
      </c>
      <c r="AX708" s="14" t="s">
        <v>72</v>
      </c>
      <c r="AY708" s="179" t="s">
        <v>155</v>
      </c>
    </row>
    <row r="709" spans="2:65" s="14" customFormat="1" ht="10.199999999999999">
      <c r="B709" s="178"/>
      <c r="D709" s="160" t="s">
        <v>514</v>
      </c>
      <c r="E709" s="179" t="s">
        <v>19</v>
      </c>
      <c r="F709" s="180" t="s">
        <v>1630</v>
      </c>
      <c r="H709" s="179" t="s">
        <v>19</v>
      </c>
      <c r="I709" s="181"/>
      <c r="L709" s="178"/>
      <c r="M709" s="182"/>
      <c r="T709" s="183"/>
      <c r="AT709" s="179" t="s">
        <v>514</v>
      </c>
      <c r="AU709" s="179" t="s">
        <v>82</v>
      </c>
      <c r="AV709" s="14" t="s">
        <v>79</v>
      </c>
      <c r="AW709" s="14" t="s">
        <v>33</v>
      </c>
      <c r="AX709" s="14" t="s">
        <v>72</v>
      </c>
      <c r="AY709" s="179" t="s">
        <v>155</v>
      </c>
    </row>
    <row r="710" spans="2:65" s="12" customFormat="1" ht="10.199999999999999">
      <c r="B710" s="159"/>
      <c r="D710" s="160" t="s">
        <v>514</v>
      </c>
      <c r="E710" s="161" t="s">
        <v>19</v>
      </c>
      <c r="F710" s="162" t="s">
        <v>1631</v>
      </c>
      <c r="H710" s="163">
        <v>14.625</v>
      </c>
      <c r="I710" s="164"/>
      <c r="L710" s="159"/>
      <c r="M710" s="165"/>
      <c r="T710" s="166"/>
      <c r="AT710" s="161" t="s">
        <v>514</v>
      </c>
      <c r="AU710" s="161" t="s">
        <v>82</v>
      </c>
      <c r="AV710" s="12" t="s">
        <v>82</v>
      </c>
      <c r="AW710" s="12" t="s">
        <v>33</v>
      </c>
      <c r="AX710" s="12" t="s">
        <v>72</v>
      </c>
      <c r="AY710" s="161" t="s">
        <v>155</v>
      </c>
    </row>
    <row r="711" spans="2:65" s="14" customFormat="1" ht="10.199999999999999">
      <c r="B711" s="178"/>
      <c r="D711" s="160" t="s">
        <v>514</v>
      </c>
      <c r="E711" s="179" t="s">
        <v>19</v>
      </c>
      <c r="F711" s="180" t="s">
        <v>1632</v>
      </c>
      <c r="H711" s="179" t="s">
        <v>19</v>
      </c>
      <c r="I711" s="181"/>
      <c r="L711" s="178"/>
      <c r="M711" s="182"/>
      <c r="T711" s="183"/>
      <c r="AT711" s="179" t="s">
        <v>514</v>
      </c>
      <c r="AU711" s="179" t="s">
        <v>82</v>
      </c>
      <c r="AV711" s="14" t="s">
        <v>79</v>
      </c>
      <c r="AW711" s="14" t="s">
        <v>33</v>
      </c>
      <c r="AX711" s="14" t="s">
        <v>72</v>
      </c>
      <c r="AY711" s="179" t="s">
        <v>155</v>
      </c>
    </row>
    <row r="712" spans="2:65" s="12" customFormat="1" ht="10.199999999999999">
      <c r="B712" s="159"/>
      <c r="D712" s="160" t="s">
        <v>514</v>
      </c>
      <c r="E712" s="161" t="s">
        <v>19</v>
      </c>
      <c r="F712" s="162" t="s">
        <v>1633</v>
      </c>
      <c r="H712" s="163">
        <v>15.12</v>
      </c>
      <c r="I712" s="164"/>
      <c r="L712" s="159"/>
      <c r="M712" s="165"/>
      <c r="T712" s="166"/>
      <c r="AT712" s="161" t="s">
        <v>514</v>
      </c>
      <c r="AU712" s="161" t="s">
        <v>82</v>
      </c>
      <c r="AV712" s="12" t="s">
        <v>82</v>
      </c>
      <c r="AW712" s="12" t="s">
        <v>33</v>
      </c>
      <c r="AX712" s="12" t="s">
        <v>72</v>
      </c>
      <c r="AY712" s="161" t="s">
        <v>155</v>
      </c>
    </row>
    <row r="713" spans="2:65" s="13" customFormat="1" ht="10.199999999999999">
      <c r="B713" s="167"/>
      <c r="D713" s="160" t="s">
        <v>514</v>
      </c>
      <c r="E713" s="168" t="s">
        <v>19</v>
      </c>
      <c r="F713" s="169" t="s">
        <v>516</v>
      </c>
      <c r="H713" s="170">
        <v>29.745000000000001</v>
      </c>
      <c r="I713" s="171"/>
      <c r="L713" s="167"/>
      <c r="M713" s="172"/>
      <c r="T713" s="173"/>
      <c r="AT713" s="168" t="s">
        <v>514</v>
      </c>
      <c r="AU713" s="168" t="s">
        <v>82</v>
      </c>
      <c r="AV713" s="13" t="s">
        <v>163</v>
      </c>
      <c r="AW713" s="13" t="s">
        <v>33</v>
      </c>
      <c r="AX713" s="13" t="s">
        <v>79</v>
      </c>
      <c r="AY713" s="168" t="s">
        <v>155</v>
      </c>
    </row>
    <row r="714" spans="2:65" s="1" customFormat="1" ht="33" customHeight="1">
      <c r="B714" s="33"/>
      <c r="C714" s="132" t="s">
        <v>340</v>
      </c>
      <c r="D714" s="132" t="s">
        <v>158</v>
      </c>
      <c r="E714" s="133" t="s">
        <v>1634</v>
      </c>
      <c r="F714" s="134" t="s">
        <v>1635</v>
      </c>
      <c r="G714" s="135" t="s">
        <v>176</v>
      </c>
      <c r="H714" s="136">
        <v>14.625</v>
      </c>
      <c r="I714" s="137"/>
      <c r="J714" s="138">
        <f>ROUND(I714*H714,2)</f>
        <v>0</v>
      </c>
      <c r="K714" s="134" t="s">
        <v>162</v>
      </c>
      <c r="L714" s="33"/>
      <c r="M714" s="139" t="s">
        <v>19</v>
      </c>
      <c r="N714" s="140" t="s">
        <v>43</v>
      </c>
      <c r="P714" s="141">
        <f>O714*H714</f>
        <v>0</v>
      </c>
      <c r="Q714" s="141">
        <v>0</v>
      </c>
      <c r="R714" s="141">
        <f>Q714*H714</f>
        <v>0</v>
      </c>
      <c r="S714" s="141">
        <v>0.625</v>
      </c>
      <c r="T714" s="142">
        <f>S714*H714</f>
        <v>9.140625</v>
      </c>
      <c r="AR714" s="143" t="s">
        <v>163</v>
      </c>
      <c r="AT714" s="143" t="s">
        <v>158</v>
      </c>
      <c r="AU714" s="143" t="s">
        <v>82</v>
      </c>
      <c r="AY714" s="18" t="s">
        <v>155</v>
      </c>
      <c r="BE714" s="144">
        <f>IF(N714="základní",J714,0)</f>
        <v>0</v>
      </c>
      <c r="BF714" s="144">
        <f>IF(N714="snížená",J714,0)</f>
        <v>0</v>
      </c>
      <c r="BG714" s="144">
        <f>IF(N714="zákl. přenesená",J714,0)</f>
        <v>0</v>
      </c>
      <c r="BH714" s="144">
        <f>IF(N714="sníž. přenesená",J714,0)</f>
        <v>0</v>
      </c>
      <c r="BI714" s="144">
        <f>IF(N714="nulová",J714,0)</f>
        <v>0</v>
      </c>
      <c r="BJ714" s="18" t="s">
        <v>79</v>
      </c>
      <c r="BK714" s="144">
        <f>ROUND(I714*H714,2)</f>
        <v>0</v>
      </c>
      <c r="BL714" s="18" t="s">
        <v>163</v>
      </c>
      <c r="BM714" s="143" t="s">
        <v>1636</v>
      </c>
    </row>
    <row r="715" spans="2:65" s="1" customFormat="1" ht="10.199999999999999">
      <c r="B715" s="33"/>
      <c r="D715" s="145" t="s">
        <v>164</v>
      </c>
      <c r="F715" s="146" t="s">
        <v>1637</v>
      </c>
      <c r="I715" s="147"/>
      <c r="L715" s="33"/>
      <c r="M715" s="148"/>
      <c r="T715" s="54"/>
      <c r="AT715" s="18" t="s">
        <v>164</v>
      </c>
      <c r="AU715" s="18" t="s">
        <v>82</v>
      </c>
    </row>
    <row r="716" spans="2:65" s="14" customFormat="1" ht="10.199999999999999">
      <c r="B716" s="178"/>
      <c r="D716" s="160" t="s">
        <v>514</v>
      </c>
      <c r="E716" s="179" t="s">
        <v>19</v>
      </c>
      <c r="F716" s="180" t="s">
        <v>1213</v>
      </c>
      <c r="H716" s="179" t="s">
        <v>19</v>
      </c>
      <c r="I716" s="181"/>
      <c r="L716" s="178"/>
      <c r="M716" s="182"/>
      <c r="T716" s="183"/>
      <c r="AT716" s="179" t="s">
        <v>514</v>
      </c>
      <c r="AU716" s="179" t="s">
        <v>82</v>
      </c>
      <c r="AV716" s="14" t="s">
        <v>79</v>
      </c>
      <c r="AW716" s="14" t="s">
        <v>33</v>
      </c>
      <c r="AX716" s="14" t="s">
        <v>72</v>
      </c>
      <c r="AY716" s="179" t="s">
        <v>155</v>
      </c>
    </row>
    <row r="717" spans="2:65" s="14" customFormat="1" ht="10.199999999999999">
      <c r="B717" s="178"/>
      <c r="D717" s="160" t="s">
        <v>514</v>
      </c>
      <c r="E717" s="179" t="s">
        <v>19</v>
      </c>
      <c r="F717" s="180" t="s">
        <v>1630</v>
      </c>
      <c r="H717" s="179" t="s">
        <v>19</v>
      </c>
      <c r="I717" s="181"/>
      <c r="L717" s="178"/>
      <c r="M717" s="182"/>
      <c r="T717" s="183"/>
      <c r="AT717" s="179" t="s">
        <v>514</v>
      </c>
      <c r="AU717" s="179" t="s">
        <v>82</v>
      </c>
      <c r="AV717" s="14" t="s">
        <v>79</v>
      </c>
      <c r="AW717" s="14" t="s">
        <v>33</v>
      </c>
      <c r="AX717" s="14" t="s">
        <v>72</v>
      </c>
      <c r="AY717" s="179" t="s">
        <v>155</v>
      </c>
    </row>
    <row r="718" spans="2:65" s="12" customFormat="1" ht="10.199999999999999">
      <c r="B718" s="159"/>
      <c r="D718" s="160" t="s">
        <v>514</v>
      </c>
      <c r="E718" s="161" t="s">
        <v>19</v>
      </c>
      <c r="F718" s="162" t="s">
        <v>1631</v>
      </c>
      <c r="H718" s="163">
        <v>14.625</v>
      </c>
      <c r="I718" s="164"/>
      <c r="L718" s="159"/>
      <c r="M718" s="165"/>
      <c r="T718" s="166"/>
      <c r="AT718" s="161" t="s">
        <v>514</v>
      </c>
      <c r="AU718" s="161" t="s">
        <v>82</v>
      </c>
      <c r="AV718" s="12" t="s">
        <v>82</v>
      </c>
      <c r="AW718" s="12" t="s">
        <v>33</v>
      </c>
      <c r="AX718" s="12" t="s">
        <v>79</v>
      </c>
      <c r="AY718" s="161" t="s">
        <v>155</v>
      </c>
    </row>
    <row r="719" spans="2:65" s="1" customFormat="1" ht="33" customHeight="1">
      <c r="B719" s="33"/>
      <c r="C719" s="132" t="s">
        <v>254</v>
      </c>
      <c r="D719" s="132" t="s">
        <v>158</v>
      </c>
      <c r="E719" s="133" t="s">
        <v>1634</v>
      </c>
      <c r="F719" s="134" t="s">
        <v>1635</v>
      </c>
      <c r="G719" s="135" t="s">
        <v>176</v>
      </c>
      <c r="H719" s="136">
        <v>15.12</v>
      </c>
      <c r="I719" s="137"/>
      <c r="J719" s="138">
        <f>ROUND(I719*H719,2)</f>
        <v>0</v>
      </c>
      <c r="K719" s="134" t="s">
        <v>162</v>
      </c>
      <c r="L719" s="33"/>
      <c r="M719" s="139" t="s">
        <v>19</v>
      </c>
      <c r="N719" s="140" t="s">
        <v>43</v>
      </c>
      <c r="P719" s="141">
        <f>O719*H719</f>
        <v>0</v>
      </c>
      <c r="Q719" s="141">
        <v>0</v>
      </c>
      <c r="R719" s="141">
        <f>Q719*H719</f>
        <v>0</v>
      </c>
      <c r="S719" s="141">
        <v>0.625</v>
      </c>
      <c r="T719" s="142">
        <f>S719*H719</f>
        <v>9.4499999999999993</v>
      </c>
      <c r="AR719" s="143" t="s">
        <v>163</v>
      </c>
      <c r="AT719" s="143" t="s">
        <v>158</v>
      </c>
      <c r="AU719" s="143" t="s">
        <v>82</v>
      </c>
      <c r="AY719" s="18" t="s">
        <v>155</v>
      </c>
      <c r="BE719" s="144">
        <f>IF(N719="základní",J719,0)</f>
        <v>0</v>
      </c>
      <c r="BF719" s="144">
        <f>IF(N719="snížená",J719,0)</f>
        <v>0</v>
      </c>
      <c r="BG719" s="144">
        <f>IF(N719="zákl. přenesená",J719,0)</f>
        <v>0</v>
      </c>
      <c r="BH719" s="144">
        <f>IF(N719="sníž. přenesená",J719,0)</f>
        <v>0</v>
      </c>
      <c r="BI719" s="144">
        <f>IF(N719="nulová",J719,0)</f>
        <v>0</v>
      </c>
      <c r="BJ719" s="18" t="s">
        <v>79</v>
      </c>
      <c r="BK719" s="144">
        <f>ROUND(I719*H719,2)</f>
        <v>0</v>
      </c>
      <c r="BL719" s="18" t="s">
        <v>163</v>
      </c>
      <c r="BM719" s="143" t="s">
        <v>1638</v>
      </c>
    </row>
    <row r="720" spans="2:65" s="1" customFormat="1" ht="10.199999999999999">
      <c r="B720" s="33"/>
      <c r="D720" s="145" t="s">
        <v>164</v>
      </c>
      <c r="F720" s="146" t="s">
        <v>1637</v>
      </c>
      <c r="I720" s="147"/>
      <c r="L720" s="33"/>
      <c r="M720" s="148"/>
      <c r="T720" s="54"/>
      <c r="AT720" s="18" t="s">
        <v>164</v>
      </c>
      <c r="AU720" s="18" t="s">
        <v>82</v>
      </c>
    </row>
    <row r="721" spans="2:65" s="14" customFormat="1" ht="10.199999999999999">
      <c r="B721" s="178"/>
      <c r="D721" s="160" t="s">
        <v>514</v>
      </c>
      <c r="E721" s="179" t="s">
        <v>19</v>
      </c>
      <c r="F721" s="180" t="s">
        <v>1639</v>
      </c>
      <c r="H721" s="179" t="s">
        <v>19</v>
      </c>
      <c r="I721" s="181"/>
      <c r="L721" s="178"/>
      <c r="M721" s="182"/>
      <c r="T721" s="183"/>
      <c r="AT721" s="179" t="s">
        <v>514</v>
      </c>
      <c r="AU721" s="179" t="s">
        <v>82</v>
      </c>
      <c r="AV721" s="14" t="s">
        <v>79</v>
      </c>
      <c r="AW721" s="14" t="s">
        <v>33</v>
      </c>
      <c r="AX721" s="14" t="s">
        <v>72</v>
      </c>
      <c r="AY721" s="179" t="s">
        <v>155</v>
      </c>
    </row>
    <row r="722" spans="2:65" s="14" customFormat="1" ht="10.199999999999999">
      <c r="B722" s="178"/>
      <c r="D722" s="160" t="s">
        <v>514</v>
      </c>
      <c r="E722" s="179" t="s">
        <v>19</v>
      </c>
      <c r="F722" s="180" t="s">
        <v>1640</v>
      </c>
      <c r="H722" s="179" t="s">
        <v>19</v>
      </c>
      <c r="I722" s="181"/>
      <c r="L722" s="178"/>
      <c r="M722" s="182"/>
      <c r="T722" s="183"/>
      <c r="AT722" s="179" t="s">
        <v>514</v>
      </c>
      <c r="AU722" s="179" t="s">
        <v>82</v>
      </c>
      <c r="AV722" s="14" t="s">
        <v>79</v>
      </c>
      <c r="AW722" s="14" t="s">
        <v>33</v>
      </c>
      <c r="AX722" s="14" t="s">
        <v>72</v>
      </c>
      <c r="AY722" s="179" t="s">
        <v>155</v>
      </c>
    </row>
    <row r="723" spans="2:65" s="12" customFormat="1" ht="10.199999999999999">
      <c r="B723" s="159"/>
      <c r="D723" s="160" t="s">
        <v>514</v>
      </c>
      <c r="E723" s="161" t="s">
        <v>19</v>
      </c>
      <c r="F723" s="162" t="s">
        <v>1633</v>
      </c>
      <c r="H723" s="163">
        <v>15.12</v>
      </c>
      <c r="I723" s="164"/>
      <c r="L723" s="159"/>
      <c r="M723" s="165"/>
      <c r="T723" s="166"/>
      <c r="AT723" s="161" t="s">
        <v>514</v>
      </c>
      <c r="AU723" s="161" t="s">
        <v>82</v>
      </c>
      <c r="AV723" s="12" t="s">
        <v>82</v>
      </c>
      <c r="AW723" s="12" t="s">
        <v>33</v>
      </c>
      <c r="AX723" s="12" t="s">
        <v>79</v>
      </c>
      <c r="AY723" s="161" t="s">
        <v>155</v>
      </c>
    </row>
    <row r="724" spans="2:65" s="1" customFormat="1" ht="33" customHeight="1">
      <c r="B724" s="33"/>
      <c r="C724" s="132" t="s">
        <v>349</v>
      </c>
      <c r="D724" s="132" t="s">
        <v>158</v>
      </c>
      <c r="E724" s="133" t="s">
        <v>1641</v>
      </c>
      <c r="F724" s="134" t="s">
        <v>1642</v>
      </c>
      <c r="G724" s="135" t="s">
        <v>176</v>
      </c>
      <c r="H724" s="136">
        <v>34.56</v>
      </c>
      <c r="I724" s="137"/>
      <c r="J724" s="138">
        <f>ROUND(I724*H724,2)</f>
        <v>0</v>
      </c>
      <c r="K724" s="134" t="s">
        <v>162</v>
      </c>
      <c r="L724" s="33"/>
      <c r="M724" s="139" t="s">
        <v>19</v>
      </c>
      <c r="N724" s="140" t="s">
        <v>43</v>
      </c>
      <c r="P724" s="141">
        <f>O724*H724</f>
        <v>0</v>
      </c>
      <c r="Q724" s="141">
        <v>0</v>
      </c>
      <c r="R724" s="141">
        <f>Q724*H724</f>
        <v>0</v>
      </c>
      <c r="S724" s="141">
        <v>9.8000000000000004E-2</v>
      </c>
      <c r="T724" s="142">
        <f>S724*H724</f>
        <v>3.3868800000000006</v>
      </c>
      <c r="AR724" s="143" t="s">
        <v>163</v>
      </c>
      <c r="AT724" s="143" t="s">
        <v>158</v>
      </c>
      <c r="AU724" s="143" t="s">
        <v>82</v>
      </c>
      <c r="AY724" s="18" t="s">
        <v>155</v>
      </c>
      <c r="BE724" s="144">
        <f>IF(N724="základní",J724,0)</f>
        <v>0</v>
      </c>
      <c r="BF724" s="144">
        <f>IF(N724="snížená",J724,0)</f>
        <v>0</v>
      </c>
      <c r="BG724" s="144">
        <f>IF(N724="zákl. přenesená",J724,0)</f>
        <v>0</v>
      </c>
      <c r="BH724" s="144">
        <f>IF(N724="sníž. přenesená",J724,0)</f>
        <v>0</v>
      </c>
      <c r="BI724" s="144">
        <f>IF(N724="nulová",J724,0)</f>
        <v>0</v>
      </c>
      <c r="BJ724" s="18" t="s">
        <v>79</v>
      </c>
      <c r="BK724" s="144">
        <f>ROUND(I724*H724,2)</f>
        <v>0</v>
      </c>
      <c r="BL724" s="18" t="s">
        <v>163</v>
      </c>
      <c r="BM724" s="143" t="s">
        <v>1643</v>
      </c>
    </row>
    <row r="725" spans="2:65" s="1" customFormat="1" ht="10.199999999999999">
      <c r="B725" s="33"/>
      <c r="D725" s="145" t="s">
        <v>164</v>
      </c>
      <c r="F725" s="146" t="s">
        <v>1644</v>
      </c>
      <c r="I725" s="147"/>
      <c r="L725" s="33"/>
      <c r="M725" s="148"/>
      <c r="T725" s="54"/>
      <c r="AT725" s="18" t="s">
        <v>164</v>
      </c>
      <c r="AU725" s="18" t="s">
        <v>82</v>
      </c>
    </row>
    <row r="726" spans="2:65" s="14" customFormat="1" ht="10.199999999999999">
      <c r="B726" s="178"/>
      <c r="D726" s="160" t="s">
        <v>514</v>
      </c>
      <c r="E726" s="179" t="s">
        <v>19</v>
      </c>
      <c r="F726" s="180" t="s">
        <v>1639</v>
      </c>
      <c r="H726" s="179" t="s">
        <v>19</v>
      </c>
      <c r="I726" s="181"/>
      <c r="L726" s="178"/>
      <c r="M726" s="182"/>
      <c r="T726" s="183"/>
      <c r="AT726" s="179" t="s">
        <v>514</v>
      </c>
      <c r="AU726" s="179" t="s">
        <v>82</v>
      </c>
      <c r="AV726" s="14" t="s">
        <v>79</v>
      </c>
      <c r="AW726" s="14" t="s">
        <v>33</v>
      </c>
      <c r="AX726" s="14" t="s">
        <v>72</v>
      </c>
      <c r="AY726" s="179" t="s">
        <v>155</v>
      </c>
    </row>
    <row r="727" spans="2:65" s="14" customFormat="1" ht="10.199999999999999">
      <c r="B727" s="178"/>
      <c r="D727" s="160" t="s">
        <v>514</v>
      </c>
      <c r="E727" s="179" t="s">
        <v>19</v>
      </c>
      <c r="F727" s="180" t="s">
        <v>1645</v>
      </c>
      <c r="H727" s="179" t="s">
        <v>19</v>
      </c>
      <c r="I727" s="181"/>
      <c r="L727" s="178"/>
      <c r="M727" s="182"/>
      <c r="T727" s="183"/>
      <c r="AT727" s="179" t="s">
        <v>514</v>
      </c>
      <c r="AU727" s="179" t="s">
        <v>82</v>
      </c>
      <c r="AV727" s="14" t="s">
        <v>79</v>
      </c>
      <c r="AW727" s="14" t="s">
        <v>33</v>
      </c>
      <c r="AX727" s="14" t="s">
        <v>72</v>
      </c>
      <c r="AY727" s="179" t="s">
        <v>155</v>
      </c>
    </row>
    <row r="728" spans="2:65" s="12" customFormat="1" ht="10.199999999999999">
      <c r="B728" s="159"/>
      <c r="D728" s="160" t="s">
        <v>514</v>
      </c>
      <c r="E728" s="161" t="s">
        <v>19</v>
      </c>
      <c r="F728" s="162" t="s">
        <v>1646</v>
      </c>
      <c r="H728" s="163">
        <v>34.56</v>
      </c>
      <c r="I728" s="164"/>
      <c r="L728" s="159"/>
      <c r="M728" s="165"/>
      <c r="T728" s="166"/>
      <c r="AT728" s="161" t="s">
        <v>514</v>
      </c>
      <c r="AU728" s="161" t="s">
        <v>82</v>
      </c>
      <c r="AV728" s="12" t="s">
        <v>82</v>
      </c>
      <c r="AW728" s="12" t="s">
        <v>33</v>
      </c>
      <c r="AX728" s="12" t="s">
        <v>79</v>
      </c>
      <c r="AY728" s="161" t="s">
        <v>155</v>
      </c>
    </row>
    <row r="729" spans="2:65" s="1" customFormat="1" ht="33" customHeight="1">
      <c r="B729" s="33"/>
      <c r="C729" s="132" t="s">
        <v>257</v>
      </c>
      <c r="D729" s="132" t="s">
        <v>158</v>
      </c>
      <c r="E729" s="133" t="s">
        <v>1647</v>
      </c>
      <c r="F729" s="134" t="s">
        <v>1648</v>
      </c>
      <c r="G729" s="135" t="s">
        <v>176</v>
      </c>
      <c r="H729" s="136">
        <v>49.68</v>
      </c>
      <c r="I729" s="137"/>
      <c r="J729" s="138">
        <f>ROUND(I729*H729,2)</f>
        <v>0</v>
      </c>
      <c r="K729" s="134" t="s">
        <v>162</v>
      </c>
      <c r="L729" s="33"/>
      <c r="M729" s="139" t="s">
        <v>19</v>
      </c>
      <c r="N729" s="140" t="s">
        <v>43</v>
      </c>
      <c r="P729" s="141">
        <f>O729*H729</f>
        <v>0</v>
      </c>
      <c r="Q729" s="141">
        <v>0</v>
      </c>
      <c r="R729" s="141">
        <f>Q729*H729</f>
        <v>0</v>
      </c>
      <c r="S729" s="141">
        <v>0.22</v>
      </c>
      <c r="T729" s="142">
        <f>S729*H729</f>
        <v>10.929600000000001</v>
      </c>
      <c r="AR729" s="143" t="s">
        <v>163</v>
      </c>
      <c r="AT729" s="143" t="s">
        <v>158</v>
      </c>
      <c r="AU729" s="143" t="s">
        <v>82</v>
      </c>
      <c r="AY729" s="18" t="s">
        <v>155</v>
      </c>
      <c r="BE729" s="144">
        <f>IF(N729="základní",J729,0)</f>
        <v>0</v>
      </c>
      <c r="BF729" s="144">
        <f>IF(N729="snížená",J729,0)</f>
        <v>0</v>
      </c>
      <c r="BG729" s="144">
        <f>IF(N729="zákl. přenesená",J729,0)</f>
        <v>0</v>
      </c>
      <c r="BH729" s="144">
        <f>IF(N729="sníž. přenesená",J729,0)</f>
        <v>0</v>
      </c>
      <c r="BI729" s="144">
        <f>IF(N729="nulová",J729,0)</f>
        <v>0</v>
      </c>
      <c r="BJ729" s="18" t="s">
        <v>79</v>
      </c>
      <c r="BK729" s="144">
        <f>ROUND(I729*H729,2)</f>
        <v>0</v>
      </c>
      <c r="BL729" s="18" t="s">
        <v>163</v>
      </c>
      <c r="BM729" s="143" t="s">
        <v>1649</v>
      </c>
    </row>
    <row r="730" spans="2:65" s="1" customFormat="1" ht="10.199999999999999">
      <c r="B730" s="33"/>
      <c r="D730" s="145" t="s">
        <v>164</v>
      </c>
      <c r="F730" s="146" t="s">
        <v>1650</v>
      </c>
      <c r="I730" s="147"/>
      <c r="L730" s="33"/>
      <c r="M730" s="148"/>
      <c r="T730" s="54"/>
      <c r="AT730" s="18" t="s">
        <v>164</v>
      </c>
      <c r="AU730" s="18" t="s">
        <v>82</v>
      </c>
    </row>
    <row r="731" spans="2:65" s="14" customFormat="1" ht="10.199999999999999">
      <c r="B731" s="178"/>
      <c r="D731" s="160" t="s">
        <v>514</v>
      </c>
      <c r="E731" s="179" t="s">
        <v>19</v>
      </c>
      <c r="F731" s="180" t="s">
        <v>1639</v>
      </c>
      <c r="H731" s="179" t="s">
        <v>19</v>
      </c>
      <c r="I731" s="181"/>
      <c r="L731" s="178"/>
      <c r="M731" s="182"/>
      <c r="T731" s="183"/>
      <c r="AT731" s="179" t="s">
        <v>514</v>
      </c>
      <c r="AU731" s="179" t="s">
        <v>82</v>
      </c>
      <c r="AV731" s="14" t="s">
        <v>79</v>
      </c>
      <c r="AW731" s="14" t="s">
        <v>33</v>
      </c>
      <c r="AX731" s="14" t="s">
        <v>72</v>
      </c>
      <c r="AY731" s="179" t="s">
        <v>155</v>
      </c>
    </row>
    <row r="732" spans="2:65" s="14" customFormat="1" ht="10.199999999999999">
      <c r="B732" s="178"/>
      <c r="D732" s="160" t="s">
        <v>514</v>
      </c>
      <c r="E732" s="179" t="s">
        <v>19</v>
      </c>
      <c r="F732" s="180" t="s">
        <v>1651</v>
      </c>
      <c r="H732" s="179" t="s">
        <v>19</v>
      </c>
      <c r="I732" s="181"/>
      <c r="L732" s="178"/>
      <c r="M732" s="182"/>
      <c r="T732" s="183"/>
      <c r="AT732" s="179" t="s">
        <v>514</v>
      </c>
      <c r="AU732" s="179" t="s">
        <v>82</v>
      </c>
      <c r="AV732" s="14" t="s">
        <v>79</v>
      </c>
      <c r="AW732" s="14" t="s">
        <v>33</v>
      </c>
      <c r="AX732" s="14" t="s">
        <v>72</v>
      </c>
      <c r="AY732" s="179" t="s">
        <v>155</v>
      </c>
    </row>
    <row r="733" spans="2:65" s="12" customFormat="1" ht="10.199999999999999">
      <c r="B733" s="159"/>
      <c r="D733" s="160" t="s">
        <v>514</v>
      </c>
      <c r="E733" s="161" t="s">
        <v>19</v>
      </c>
      <c r="F733" s="162" t="s">
        <v>1652</v>
      </c>
      <c r="H733" s="163">
        <v>21.6</v>
      </c>
      <c r="I733" s="164"/>
      <c r="L733" s="159"/>
      <c r="M733" s="165"/>
      <c r="T733" s="166"/>
      <c r="AT733" s="161" t="s">
        <v>514</v>
      </c>
      <c r="AU733" s="161" t="s">
        <v>82</v>
      </c>
      <c r="AV733" s="12" t="s">
        <v>82</v>
      </c>
      <c r="AW733" s="12" t="s">
        <v>33</v>
      </c>
      <c r="AX733" s="12" t="s">
        <v>72</v>
      </c>
      <c r="AY733" s="161" t="s">
        <v>155</v>
      </c>
    </row>
    <row r="734" spans="2:65" s="12" customFormat="1" ht="10.199999999999999">
      <c r="B734" s="159"/>
      <c r="D734" s="160" t="s">
        <v>514</v>
      </c>
      <c r="E734" s="161" t="s">
        <v>19</v>
      </c>
      <c r="F734" s="162" t="s">
        <v>1653</v>
      </c>
      <c r="H734" s="163">
        <v>28.08</v>
      </c>
      <c r="I734" s="164"/>
      <c r="L734" s="159"/>
      <c r="M734" s="165"/>
      <c r="T734" s="166"/>
      <c r="AT734" s="161" t="s">
        <v>514</v>
      </c>
      <c r="AU734" s="161" t="s">
        <v>82</v>
      </c>
      <c r="AV734" s="12" t="s">
        <v>82</v>
      </c>
      <c r="AW734" s="12" t="s">
        <v>33</v>
      </c>
      <c r="AX734" s="12" t="s">
        <v>72</v>
      </c>
      <c r="AY734" s="161" t="s">
        <v>155</v>
      </c>
    </row>
    <row r="735" spans="2:65" s="13" customFormat="1" ht="10.199999999999999">
      <c r="B735" s="167"/>
      <c r="D735" s="160" t="s">
        <v>514</v>
      </c>
      <c r="E735" s="168" t="s">
        <v>19</v>
      </c>
      <c r="F735" s="169" t="s">
        <v>516</v>
      </c>
      <c r="H735" s="170">
        <v>49.68</v>
      </c>
      <c r="I735" s="171"/>
      <c r="L735" s="167"/>
      <c r="M735" s="172"/>
      <c r="T735" s="173"/>
      <c r="AT735" s="168" t="s">
        <v>514</v>
      </c>
      <c r="AU735" s="168" t="s">
        <v>82</v>
      </c>
      <c r="AV735" s="13" t="s">
        <v>163</v>
      </c>
      <c r="AW735" s="13" t="s">
        <v>33</v>
      </c>
      <c r="AX735" s="13" t="s">
        <v>79</v>
      </c>
      <c r="AY735" s="168" t="s">
        <v>155</v>
      </c>
    </row>
    <row r="736" spans="2:65" s="1" customFormat="1" ht="37.799999999999997" customHeight="1">
      <c r="B736" s="33"/>
      <c r="C736" s="132" t="s">
        <v>357</v>
      </c>
      <c r="D736" s="132" t="s">
        <v>158</v>
      </c>
      <c r="E736" s="133" t="s">
        <v>1654</v>
      </c>
      <c r="F736" s="134" t="s">
        <v>1655</v>
      </c>
      <c r="G736" s="135" t="s">
        <v>176</v>
      </c>
      <c r="H736" s="136">
        <v>14.625</v>
      </c>
      <c r="I736" s="137"/>
      <c r="J736" s="138">
        <f>ROUND(I736*H736,2)</f>
        <v>0</v>
      </c>
      <c r="K736" s="134" t="s">
        <v>162</v>
      </c>
      <c r="L736" s="33"/>
      <c r="M736" s="139" t="s">
        <v>19</v>
      </c>
      <c r="N736" s="140" t="s">
        <v>43</v>
      </c>
      <c r="P736" s="141">
        <f>O736*H736</f>
        <v>0</v>
      </c>
      <c r="Q736" s="141">
        <v>0</v>
      </c>
      <c r="R736" s="141">
        <f>Q736*H736</f>
        <v>0</v>
      </c>
      <c r="S736" s="141">
        <v>0.29499999999999998</v>
      </c>
      <c r="T736" s="142">
        <f>S736*H736</f>
        <v>4.3143750000000001</v>
      </c>
      <c r="AR736" s="143" t="s">
        <v>163</v>
      </c>
      <c r="AT736" s="143" t="s">
        <v>158</v>
      </c>
      <c r="AU736" s="143" t="s">
        <v>82</v>
      </c>
      <c r="AY736" s="18" t="s">
        <v>155</v>
      </c>
      <c r="BE736" s="144">
        <f>IF(N736="základní",J736,0)</f>
        <v>0</v>
      </c>
      <c r="BF736" s="144">
        <f>IF(N736="snížená",J736,0)</f>
        <v>0</v>
      </c>
      <c r="BG736" s="144">
        <f>IF(N736="zákl. přenesená",J736,0)</f>
        <v>0</v>
      </c>
      <c r="BH736" s="144">
        <f>IF(N736="sníž. přenesená",J736,0)</f>
        <v>0</v>
      </c>
      <c r="BI736" s="144">
        <f>IF(N736="nulová",J736,0)</f>
        <v>0</v>
      </c>
      <c r="BJ736" s="18" t="s">
        <v>79</v>
      </c>
      <c r="BK736" s="144">
        <f>ROUND(I736*H736,2)</f>
        <v>0</v>
      </c>
      <c r="BL736" s="18" t="s">
        <v>163</v>
      </c>
      <c r="BM736" s="143" t="s">
        <v>1656</v>
      </c>
    </row>
    <row r="737" spans="2:65" s="1" customFormat="1" ht="10.199999999999999">
      <c r="B737" s="33"/>
      <c r="D737" s="145" t="s">
        <v>164</v>
      </c>
      <c r="F737" s="146" t="s">
        <v>1657</v>
      </c>
      <c r="I737" s="147"/>
      <c r="L737" s="33"/>
      <c r="M737" s="148"/>
      <c r="T737" s="54"/>
      <c r="AT737" s="18" t="s">
        <v>164</v>
      </c>
      <c r="AU737" s="18" t="s">
        <v>82</v>
      </c>
    </row>
    <row r="738" spans="2:65" s="14" customFormat="1" ht="10.199999999999999">
      <c r="B738" s="178"/>
      <c r="D738" s="160" t="s">
        <v>514</v>
      </c>
      <c r="E738" s="179" t="s">
        <v>19</v>
      </c>
      <c r="F738" s="180" t="s">
        <v>1213</v>
      </c>
      <c r="H738" s="179" t="s">
        <v>19</v>
      </c>
      <c r="I738" s="181"/>
      <c r="L738" s="178"/>
      <c r="M738" s="182"/>
      <c r="T738" s="183"/>
      <c r="AT738" s="179" t="s">
        <v>514</v>
      </c>
      <c r="AU738" s="179" t="s">
        <v>82</v>
      </c>
      <c r="AV738" s="14" t="s">
        <v>79</v>
      </c>
      <c r="AW738" s="14" t="s">
        <v>33</v>
      </c>
      <c r="AX738" s="14" t="s">
        <v>72</v>
      </c>
      <c r="AY738" s="179" t="s">
        <v>155</v>
      </c>
    </row>
    <row r="739" spans="2:65" s="14" customFormat="1" ht="10.199999999999999">
      <c r="B739" s="178"/>
      <c r="D739" s="160" t="s">
        <v>514</v>
      </c>
      <c r="E739" s="179" t="s">
        <v>19</v>
      </c>
      <c r="F739" s="180" t="s">
        <v>1630</v>
      </c>
      <c r="H739" s="179" t="s">
        <v>19</v>
      </c>
      <c r="I739" s="181"/>
      <c r="L739" s="178"/>
      <c r="M739" s="182"/>
      <c r="T739" s="183"/>
      <c r="AT739" s="179" t="s">
        <v>514</v>
      </c>
      <c r="AU739" s="179" t="s">
        <v>82</v>
      </c>
      <c r="AV739" s="14" t="s">
        <v>79</v>
      </c>
      <c r="AW739" s="14" t="s">
        <v>33</v>
      </c>
      <c r="AX739" s="14" t="s">
        <v>72</v>
      </c>
      <c r="AY739" s="179" t="s">
        <v>155</v>
      </c>
    </row>
    <row r="740" spans="2:65" s="12" customFormat="1" ht="10.199999999999999">
      <c r="B740" s="159"/>
      <c r="D740" s="160" t="s">
        <v>514</v>
      </c>
      <c r="E740" s="161" t="s">
        <v>19</v>
      </c>
      <c r="F740" s="162" t="s">
        <v>1631</v>
      </c>
      <c r="H740" s="163">
        <v>14.625</v>
      </c>
      <c r="I740" s="164"/>
      <c r="L740" s="159"/>
      <c r="M740" s="165"/>
      <c r="T740" s="166"/>
      <c r="AT740" s="161" t="s">
        <v>514</v>
      </c>
      <c r="AU740" s="161" t="s">
        <v>82</v>
      </c>
      <c r="AV740" s="12" t="s">
        <v>82</v>
      </c>
      <c r="AW740" s="12" t="s">
        <v>33</v>
      </c>
      <c r="AX740" s="12" t="s">
        <v>72</v>
      </c>
      <c r="AY740" s="161" t="s">
        <v>155</v>
      </c>
    </row>
    <row r="741" spans="2:65" s="13" customFormat="1" ht="10.199999999999999">
      <c r="B741" s="167"/>
      <c r="D741" s="160" t="s">
        <v>514</v>
      </c>
      <c r="E741" s="168" t="s">
        <v>19</v>
      </c>
      <c r="F741" s="169" t="s">
        <v>516</v>
      </c>
      <c r="H741" s="170">
        <v>14.625</v>
      </c>
      <c r="I741" s="171"/>
      <c r="L741" s="167"/>
      <c r="M741" s="172"/>
      <c r="T741" s="173"/>
      <c r="AT741" s="168" t="s">
        <v>514</v>
      </c>
      <c r="AU741" s="168" t="s">
        <v>82</v>
      </c>
      <c r="AV741" s="13" t="s">
        <v>163</v>
      </c>
      <c r="AW741" s="13" t="s">
        <v>33</v>
      </c>
      <c r="AX741" s="13" t="s">
        <v>79</v>
      </c>
      <c r="AY741" s="168" t="s">
        <v>155</v>
      </c>
    </row>
    <row r="742" spans="2:65" s="11" customFormat="1" ht="22.8" customHeight="1">
      <c r="B742" s="120"/>
      <c r="D742" s="121" t="s">
        <v>71</v>
      </c>
      <c r="E742" s="130" t="s">
        <v>92</v>
      </c>
      <c r="F742" s="130" t="s">
        <v>860</v>
      </c>
      <c r="I742" s="123"/>
      <c r="J742" s="131">
        <f>BK742</f>
        <v>0</v>
      </c>
      <c r="L742" s="120"/>
      <c r="M742" s="125"/>
      <c r="P742" s="126">
        <f>SUM(P743:P755)</f>
        <v>0</v>
      </c>
      <c r="R742" s="126">
        <f>SUM(R743:R755)</f>
        <v>0</v>
      </c>
      <c r="T742" s="127">
        <f>SUM(T743:T755)</f>
        <v>0</v>
      </c>
      <c r="AR742" s="121" t="s">
        <v>79</v>
      </c>
      <c r="AT742" s="128" t="s">
        <v>71</v>
      </c>
      <c r="AU742" s="128" t="s">
        <v>79</v>
      </c>
      <c r="AY742" s="121" t="s">
        <v>155</v>
      </c>
      <c r="BK742" s="129">
        <f>SUM(BK743:BK755)</f>
        <v>0</v>
      </c>
    </row>
    <row r="743" spans="2:65" s="1" customFormat="1" ht="16.5" customHeight="1">
      <c r="B743" s="33"/>
      <c r="C743" s="132" t="s">
        <v>262</v>
      </c>
      <c r="D743" s="132" t="s">
        <v>158</v>
      </c>
      <c r="E743" s="133" t="s">
        <v>861</v>
      </c>
      <c r="F743" s="134" t="s">
        <v>862</v>
      </c>
      <c r="G743" s="135" t="s">
        <v>171</v>
      </c>
      <c r="H743" s="136">
        <v>492.32</v>
      </c>
      <c r="I743" s="137"/>
      <c r="J743" s="138">
        <f>ROUND(I743*H743,2)</f>
        <v>0</v>
      </c>
      <c r="K743" s="134" t="s">
        <v>162</v>
      </c>
      <c r="L743" s="33"/>
      <c r="M743" s="139" t="s">
        <v>19</v>
      </c>
      <c r="N743" s="140" t="s">
        <v>43</v>
      </c>
      <c r="P743" s="141">
        <f>O743*H743</f>
        <v>0</v>
      </c>
      <c r="Q743" s="141">
        <v>0</v>
      </c>
      <c r="R743" s="141">
        <f>Q743*H743</f>
        <v>0</v>
      </c>
      <c r="S743" s="141">
        <v>0</v>
      </c>
      <c r="T743" s="142">
        <f>S743*H743</f>
        <v>0</v>
      </c>
      <c r="AR743" s="143" t="s">
        <v>163</v>
      </c>
      <c r="AT743" s="143" t="s">
        <v>158</v>
      </c>
      <c r="AU743" s="143" t="s">
        <v>82</v>
      </c>
      <c r="AY743" s="18" t="s">
        <v>155</v>
      </c>
      <c r="BE743" s="144">
        <f>IF(N743="základní",J743,0)</f>
        <v>0</v>
      </c>
      <c r="BF743" s="144">
        <f>IF(N743="snížená",J743,0)</f>
        <v>0</v>
      </c>
      <c r="BG743" s="144">
        <f>IF(N743="zákl. přenesená",J743,0)</f>
        <v>0</v>
      </c>
      <c r="BH743" s="144">
        <f>IF(N743="sníž. přenesená",J743,0)</f>
        <v>0</v>
      </c>
      <c r="BI743" s="144">
        <f>IF(N743="nulová",J743,0)</f>
        <v>0</v>
      </c>
      <c r="BJ743" s="18" t="s">
        <v>79</v>
      </c>
      <c r="BK743" s="144">
        <f>ROUND(I743*H743,2)</f>
        <v>0</v>
      </c>
      <c r="BL743" s="18" t="s">
        <v>163</v>
      </c>
      <c r="BM743" s="143" t="s">
        <v>1658</v>
      </c>
    </row>
    <row r="744" spans="2:65" s="1" customFormat="1" ht="10.199999999999999">
      <c r="B744" s="33"/>
      <c r="D744" s="145" t="s">
        <v>164</v>
      </c>
      <c r="F744" s="146" t="s">
        <v>864</v>
      </c>
      <c r="I744" s="147"/>
      <c r="L744" s="33"/>
      <c r="M744" s="148"/>
      <c r="T744" s="54"/>
      <c r="AT744" s="18" t="s">
        <v>164</v>
      </c>
      <c r="AU744" s="18" t="s">
        <v>82</v>
      </c>
    </row>
    <row r="745" spans="2:65" s="14" customFormat="1" ht="10.199999999999999">
      <c r="B745" s="178"/>
      <c r="D745" s="160" t="s">
        <v>514</v>
      </c>
      <c r="E745" s="179" t="s">
        <v>19</v>
      </c>
      <c r="F745" s="180" t="s">
        <v>865</v>
      </c>
      <c r="H745" s="179" t="s">
        <v>19</v>
      </c>
      <c r="I745" s="181"/>
      <c r="L745" s="178"/>
      <c r="M745" s="182"/>
      <c r="T745" s="183"/>
      <c r="AT745" s="179" t="s">
        <v>514</v>
      </c>
      <c r="AU745" s="179" t="s">
        <v>82</v>
      </c>
      <c r="AV745" s="14" t="s">
        <v>79</v>
      </c>
      <c r="AW745" s="14" t="s">
        <v>33</v>
      </c>
      <c r="AX745" s="14" t="s">
        <v>72</v>
      </c>
      <c r="AY745" s="179" t="s">
        <v>155</v>
      </c>
    </row>
    <row r="746" spans="2:65" s="14" customFormat="1" ht="10.199999999999999">
      <c r="B746" s="178"/>
      <c r="D746" s="160" t="s">
        <v>514</v>
      </c>
      <c r="E746" s="179" t="s">
        <v>19</v>
      </c>
      <c r="F746" s="180" t="s">
        <v>1659</v>
      </c>
      <c r="H746" s="179" t="s">
        <v>19</v>
      </c>
      <c r="I746" s="181"/>
      <c r="L746" s="178"/>
      <c r="M746" s="182"/>
      <c r="T746" s="183"/>
      <c r="AT746" s="179" t="s">
        <v>514</v>
      </c>
      <c r="AU746" s="179" t="s">
        <v>82</v>
      </c>
      <c r="AV746" s="14" t="s">
        <v>79</v>
      </c>
      <c r="AW746" s="14" t="s">
        <v>33</v>
      </c>
      <c r="AX746" s="14" t="s">
        <v>72</v>
      </c>
      <c r="AY746" s="179" t="s">
        <v>155</v>
      </c>
    </row>
    <row r="747" spans="2:65" s="12" customFormat="1" ht="10.199999999999999">
      <c r="B747" s="159"/>
      <c r="D747" s="160" t="s">
        <v>514</v>
      </c>
      <c r="E747" s="161" t="s">
        <v>19</v>
      </c>
      <c r="F747" s="162" t="s">
        <v>1660</v>
      </c>
      <c r="H747" s="163">
        <v>492.32</v>
      </c>
      <c r="I747" s="164"/>
      <c r="L747" s="159"/>
      <c r="M747" s="165"/>
      <c r="T747" s="166"/>
      <c r="AT747" s="161" t="s">
        <v>514</v>
      </c>
      <c r="AU747" s="161" t="s">
        <v>82</v>
      </c>
      <c r="AV747" s="12" t="s">
        <v>82</v>
      </c>
      <c r="AW747" s="12" t="s">
        <v>33</v>
      </c>
      <c r="AX747" s="12" t="s">
        <v>72</v>
      </c>
      <c r="AY747" s="161" t="s">
        <v>155</v>
      </c>
    </row>
    <row r="748" spans="2:65" s="13" customFormat="1" ht="10.199999999999999">
      <c r="B748" s="167"/>
      <c r="D748" s="160" t="s">
        <v>514</v>
      </c>
      <c r="E748" s="168" t="s">
        <v>19</v>
      </c>
      <c r="F748" s="169" t="s">
        <v>516</v>
      </c>
      <c r="H748" s="170">
        <v>492.32</v>
      </c>
      <c r="I748" s="171"/>
      <c r="L748" s="167"/>
      <c r="M748" s="172"/>
      <c r="T748" s="173"/>
      <c r="AT748" s="168" t="s">
        <v>514</v>
      </c>
      <c r="AU748" s="168" t="s">
        <v>82</v>
      </c>
      <c r="AV748" s="13" t="s">
        <v>163</v>
      </c>
      <c r="AW748" s="13" t="s">
        <v>33</v>
      </c>
      <c r="AX748" s="13" t="s">
        <v>79</v>
      </c>
      <c r="AY748" s="168" t="s">
        <v>155</v>
      </c>
    </row>
    <row r="749" spans="2:65" s="1" customFormat="1" ht="16.5" customHeight="1">
      <c r="B749" s="33"/>
      <c r="C749" s="132" t="s">
        <v>365</v>
      </c>
      <c r="D749" s="132" t="s">
        <v>158</v>
      </c>
      <c r="E749" s="133" t="s">
        <v>868</v>
      </c>
      <c r="F749" s="134" t="s">
        <v>869</v>
      </c>
      <c r="G749" s="135" t="s">
        <v>171</v>
      </c>
      <c r="H749" s="136">
        <v>492.32</v>
      </c>
      <c r="I749" s="137"/>
      <c r="J749" s="138">
        <f>ROUND(I749*H749,2)</f>
        <v>0</v>
      </c>
      <c r="K749" s="134" t="s">
        <v>162</v>
      </c>
      <c r="L749" s="33"/>
      <c r="M749" s="139" t="s">
        <v>19</v>
      </c>
      <c r="N749" s="140" t="s">
        <v>43</v>
      </c>
      <c r="P749" s="141">
        <f>O749*H749</f>
        <v>0</v>
      </c>
      <c r="Q749" s="141">
        <v>0</v>
      </c>
      <c r="R749" s="141">
        <f>Q749*H749</f>
        <v>0</v>
      </c>
      <c r="S749" s="141">
        <v>0</v>
      </c>
      <c r="T749" s="142">
        <f>S749*H749</f>
        <v>0</v>
      </c>
      <c r="AR749" s="143" t="s">
        <v>163</v>
      </c>
      <c r="AT749" s="143" t="s">
        <v>158</v>
      </c>
      <c r="AU749" s="143" t="s">
        <v>82</v>
      </c>
      <c r="AY749" s="18" t="s">
        <v>155</v>
      </c>
      <c r="BE749" s="144">
        <f>IF(N749="základní",J749,0)</f>
        <v>0</v>
      </c>
      <c r="BF749" s="144">
        <f>IF(N749="snížená",J749,0)</f>
        <v>0</v>
      </c>
      <c r="BG749" s="144">
        <f>IF(N749="zákl. přenesená",J749,0)</f>
        <v>0</v>
      </c>
      <c r="BH749" s="144">
        <f>IF(N749="sníž. přenesená",J749,0)</f>
        <v>0</v>
      </c>
      <c r="BI749" s="144">
        <f>IF(N749="nulová",J749,0)</f>
        <v>0</v>
      </c>
      <c r="BJ749" s="18" t="s">
        <v>79</v>
      </c>
      <c r="BK749" s="144">
        <f>ROUND(I749*H749,2)</f>
        <v>0</v>
      </c>
      <c r="BL749" s="18" t="s">
        <v>163</v>
      </c>
      <c r="BM749" s="143" t="s">
        <v>1661</v>
      </c>
    </row>
    <row r="750" spans="2:65" s="1" customFormat="1" ht="10.199999999999999">
      <c r="B750" s="33"/>
      <c r="D750" s="145" t="s">
        <v>164</v>
      </c>
      <c r="F750" s="146" t="s">
        <v>871</v>
      </c>
      <c r="I750" s="147"/>
      <c r="L750" s="33"/>
      <c r="M750" s="148"/>
      <c r="T750" s="54"/>
      <c r="AT750" s="18" t="s">
        <v>164</v>
      </c>
      <c r="AU750" s="18" t="s">
        <v>82</v>
      </c>
    </row>
    <row r="751" spans="2:65" s="14" customFormat="1" ht="10.199999999999999">
      <c r="B751" s="178"/>
      <c r="D751" s="160" t="s">
        <v>514</v>
      </c>
      <c r="E751" s="179" t="s">
        <v>19</v>
      </c>
      <c r="F751" s="180" t="s">
        <v>865</v>
      </c>
      <c r="H751" s="179" t="s">
        <v>19</v>
      </c>
      <c r="I751" s="181"/>
      <c r="L751" s="178"/>
      <c r="M751" s="182"/>
      <c r="T751" s="183"/>
      <c r="AT751" s="179" t="s">
        <v>514</v>
      </c>
      <c r="AU751" s="179" t="s">
        <v>82</v>
      </c>
      <c r="AV751" s="14" t="s">
        <v>79</v>
      </c>
      <c r="AW751" s="14" t="s">
        <v>33</v>
      </c>
      <c r="AX751" s="14" t="s">
        <v>72</v>
      </c>
      <c r="AY751" s="179" t="s">
        <v>155</v>
      </c>
    </row>
    <row r="752" spans="2:65" s="14" customFormat="1" ht="10.199999999999999">
      <c r="B752" s="178"/>
      <c r="D752" s="160" t="s">
        <v>514</v>
      </c>
      <c r="E752" s="179" t="s">
        <v>19</v>
      </c>
      <c r="F752" s="180" t="s">
        <v>865</v>
      </c>
      <c r="H752" s="179" t="s">
        <v>19</v>
      </c>
      <c r="I752" s="181"/>
      <c r="L752" s="178"/>
      <c r="M752" s="182"/>
      <c r="T752" s="183"/>
      <c r="AT752" s="179" t="s">
        <v>514</v>
      </c>
      <c r="AU752" s="179" t="s">
        <v>82</v>
      </c>
      <c r="AV752" s="14" t="s">
        <v>79</v>
      </c>
      <c r="AW752" s="14" t="s">
        <v>33</v>
      </c>
      <c r="AX752" s="14" t="s">
        <v>72</v>
      </c>
      <c r="AY752" s="179" t="s">
        <v>155</v>
      </c>
    </row>
    <row r="753" spans="2:65" s="14" customFormat="1" ht="10.199999999999999">
      <c r="B753" s="178"/>
      <c r="D753" s="160" t="s">
        <v>514</v>
      </c>
      <c r="E753" s="179" t="s">
        <v>19</v>
      </c>
      <c r="F753" s="180" t="s">
        <v>1659</v>
      </c>
      <c r="H753" s="179" t="s">
        <v>19</v>
      </c>
      <c r="I753" s="181"/>
      <c r="L753" s="178"/>
      <c r="M753" s="182"/>
      <c r="T753" s="183"/>
      <c r="AT753" s="179" t="s">
        <v>514</v>
      </c>
      <c r="AU753" s="179" t="s">
        <v>82</v>
      </c>
      <c r="AV753" s="14" t="s">
        <v>79</v>
      </c>
      <c r="AW753" s="14" t="s">
        <v>33</v>
      </c>
      <c r="AX753" s="14" t="s">
        <v>72</v>
      </c>
      <c r="AY753" s="179" t="s">
        <v>155</v>
      </c>
    </row>
    <row r="754" spans="2:65" s="12" customFormat="1" ht="10.199999999999999">
      <c r="B754" s="159"/>
      <c r="D754" s="160" t="s">
        <v>514</v>
      </c>
      <c r="E754" s="161" t="s">
        <v>19</v>
      </c>
      <c r="F754" s="162" t="s">
        <v>1660</v>
      </c>
      <c r="H754" s="163">
        <v>492.32</v>
      </c>
      <c r="I754" s="164"/>
      <c r="L754" s="159"/>
      <c r="M754" s="165"/>
      <c r="T754" s="166"/>
      <c r="AT754" s="161" t="s">
        <v>514</v>
      </c>
      <c r="AU754" s="161" t="s">
        <v>82</v>
      </c>
      <c r="AV754" s="12" t="s">
        <v>82</v>
      </c>
      <c r="AW754" s="12" t="s">
        <v>33</v>
      </c>
      <c r="AX754" s="12" t="s">
        <v>72</v>
      </c>
      <c r="AY754" s="161" t="s">
        <v>155</v>
      </c>
    </row>
    <row r="755" spans="2:65" s="13" customFormat="1" ht="10.199999999999999">
      <c r="B755" s="167"/>
      <c r="D755" s="160" t="s">
        <v>514</v>
      </c>
      <c r="E755" s="168" t="s">
        <v>19</v>
      </c>
      <c r="F755" s="169" t="s">
        <v>516</v>
      </c>
      <c r="H755" s="170">
        <v>492.32</v>
      </c>
      <c r="I755" s="171"/>
      <c r="L755" s="167"/>
      <c r="M755" s="172"/>
      <c r="T755" s="173"/>
      <c r="AT755" s="168" t="s">
        <v>514</v>
      </c>
      <c r="AU755" s="168" t="s">
        <v>82</v>
      </c>
      <c r="AV755" s="13" t="s">
        <v>163</v>
      </c>
      <c r="AW755" s="13" t="s">
        <v>33</v>
      </c>
      <c r="AX755" s="13" t="s">
        <v>79</v>
      </c>
      <c r="AY755" s="168" t="s">
        <v>155</v>
      </c>
    </row>
    <row r="756" spans="2:65" s="11" customFormat="1" ht="22.8" customHeight="1">
      <c r="B756" s="120"/>
      <c r="D756" s="121" t="s">
        <v>71</v>
      </c>
      <c r="E756" s="130" t="s">
        <v>163</v>
      </c>
      <c r="F756" s="130" t="s">
        <v>296</v>
      </c>
      <c r="I756" s="123"/>
      <c r="J756" s="131">
        <f>BK756</f>
        <v>0</v>
      </c>
      <c r="L756" s="120"/>
      <c r="M756" s="125"/>
      <c r="P756" s="126">
        <f>SUM(P757:P840)</f>
        <v>0</v>
      </c>
      <c r="R756" s="126">
        <f>SUM(R757:R840)</f>
        <v>31.299776719999997</v>
      </c>
      <c r="T756" s="127">
        <f>SUM(T757:T840)</f>
        <v>0</v>
      </c>
      <c r="AR756" s="121" t="s">
        <v>79</v>
      </c>
      <c r="AT756" s="128" t="s">
        <v>71</v>
      </c>
      <c r="AU756" s="128" t="s">
        <v>79</v>
      </c>
      <c r="AY756" s="121" t="s">
        <v>155</v>
      </c>
      <c r="BK756" s="129">
        <f>SUM(BK757:BK840)</f>
        <v>0</v>
      </c>
    </row>
    <row r="757" spans="2:65" s="1" customFormat="1" ht="21.75" customHeight="1">
      <c r="B757" s="33"/>
      <c r="C757" s="132" t="s">
        <v>266</v>
      </c>
      <c r="D757" s="132" t="s">
        <v>158</v>
      </c>
      <c r="E757" s="133" t="s">
        <v>298</v>
      </c>
      <c r="F757" s="134" t="s">
        <v>299</v>
      </c>
      <c r="G757" s="135" t="s">
        <v>186</v>
      </c>
      <c r="H757" s="136">
        <v>51.93</v>
      </c>
      <c r="I757" s="137"/>
      <c r="J757" s="138">
        <f>ROUND(I757*H757,2)</f>
        <v>0</v>
      </c>
      <c r="K757" s="134" t="s">
        <v>162</v>
      </c>
      <c r="L757" s="33"/>
      <c r="M757" s="139" t="s">
        <v>19</v>
      </c>
      <c r="N757" s="140" t="s">
        <v>43</v>
      </c>
      <c r="P757" s="141">
        <f>O757*H757</f>
        <v>0</v>
      </c>
      <c r="Q757" s="141">
        <v>0</v>
      </c>
      <c r="R757" s="141">
        <f>Q757*H757</f>
        <v>0</v>
      </c>
      <c r="S757" s="141">
        <v>0</v>
      </c>
      <c r="T757" s="142">
        <f>S757*H757</f>
        <v>0</v>
      </c>
      <c r="AR757" s="143" t="s">
        <v>163</v>
      </c>
      <c r="AT757" s="143" t="s">
        <v>158</v>
      </c>
      <c r="AU757" s="143" t="s">
        <v>82</v>
      </c>
      <c r="AY757" s="18" t="s">
        <v>155</v>
      </c>
      <c r="BE757" s="144">
        <f>IF(N757="základní",J757,0)</f>
        <v>0</v>
      </c>
      <c r="BF757" s="144">
        <f>IF(N757="snížená",J757,0)</f>
        <v>0</v>
      </c>
      <c r="BG757" s="144">
        <f>IF(N757="zákl. přenesená",J757,0)</f>
        <v>0</v>
      </c>
      <c r="BH757" s="144">
        <f>IF(N757="sníž. přenesená",J757,0)</f>
        <v>0</v>
      </c>
      <c r="BI757" s="144">
        <f>IF(N757="nulová",J757,0)</f>
        <v>0</v>
      </c>
      <c r="BJ757" s="18" t="s">
        <v>79</v>
      </c>
      <c r="BK757" s="144">
        <f>ROUND(I757*H757,2)</f>
        <v>0</v>
      </c>
      <c r="BL757" s="18" t="s">
        <v>163</v>
      </c>
      <c r="BM757" s="143" t="s">
        <v>1662</v>
      </c>
    </row>
    <row r="758" spans="2:65" s="1" customFormat="1" ht="10.199999999999999">
      <c r="B758" s="33"/>
      <c r="D758" s="145" t="s">
        <v>164</v>
      </c>
      <c r="F758" s="146" t="s">
        <v>301</v>
      </c>
      <c r="I758" s="147"/>
      <c r="L758" s="33"/>
      <c r="M758" s="148"/>
      <c r="T758" s="54"/>
      <c r="AT758" s="18" t="s">
        <v>164</v>
      </c>
      <c r="AU758" s="18" t="s">
        <v>82</v>
      </c>
    </row>
    <row r="759" spans="2:65" s="14" customFormat="1" ht="10.199999999999999">
      <c r="B759" s="178"/>
      <c r="D759" s="160" t="s">
        <v>514</v>
      </c>
      <c r="E759" s="179" t="s">
        <v>19</v>
      </c>
      <c r="F759" s="180" t="s">
        <v>761</v>
      </c>
      <c r="H759" s="179" t="s">
        <v>19</v>
      </c>
      <c r="I759" s="181"/>
      <c r="L759" s="178"/>
      <c r="M759" s="182"/>
      <c r="T759" s="183"/>
      <c r="AT759" s="179" t="s">
        <v>514</v>
      </c>
      <c r="AU759" s="179" t="s">
        <v>82</v>
      </c>
      <c r="AV759" s="14" t="s">
        <v>79</v>
      </c>
      <c r="AW759" s="14" t="s">
        <v>33</v>
      </c>
      <c r="AX759" s="14" t="s">
        <v>72</v>
      </c>
      <c r="AY759" s="179" t="s">
        <v>155</v>
      </c>
    </row>
    <row r="760" spans="2:65" s="14" customFormat="1" ht="10.199999999999999">
      <c r="B760" s="178"/>
      <c r="D760" s="160" t="s">
        <v>514</v>
      </c>
      <c r="E760" s="179" t="s">
        <v>19</v>
      </c>
      <c r="F760" s="180" t="s">
        <v>1243</v>
      </c>
      <c r="H760" s="179" t="s">
        <v>19</v>
      </c>
      <c r="I760" s="181"/>
      <c r="L760" s="178"/>
      <c r="M760" s="182"/>
      <c r="T760" s="183"/>
      <c r="AT760" s="179" t="s">
        <v>514</v>
      </c>
      <c r="AU760" s="179" t="s">
        <v>82</v>
      </c>
      <c r="AV760" s="14" t="s">
        <v>79</v>
      </c>
      <c r="AW760" s="14" t="s">
        <v>33</v>
      </c>
      <c r="AX760" s="14" t="s">
        <v>72</v>
      </c>
      <c r="AY760" s="179" t="s">
        <v>155</v>
      </c>
    </row>
    <row r="761" spans="2:65" s="12" customFormat="1" ht="10.199999999999999">
      <c r="B761" s="159"/>
      <c r="D761" s="160" t="s">
        <v>514</v>
      </c>
      <c r="E761" s="161" t="s">
        <v>19</v>
      </c>
      <c r="F761" s="162" t="s">
        <v>1663</v>
      </c>
      <c r="H761" s="163">
        <v>7.2889999999999997</v>
      </c>
      <c r="I761" s="164"/>
      <c r="L761" s="159"/>
      <c r="M761" s="165"/>
      <c r="T761" s="166"/>
      <c r="AT761" s="161" t="s">
        <v>514</v>
      </c>
      <c r="AU761" s="161" t="s">
        <v>82</v>
      </c>
      <c r="AV761" s="12" t="s">
        <v>82</v>
      </c>
      <c r="AW761" s="12" t="s">
        <v>33</v>
      </c>
      <c r="AX761" s="12" t="s">
        <v>72</v>
      </c>
      <c r="AY761" s="161" t="s">
        <v>155</v>
      </c>
    </row>
    <row r="762" spans="2:65" s="14" customFormat="1" ht="10.199999999999999">
      <c r="B762" s="178"/>
      <c r="D762" s="160" t="s">
        <v>514</v>
      </c>
      <c r="E762" s="179" t="s">
        <v>19</v>
      </c>
      <c r="F762" s="180" t="s">
        <v>1260</v>
      </c>
      <c r="H762" s="179" t="s">
        <v>19</v>
      </c>
      <c r="I762" s="181"/>
      <c r="L762" s="178"/>
      <c r="M762" s="182"/>
      <c r="T762" s="183"/>
      <c r="AT762" s="179" t="s">
        <v>514</v>
      </c>
      <c r="AU762" s="179" t="s">
        <v>82</v>
      </c>
      <c r="AV762" s="14" t="s">
        <v>79</v>
      </c>
      <c r="AW762" s="14" t="s">
        <v>33</v>
      </c>
      <c r="AX762" s="14" t="s">
        <v>72</v>
      </c>
      <c r="AY762" s="179" t="s">
        <v>155</v>
      </c>
    </row>
    <row r="763" spans="2:65" s="12" customFormat="1" ht="10.199999999999999">
      <c r="B763" s="159"/>
      <c r="D763" s="160" t="s">
        <v>514</v>
      </c>
      <c r="E763" s="161" t="s">
        <v>19</v>
      </c>
      <c r="F763" s="162" t="s">
        <v>1664</v>
      </c>
      <c r="H763" s="163">
        <v>0.73799999999999999</v>
      </c>
      <c r="I763" s="164"/>
      <c r="L763" s="159"/>
      <c r="M763" s="165"/>
      <c r="T763" s="166"/>
      <c r="AT763" s="161" t="s">
        <v>514</v>
      </c>
      <c r="AU763" s="161" t="s">
        <v>82</v>
      </c>
      <c r="AV763" s="12" t="s">
        <v>82</v>
      </c>
      <c r="AW763" s="12" t="s">
        <v>33</v>
      </c>
      <c r="AX763" s="12" t="s">
        <v>72</v>
      </c>
      <c r="AY763" s="161" t="s">
        <v>155</v>
      </c>
    </row>
    <row r="764" spans="2:65" s="14" customFormat="1" ht="10.199999999999999">
      <c r="B764" s="178"/>
      <c r="D764" s="160" t="s">
        <v>514</v>
      </c>
      <c r="E764" s="179" t="s">
        <v>19</v>
      </c>
      <c r="F764" s="180" t="s">
        <v>1231</v>
      </c>
      <c r="H764" s="179" t="s">
        <v>19</v>
      </c>
      <c r="I764" s="181"/>
      <c r="L764" s="178"/>
      <c r="M764" s="182"/>
      <c r="T764" s="183"/>
      <c r="AT764" s="179" t="s">
        <v>514</v>
      </c>
      <c r="AU764" s="179" t="s">
        <v>82</v>
      </c>
      <c r="AV764" s="14" t="s">
        <v>79</v>
      </c>
      <c r="AW764" s="14" t="s">
        <v>33</v>
      </c>
      <c r="AX764" s="14" t="s">
        <v>72</v>
      </c>
      <c r="AY764" s="179" t="s">
        <v>155</v>
      </c>
    </row>
    <row r="765" spans="2:65" s="12" customFormat="1" ht="10.199999999999999">
      <c r="B765" s="159"/>
      <c r="D765" s="160" t="s">
        <v>514</v>
      </c>
      <c r="E765" s="161" t="s">
        <v>19</v>
      </c>
      <c r="F765" s="162" t="s">
        <v>1665</v>
      </c>
      <c r="H765" s="163">
        <v>15.864000000000001</v>
      </c>
      <c r="I765" s="164"/>
      <c r="L765" s="159"/>
      <c r="M765" s="165"/>
      <c r="T765" s="166"/>
      <c r="AT765" s="161" t="s">
        <v>514</v>
      </c>
      <c r="AU765" s="161" t="s">
        <v>82</v>
      </c>
      <c r="AV765" s="12" t="s">
        <v>82</v>
      </c>
      <c r="AW765" s="12" t="s">
        <v>33</v>
      </c>
      <c r="AX765" s="12" t="s">
        <v>72</v>
      </c>
      <c r="AY765" s="161" t="s">
        <v>155</v>
      </c>
    </row>
    <row r="766" spans="2:65" s="14" customFormat="1" ht="10.199999999999999">
      <c r="B766" s="178"/>
      <c r="D766" s="160" t="s">
        <v>514</v>
      </c>
      <c r="E766" s="179" t="s">
        <v>19</v>
      </c>
      <c r="F766" s="180" t="s">
        <v>1234</v>
      </c>
      <c r="H766" s="179" t="s">
        <v>19</v>
      </c>
      <c r="I766" s="181"/>
      <c r="L766" s="178"/>
      <c r="M766" s="182"/>
      <c r="T766" s="183"/>
      <c r="AT766" s="179" t="s">
        <v>514</v>
      </c>
      <c r="AU766" s="179" t="s">
        <v>82</v>
      </c>
      <c r="AV766" s="14" t="s">
        <v>79</v>
      </c>
      <c r="AW766" s="14" t="s">
        <v>33</v>
      </c>
      <c r="AX766" s="14" t="s">
        <v>72</v>
      </c>
      <c r="AY766" s="179" t="s">
        <v>155</v>
      </c>
    </row>
    <row r="767" spans="2:65" s="12" customFormat="1" ht="10.199999999999999">
      <c r="B767" s="159"/>
      <c r="D767" s="160" t="s">
        <v>514</v>
      </c>
      <c r="E767" s="161" t="s">
        <v>19</v>
      </c>
      <c r="F767" s="162" t="s">
        <v>1666</v>
      </c>
      <c r="H767" s="163">
        <v>23.43</v>
      </c>
      <c r="I767" s="164"/>
      <c r="L767" s="159"/>
      <c r="M767" s="165"/>
      <c r="T767" s="166"/>
      <c r="AT767" s="161" t="s">
        <v>514</v>
      </c>
      <c r="AU767" s="161" t="s">
        <v>82</v>
      </c>
      <c r="AV767" s="12" t="s">
        <v>82</v>
      </c>
      <c r="AW767" s="12" t="s">
        <v>33</v>
      </c>
      <c r="AX767" s="12" t="s">
        <v>72</v>
      </c>
      <c r="AY767" s="161" t="s">
        <v>155</v>
      </c>
    </row>
    <row r="768" spans="2:65" s="14" customFormat="1" ht="10.199999999999999">
      <c r="B768" s="178"/>
      <c r="D768" s="160" t="s">
        <v>514</v>
      </c>
      <c r="E768" s="179" t="s">
        <v>19</v>
      </c>
      <c r="F768" s="180" t="s">
        <v>1367</v>
      </c>
      <c r="H768" s="179" t="s">
        <v>19</v>
      </c>
      <c r="I768" s="181"/>
      <c r="L768" s="178"/>
      <c r="M768" s="182"/>
      <c r="T768" s="183"/>
      <c r="AT768" s="179" t="s">
        <v>514</v>
      </c>
      <c r="AU768" s="179" t="s">
        <v>82</v>
      </c>
      <c r="AV768" s="14" t="s">
        <v>79</v>
      </c>
      <c r="AW768" s="14" t="s">
        <v>33</v>
      </c>
      <c r="AX768" s="14" t="s">
        <v>72</v>
      </c>
      <c r="AY768" s="179" t="s">
        <v>155</v>
      </c>
    </row>
    <row r="769" spans="2:65" s="12" customFormat="1" ht="10.199999999999999">
      <c r="B769" s="159"/>
      <c r="D769" s="160" t="s">
        <v>514</v>
      </c>
      <c r="E769" s="161" t="s">
        <v>19</v>
      </c>
      <c r="F769" s="162" t="s">
        <v>1667</v>
      </c>
      <c r="H769" s="163">
        <v>3.3</v>
      </c>
      <c r="I769" s="164"/>
      <c r="L769" s="159"/>
      <c r="M769" s="165"/>
      <c r="T769" s="166"/>
      <c r="AT769" s="161" t="s">
        <v>514</v>
      </c>
      <c r="AU769" s="161" t="s">
        <v>82</v>
      </c>
      <c r="AV769" s="12" t="s">
        <v>82</v>
      </c>
      <c r="AW769" s="12" t="s">
        <v>33</v>
      </c>
      <c r="AX769" s="12" t="s">
        <v>72</v>
      </c>
      <c r="AY769" s="161" t="s">
        <v>155</v>
      </c>
    </row>
    <row r="770" spans="2:65" s="14" customFormat="1" ht="10.199999999999999">
      <c r="B770" s="178"/>
      <c r="D770" s="160" t="s">
        <v>514</v>
      </c>
      <c r="E770" s="179" t="s">
        <v>19</v>
      </c>
      <c r="F770" s="180" t="s">
        <v>1375</v>
      </c>
      <c r="H770" s="179" t="s">
        <v>19</v>
      </c>
      <c r="I770" s="181"/>
      <c r="L770" s="178"/>
      <c r="M770" s="182"/>
      <c r="T770" s="183"/>
      <c r="AT770" s="179" t="s">
        <v>514</v>
      </c>
      <c r="AU770" s="179" t="s">
        <v>82</v>
      </c>
      <c r="AV770" s="14" t="s">
        <v>79</v>
      </c>
      <c r="AW770" s="14" t="s">
        <v>33</v>
      </c>
      <c r="AX770" s="14" t="s">
        <v>72</v>
      </c>
      <c r="AY770" s="179" t="s">
        <v>155</v>
      </c>
    </row>
    <row r="771" spans="2:65" s="12" customFormat="1" ht="10.199999999999999">
      <c r="B771" s="159"/>
      <c r="D771" s="160" t="s">
        <v>514</v>
      </c>
      <c r="E771" s="161" t="s">
        <v>19</v>
      </c>
      <c r="F771" s="162" t="s">
        <v>1668</v>
      </c>
      <c r="H771" s="163">
        <v>0.627</v>
      </c>
      <c r="I771" s="164"/>
      <c r="L771" s="159"/>
      <c r="M771" s="165"/>
      <c r="T771" s="166"/>
      <c r="AT771" s="161" t="s">
        <v>514</v>
      </c>
      <c r="AU771" s="161" t="s">
        <v>82</v>
      </c>
      <c r="AV771" s="12" t="s">
        <v>82</v>
      </c>
      <c r="AW771" s="12" t="s">
        <v>33</v>
      </c>
      <c r="AX771" s="12" t="s">
        <v>72</v>
      </c>
      <c r="AY771" s="161" t="s">
        <v>155</v>
      </c>
    </row>
    <row r="772" spans="2:65" s="12" customFormat="1" ht="10.199999999999999">
      <c r="B772" s="159"/>
      <c r="D772" s="160" t="s">
        <v>514</v>
      </c>
      <c r="E772" s="161" t="s">
        <v>19</v>
      </c>
      <c r="F772" s="162" t="s">
        <v>1669</v>
      </c>
      <c r="H772" s="163">
        <v>0.29699999999999999</v>
      </c>
      <c r="I772" s="164"/>
      <c r="L772" s="159"/>
      <c r="M772" s="165"/>
      <c r="T772" s="166"/>
      <c r="AT772" s="161" t="s">
        <v>514</v>
      </c>
      <c r="AU772" s="161" t="s">
        <v>82</v>
      </c>
      <c r="AV772" s="12" t="s">
        <v>82</v>
      </c>
      <c r="AW772" s="12" t="s">
        <v>33</v>
      </c>
      <c r="AX772" s="12" t="s">
        <v>72</v>
      </c>
      <c r="AY772" s="161" t="s">
        <v>155</v>
      </c>
    </row>
    <row r="773" spans="2:65" s="14" customFormat="1" ht="10.199999999999999">
      <c r="B773" s="178"/>
      <c r="D773" s="160" t="s">
        <v>514</v>
      </c>
      <c r="E773" s="179" t="s">
        <v>19</v>
      </c>
      <c r="F773" s="180" t="s">
        <v>1380</v>
      </c>
      <c r="H773" s="179" t="s">
        <v>19</v>
      </c>
      <c r="I773" s="181"/>
      <c r="L773" s="178"/>
      <c r="M773" s="182"/>
      <c r="T773" s="183"/>
      <c r="AT773" s="179" t="s">
        <v>514</v>
      </c>
      <c r="AU773" s="179" t="s">
        <v>82</v>
      </c>
      <c r="AV773" s="14" t="s">
        <v>79</v>
      </c>
      <c r="AW773" s="14" t="s">
        <v>33</v>
      </c>
      <c r="AX773" s="14" t="s">
        <v>72</v>
      </c>
      <c r="AY773" s="179" t="s">
        <v>155</v>
      </c>
    </row>
    <row r="774" spans="2:65" s="12" customFormat="1" ht="10.199999999999999">
      <c r="B774" s="159"/>
      <c r="D774" s="160" t="s">
        <v>514</v>
      </c>
      <c r="E774" s="161" t="s">
        <v>19</v>
      </c>
      <c r="F774" s="162" t="s">
        <v>1670</v>
      </c>
      <c r="H774" s="163">
        <v>0.38500000000000001</v>
      </c>
      <c r="I774" s="164"/>
      <c r="L774" s="159"/>
      <c r="M774" s="165"/>
      <c r="T774" s="166"/>
      <c r="AT774" s="161" t="s">
        <v>514</v>
      </c>
      <c r="AU774" s="161" t="s">
        <v>82</v>
      </c>
      <c r="AV774" s="12" t="s">
        <v>82</v>
      </c>
      <c r="AW774" s="12" t="s">
        <v>33</v>
      </c>
      <c r="AX774" s="12" t="s">
        <v>72</v>
      </c>
      <c r="AY774" s="161" t="s">
        <v>155</v>
      </c>
    </row>
    <row r="775" spans="2:65" s="13" customFormat="1" ht="10.199999999999999">
      <c r="B775" s="167"/>
      <c r="D775" s="160" t="s">
        <v>514</v>
      </c>
      <c r="E775" s="168" t="s">
        <v>19</v>
      </c>
      <c r="F775" s="169" t="s">
        <v>516</v>
      </c>
      <c r="H775" s="170">
        <v>51.93</v>
      </c>
      <c r="I775" s="171"/>
      <c r="L775" s="167"/>
      <c r="M775" s="172"/>
      <c r="T775" s="173"/>
      <c r="AT775" s="168" t="s">
        <v>514</v>
      </c>
      <c r="AU775" s="168" t="s">
        <v>82</v>
      </c>
      <c r="AV775" s="13" t="s">
        <v>163</v>
      </c>
      <c r="AW775" s="13" t="s">
        <v>33</v>
      </c>
      <c r="AX775" s="13" t="s">
        <v>79</v>
      </c>
      <c r="AY775" s="168" t="s">
        <v>155</v>
      </c>
    </row>
    <row r="776" spans="2:65" s="1" customFormat="1" ht="24.15" customHeight="1">
      <c r="B776" s="33"/>
      <c r="C776" s="132" t="s">
        <v>374</v>
      </c>
      <c r="D776" s="132" t="s">
        <v>158</v>
      </c>
      <c r="E776" s="133" t="s">
        <v>903</v>
      </c>
      <c r="F776" s="134" t="s">
        <v>904</v>
      </c>
      <c r="G776" s="135" t="s">
        <v>186</v>
      </c>
      <c r="H776" s="136">
        <v>8.3800000000000008</v>
      </c>
      <c r="I776" s="137"/>
      <c r="J776" s="138">
        <f>ROUND(I776*H776,2)</f>
        <v>0</v>
      </c>
      <c r="K776" s="134" t="s">
        <v>162</v>
      </c>
      <c r="L776" s="33"/>
      <c r="M776" s="139" t="s">
        <v>19</v>
      </c>
      <c r="N776" s="140" t="s">
        <v>43</v>
      </c>
      <c r="P776" s="141">
        <f>O776*H776</f>
        <v>0</v>
      </c>
      <c r="Q776" s="141">
        <v>2.5018699999999998</v>
      </c>
      <c r="R776" s="141">
        <f>Q776*H776</f>
        <v>20.965670599999999</v>
      </c>
      <c r="S776" s="141">
        <v>0</v>
      </c>
      <c r="T776" s="142">
        <f>S776*H776</f>
        <v>0</v>
      </c>
      <c r="AR776" s="143" t="s">
        <v>163</v>
      </c>
      <c r="AT776" s="143" t="s">
        <v>158</v>
      </c>
      <c r="AU776" s="143" t="s">
        <v>82</v>
      </c>
      <c r="AY776" s="18" t="s">
        <v>155</v>
      </c>
      <c r="BE776" s="144">
        <f>IF(N776="základní",J776,0)</f>
        <v>0</v>
      </c>
      <c r="BF776" s="144">
        <f>IF(N776="snížená",J776,0)</f>
        <v>0</v>
      </c>
      <c r="BG776" s="144">
        <f>IF(N776="zákl. přenesená",J776,0)</f>
        <v>0</v>
      </c>
      <c r="BH776" s="144">
        <f>IF(N776="sníž. přenesená",J776,0)</f>
        <v>0</v>
      </c>
      <c r="BI776" s="144">
        <f>IF(N776="nulová",J776,0)</f>
        <v>0</v>
      </c>
      <c r="BJ776" s="18" t="s">
        <v>79</v>
      </c>
      <c r="BK776" s="144">
        <f>ROUND(I776*H776,2)</f>
        <v>0</v>
      </c>
      <c r="BL776" s="18" t="s">
        <v>163</v>
      </c>
      <c r="BM776" s="143" t="s">
        <v>275</v>
      </c>
    </row>
    <row r="777" spans="2:65" s="1" customFormat="1" ht="10.199999999999999">
      <c r="B777" s="33"/>
      <c r="D777" s="145" t="s">
        <v>164</v>
      </c>
      <c r="F777" s="146" t="s">
        <v>906</v>
      </c>
      <c r="I777" s="147"/>
      <c r="L777" s="33"/>
      <c r="M777" s="148"/>
      <c r="T777" s="54"/>
      <c r="AT777" s="18" t="s">
        <v>164</v>
      </c>
      <c r="AU777" s="18" t="s">
        <v>82</v>
      </c>
    </row>
    <row r="778" spans="2:65" s="14" customFormat="1" ht="10.199999999999999">
      <c r="B778" s="178"/>
      <c r="D778" s="160" t="s">
        <v>514</v>
      </c>
      <c r="E778" s="179" t="s">
        <v>19</v>
      </c>
      <c r="F778" s="180" t="s">
        <v>1527</v>
      </c>
      <c r="H778" s="179" t="s">
        <v>19</v>
      </c>
      <c r="I778" s="181"/>
      <c r="L778" s="178"/>
      <c r="M778" s="182"/>
      <c r="T778" s="183"/>
      <c r="AT778" s="179" t="s">
        <v>514</v>
      </c>
      <c r="AU778" s="179" t="s">
        <v>82</v>
      </c>
      <c r="AV778" s="14" t="s">
        <v>79</v>
      </c>
      <c r="AW778" s="14" t="s">
        <v>33</v>
      </c>
      <c r="AX778" s="14" t="s">
        <v>72</v>
      </c>
      <c r="AY778" s="179" t="s">
        <v>155</v>
      </c>
    </row>
    <row r="779" spans="2:65" s="12" customFormat="1" ht="10.199999999999999">
      <c r="B779" s="159"/>
      <c r="D779" s="160" t="s">
        <v>514</v>
      </c>
      <c r="E779" s="161" t="s">
        <v>19</v>
      </c>
      <c r="F779" s="162" t="s">
        <v>1671</v>
      </c>
      <c r="H779" s="163">
        <v>8.1</v>
      </c>
      <c r="I779" s="164"/>
      <c r="L779" s="159"/>
      <c r="M779" s="165"/>
      <c r="T779" s="166"/>
      <c r="AT779" s="161" t="s">
        <v>514</v>
      </c>
      <c r="AU779" s="161" t="s">
        <v>82</v>
      </c>
      <c r="AV779" s="12" t="s">
        <v>82</v>
      </c>
      <c r="AW779" s="12" t="s">
        <v>33</v>
      </c>
      <c r="AX779" s="12" t="s">
        <v>72</v>
      </c>
      <c r="AY779" s="161" t="s">
        <v>155</v>
      </c>
    </row>
    <row r="780" spans="2:65" s="14" customFormat="1" ht="10.199999999999999">
      <c r="B780" s="178"/>
      <c r="D780" s="160" t="s">
        <v>514</v>
      </c>
      <c r="E780" s="179" t="s">
        <v>19</v>
      </c>
      <c r="F780" s="180" t="s">
        <v>1529</v>
      </c>
      <c r="H780" s="179" t="s">
        <v>19</v>
      </c>
      <c r="I780" s="181"/>
      <c r="L780" s="178"/>
      <c r="M780" s="182"/>
      <c r="T780" s="183"/>
      <c r="AT780" s="179" t="s">
        <v>514</v>
      </c>
      <c r="AU780" s="179" t="s">
        <v>82</v>
      </c>
      <c r="AV780" s="14" t="s">
        <v>79</v>
      </c>
      <c r="AW780" s="14" t="s">
        <v>33</v>
      </c>
      <c r="AX780" s="14" t="s">
        <v>72</v>
      </c>
      <c r="AY780" s="179" t="s">
        <v>155</v>
      </c>
    </row>
    <row r="781" spans="2:65" s="12" customFormat="1" ht="10.199999999999999">
      <c r="B781" s="159"/>
      <c r="D781" s="160" t="s">
        <v>514</v>
      </c>
      <c r="E781" s="161" t="s">
        <v>19</v>
      </c>
      <c r="F781" s="162" t="s">
        <v>1672</v>
      </c>
      <c r="H781" s="163">
        <v>0.20799999999999999</v>
      </c>
      <c r="I781" s="164"/>
      <c r="L781" s="159"/>
      <c r="M781" s="165"/>
      <c r="T781" s="166"/>
      <c r="AT781" s="161" t="s">
        <v>514</v>
      </c>
      <c r="AU781" s="161" t="s">
        <v>82</v>
      </c>
      <c r="AV781" s="12" t="s">
        <v>82</v>
      </c>
      <c r="AW781" s="12" t="s">
        <v>33</v>
      </c>
      <c r="AX781" s="12" t="s">
        <v>72</v>
      </c>
      <c r="AY781" s="161" t="s">
        <v>155</v>
      </c>
    </row>
    <row r="782" spans="2:65" s="14" customFormat="1" ht="10.199999999999999">
      <c r="B782" s="178"/>
      <c r="D782" s="160" t="s">
        <v>514</v>
      </c>
      <c r="E782" s="179" t="s">
        <v>19</v>
      </c>
      <c r="F782" s="180" t="s">
        <v>1531</v>
      </c>
      <c r="H782" s="179" t="s">
        <v>19</v>
      </c>
      <c r="I782" s="181"/>
      <c r="L782" s="178"/>
      <c r="M782" s="182"/>
      <c r="T782" s="183"/>
      <c r="AT782" s="179" t="s">
        <v>514</v>
      </c>
      <c r="AU782" s="179" t="s">
        <v>82</v>
      </c>
      <c r="AV782" s="14" t="s">
        <v>79</v>
      </c>
      <c r="AW782" s="14" t="s">
        <v>33</v>
      </c>
      <c r="AX782" s="14" t="s">
        <v>72</v>
      </c>
      <c r="AY782" s="179" t="s">
        <v>155</v>
      </c>
    </row>
    <row r="783" spans="2:65" s="12" customFormat="1" ht="10.199999999999999">
      <c r="B783" s="159"/>
      <c r="D783" s="160" t="s">
        <v>514</v>
      </c>
      <c r="E783" s="161" t="s">
        <v>19</v>
      </c>
      <c r="F783" s="162" t="s">
        <v>1673</v>
      </c>
      <c r="H783" s="163">
        <v>7.1999999999999995E-2</v>
      </c>
      <c r="I783" s="164"/>
      <c r="L783" s="159"/>
      <c r="M783" s="165"/>
      <c r="T783" s="166"/>
      <c r="AT783" s="161" t="s">
        <v>514</v>
      </c>
      <c r="AU783" s="161" t="s">
        <v>82</v>
      </c>
      <c r="AV783" s="12" t="s">
        <v>82</v>
      </c>
      <c r="AW783" s="12" t="s">
        <v>33</v>
      </c>
      <c r="AX783" s="12" t="s">
        <v>72</v>
      </c>
      <c r="AY783" s="161" t="s">
        <v>155</v>
      </c>
    </row>
    <row r="784" spans="2:65" s="13" customFormat="1" ht="10.199999999999999">
      <c r="B784" s="167"/>
      <c r="D784" s="160" t="s">
        <v>514</v>
      </c>
      <c r="E784" s="168" t="s">
        <v>19</v>
      </c>
      <c r="F784" s="169" t="s">
        <v>516</v>
      </c>
      <c r="H784" s="170">
        <v>8.3800000000000008</v>
      </c>
      <c r="I784" s="171"/>
      <c r="L784" s="167"/>
      <c r="M784" s="172"/>
      <c r="T784" s="173"/>
      <c r="AT784" s="168" t="s">
        <v>514</v>
      </c>
      <c r="AU784" s="168" t="s">
        <v>82</v>
      </c>
      <c r="AV784" s="13" t="s">
        <v>163</v>
      </c>
      <c r="AW784" s="13" t="s">
        <v>33</v>
      </c>
      <c r="AX784" s="13" t="s">
        <v>79</v>
      </c>
      <c r="AY784" s="168" t="s">
        <v>155</v>
      </c>
    </row>
    <row r="785" spans="2:65" s="1" customFormat="1" ht="24.15" customHeight="1">
      <c r="B785" s="33"/>
      <c r="C785" s="132" t="s">
        <v>271</v>
      </c>
      <c r="D785" s="132" t="s">
        <v>158</v>
      </c>
      <c r="E785" s="133" t="s">
        <v>909</v>
      </c>
      <c r="F785" s="134" t="s">
        <v>910</v>
      </c>
      <c r="G785" s="135" t="s">
        <v>176</v>
      </c>
      <c r="H785" s="136">
        <v>22.66</v>
      </c>
      <c r="I785" s="137"/>
      <c r="J785" s="138">
        <f>ROUND(I785*H785,2)</f>
        <v>0</v>
      </c>
      <c r="K785" s="134" t="s">
        <v>911</v>
      </c>
      <c r="L785" s="33"/>
      <c r="M785" s="139" t="s">
        <v>19</v>
      </c>
      <c r="N785" s="140" t="s">
        <v>43</v>
      </c>
      <c r="P785" s="141">
        <f>O785*H785</f>
        <v>0</v>
      </c>
      <c r="Q785" s="141">
        <v>6.3200000000000001E-3</v>
      </c>
      <c r="R785" s="141">
        <f>Q785*H785</f>
        <v>0.14321120000000001</v>
      </c>
      <c r="S785" s="141">
        <v>0</v>
      </c>
      <c r="T785" s="142">
        <f>S785*H785</f>
        <v>0</v>
      </c>
      <c r="AR785" s="143" t="s">
        <v>163</v>
      </c>
      <c r="AT785" s="143" t="s">
        <v>158</v>
      </c>
      <c r="AU785" s="143" t="s">
        <v>82</v>
      </c>
      <c r="AY785" s="18" t="s">
        <v>155</v>
      </c>
      <c r="BE785" s="144">
        <f>IF(N785="základní",J785,0)</f>
        <v>0</v>
      </c>
      <c r="BF785" s="144">
        <f>IF(N785="snížená",J785,0)</f>
        <v>0</v>
      </c>
      <c r="BG785" s="144">
        <f>IF(N785="zákl. přenesená",J785,0)</f>
        <v>0</v>
      </c>
      <c r="BH785" s="144">
        <f>IF(N785="sníž. přenesená",J785,0)</f>
        <v>0</v>
      </c>
      <c r="BI785" s="144">
        <f>IF(N785="nulová",J785,0)</f>
        <v>0</v>
      </c>
      <c r="BJ785" s="18" t="s">
        <v>79</v>
      </c>
      <c r="BK785" s="144">
        <f>ROUND(I785*H785,2)</f>
        <v>0</v>
      </c>
      <c r="BL785" s="18" t="s">
        <v>163</v>
      </c>
      <c r="BM785" s="143" t="s">
        <v>280</v>
      </c>
    </row>
    <row r="786" spans="2:65" s="1" customFormat="1" ht="10.199999999999999">
      <c r="B786" s="33"/>
      <c r="D786" s="145" t="s">
        <v>164</v>
      </c>
      <c r="F786" s="146" t="s">
        <v>913</v>
      </c>
      <c r="I786" s="147"/>
      <c r="L786" s="33"/>
      <c r="M786" s="148"/>
      <c r="T786" s="54"/>
      <c r="AT786" s="18" t="s">
        <v>164</v>
      </c>
      <c r="AU786" s="18" t="s">
        <v>82</v>
      </c>
    </row>
    <row r="787" spans="2:65" s="14" customFormat="1" ht="10.199999999999999">
      <c r="B787" s="178"/>
      <c r="D787" s="160" t="s">
        <v>514</v>
      </c>
      <c r="E787" s="179" t="s">
        <v>19</v>
      </c>
      <c r="F787" s="180" t="s">
        <v>1527</v>
      </c>
      <c r="H787" s="179" t="s">
        <v>19</v>
      </c>
      <c r="I787" s="181"/>
      <c r="L787" s="178"/>
      <c r="M787" s="182"/>
      <c r="T787" s="183"/>
      <c r="AT787" s="179" t="s">
        <v>514</v>
      </c>
      <c r="AU787" s="179" t="s">
        <v>82</v>
      </c>
      <c r="AV787" s="14" t="s">
        <v>79</v>
      </c>
      <c r="AW787" s="14" t="s">
        <v>33</v>
      </c>
      <c r="AX787" s="14" t="s">
        <v>72</v>
      </c>
      <c r="AY787" s="179" t="s">
        <v>155</v>
      </c>
    </row>
    <row r="788" spans="2:65" s="12" customFormat="1" ht="10.199999999999999">
      <c r="B788" s="159"/>
      <c r="D788" s="160" t="s">
        <v>514</v>
      </c>
      <c r="E788" s="161" t="s">
        <v>19</v>
      </c>
      <c r="F788" s="162" t="s">
        <v>1674</v>
      </c>
      <c r="H788" s="163">
        <v>21.6</v>
      </c>
      <c r="I788" s="164"/>
      <c r="L788" s="159"/>
      <c r="M788" s="165"/>
      <c r="T788" s="166"/>
      <c r="AT788" s="161" t="s">
        <v>514</v>
      </c>
      <c r="AU788" s="161" t="s">
        <v>82</v>
      </c>
      <c r="AV788" s="12" t="s">
        <v>82</v>
      </c>
      <c r="AW788" s="12" t="s">
        <v>33</v>
      </c>
      <c r="AX788" s="12" t="s">
        <v>72</v>
      </c>
      <c r="AY788" s="161" t="s">
        <v>155</v>
      </c>
    </row>
    <row r="789" spans="2:65" s="14" customFormat="1" ht="10.199999999999999">
      <c r="B789" s="178"/>
      <c r="D789" s="160" t="s">
        <v>514</v>
      </c>
      <c r="E789" s="179" t="s">
        <v>19</v>
      </c>
      <c r="F789" s="180" t="s">
        <v>1529</v>
      </c>
      <c r="H789" s="179" t="s">
        <v>19</v>
      </c>
      <c r="I789" s="181"/>
      <c r="L789" s="178"/>
      <c r="M789" s="182"/>
      <c r="T789" s="183"/>
      <c r="AT789" s="179" t="s">
        <v>514</v>
      </c>
      <c r="AU789" s="179" t="s">
        <v>82</v>
      </c>
      <c r="AV789" s="14" t="s">
        <v>79</v>
      </c>
      <c r="AW789" s="14" t="s">
        <v>33</v>
      </c>
      <c r="AX789" s="14" t="s">
        <v>72</v>
      </c>
      <c r="AY789" s="179" t="s">
        <v>155</v>
      </c>
    </row>
    <row r="790" spans="2:65" s="12" customFormat="1" ht="10.199999999999999">
      <c r="B790" s="159"/>
      <c r="D790" s="160" t="s">
        <v>514</v>
      </c>
      <c r="E790" s="161" t="s">
        <v>19</v>
      </c>
      <c r="F790" s="162" t="s">
        <v>1675</v>
      </c>
      <c r="H790" s="163">
        <v>0.57999999999999996</v>
      </c>
      <c r="I790" s="164"/>
      <c r="L790" s="159"/>
      <c r="M790" s="165"/>
      <c r="T790" s="166"/>
      <c r="AT790" s="161" t="s">
        <v>514</v>
      </c>
      <c r="AU790" s="161" t="s">
        <v>82</v>
      </c>
      <c r="AV790" s="12" t="s">
        <v>82</v>
      </c>
      <c r="AW790" s="12" t="s">
        <v>33</v>
      </c>
      <c r="AX790" s="12" t="s">
        <v>72</v>
      </c>
      <c r="AY790" s="161" t="s">
        <v>155</v>
      </c>
    </row>
    <row r="791" spans="2:65" s="14" customFormat="1" ht="10.199999999999999">
      <c r="B791" s="178"/>
      <c r="D791" s="160" t="s">
        <v>514</v>
      </c>
      <c r="E791" s="179" t="s">
        <v>19</v>
      </c>
      <c r="F791" s="180" t="s">
        <v>1531</v>
      </c>
      <c r="H791" s="179" t="s">
        <v>19</v>
      </c>
      <c r="I791" s="181"/>
      <c r="L791" s="178"/>
      <c r="M791" s="182"/>
      <c r="T791" s="183"/>
      <c r="AT791" s="179" t="s">
        <v>514</v>
      </c>
      <c r="AU791" s="179" t="s">
        <v>82</v>
      </c>
      <c r="AV791" s="14" t="s">
        <v>79</v>
      </c>
      <c r="AW791" s="14" t="s">
        <v>33</v>
      </c>
      <c r="AX791" s="14" t="s">
        <v>72</v>
      </c>
      <c r="AY791" s="179" t="s">
        <v>155</v>
      </c>
    </row>
    <row r="792" spans="2:65" s="12" customFormat="1" ht="10.199999999999999">
      <c r="B792" s="159"/>
      <c r="D792" s="160" t="s">
        <v>514</v>
      </c>
      <c r="E792" s="161" t="s">
        <v>19</v>
      </c>
      <c r="F792" s="162" t="s">
        <v>1676</v>
      </c>
      <c r="H792" s="163">
        <v>0.48</v>
      </c>
      <c r="I792" s="164"/>
      <c r="L792" s="159"/>
      <c r="M792" s="165"/>
      <c r="T792" s="166"/>
      <c r="AT792" s="161" t="s">
        <v>514</v>
      </c>
      <c r="AU792" s="161" t="s">
        <v>82</v>
      </c>
      <c r="AV792" s="12" t="s">
        <v>82</v>
      </c>
      <c r="AW792" s="12" t="s">
        <v>33</v>
      </c>
      <c r="AX792" s="12" t="s">
        <v>72</v>
      </c>
      <c r="AY792" s="161" t="s">
        <v>155</v>
      </c>
    </row>
    <row r="793" spans="2:65" s="13" customFormat="1" ht="10.199999999999999">
      <c r="B793" s="167"/>
      <c r="D793" s="160" t="s">
        <v>514</v>
      </c>
      <c r="E793" s="168" t="s">
        <v>19</v>
      </c>
      <c r="F793" s="169" t="s">
        <v>516</v>
      </c>
      <c r="H793" s="170">
        <v>22.66</v>
      </c>
      <c r="I793" s="171"/>
      <c r="L793" s="167"/>
      <c r="M793" s="172"/>
      <c r="T793" s="173"/>
      <c r="AT793" s="168" t="s">
        <v>514</v>
      </c>
      <c r="AU793" s="168" t="s">
        <v>82</v>
      </c>
      <c r="AV793" s="13" t="s">
        <v>163</v>
      </c>
      <c r="AW793" s="13" t="s">
        <v>33</v>
      </c>
      <c r="AX793" s="13" t="s">
        <v>79</v>
      </c>
      <c r="AY793" s="168" t="s">
        <v>155</v>
      </c>
    </row>
    <row r="794" spans="2:65" s="1" customFormat="1" ht="16.5" customHeight="1">
      <c r="B794" s="33"/>
      <c r="C794" s="132" t="s">
        <v>382</v>
      </c>
      <c r="D794" s="132" t="s">
        <v>158</v>
      </c>
      <c r="E794" s="133" t="s">
        <v>1677</v>
      </c>
      <c r="F794" s="134" t="s">
        <v>371</v>
      </c>
      <c r="G794" s="135" t="s">
        <v>161</v>
      </c>
      <c r="H794" s="136">
        <v>18</v>
      </c>
      <c r="I794" s="137"/>
      <c r="J794" s="138">
        <f>ROUND(I794*H794,2)</f>
        <v>0</v>
      </c>
      <c r="K794" s="134" t="s">
        <v>162</v>
      </c>
      <c r="L794" s="33"/>
      <c r="M794" s="139" t="s">
        <v>19</v>
      </c>
      <c r="N794" s="140" t="s">
        <v>43</v>
      </c>
      <c r="P794" s="141">
        <f>O794*H794</f>
        <v>0</v>
      </c>
      <c r="Q794" s="141">
        <v>8.7419999999999998E-2</v>
      </c>
      <c r="R794" s="141">
        <f>Q794*H794</f>
        <v>1.5735600000000001</v>
      </c>
      <c r="S794" s="141">
        <v>0</v>
      </c>
      <c r="T794" s="142">
        <f>S794*H794</f>
        <v>0</v>
      </c>
      <c r="AR794" s="143" t="s">
        <v>163</v>
      </c>
      <c r="AT794" s="143" t="s">
        <v>158</v>
      </c>
      <c r="AU794" s="143" t="s">
        <v>82</v>
      </c>
      <c r="AY794" s="18" t="s">
        <v>155</v>
      </c>
      <c r="BE794" s="144">
        <f>IF(N794="základní",J794,0)</f>
        <v>0</v>
      </c>
      <c r="BF794" s="144">
        <f>IF(N794="snížená",J794,0)</f>
        <v>0</v>
      </c>
      <c r="BG794" s="144">
        <f>IF(N794="zákl. přenesená",J794,0)</f>
        <v>0</v>
      </c>
      <c r="BH794" s="144">
        <f>IF(N794="sníž. přenesená",J794,0)</f>
        <v>0</v>
      </c>
      <c r="BI794" s="144">
        <f>IF(N794="nulová",J794,0)</f>
        <v>0</v>
      </c>
      <c r="BJ794" s="18" t="s">
        <v>79</v>
      </c>
      <c r="BK794" s="144">
        <f>ROUND(I794*H794,2)</f>
        <v>0</v>
      </c>
      <c r="BL794" s="18" t="s">
        <v>163</v>
      </c>
      <c r="BM794" s="143" t="s">
        <v>1678</v>
      </c>
    </row>
    <row r="795" spans="2:65" s="1" customFormat="1" ht="10.199999999999999">
      <c r="B795" s="33"/>
      <c r="D795" s="145" t="s">
        <v>164</v>
      </c>
      <c r="F795" s="146" t="s">
        <v>1679</v>
      </c>
      <c r="I795" s="147"/>
      <c r="L795" s="33"/>
      <c r="M795" s="148"/>
      <c r="T795" s="54"/>
      <c r="AT795" s="18" t="s">
        <v>164</v>
      </c>
      <c r="AU795" s="18" t="s">
        <v>82</v>
      </c>
    </row>
    <row r="796" spans="2:65" s="14" customFormat="1" ht="10.199999999999999">
      <c r="B796" s="178"/>
      <c r="D796" s="160" t="s">
        <v>514</v>
      </c>
      <c r="E796" s="179" t="s">
        <v>19</v>
      </c>
      <c r="F796" s="180" t="s">
        <v>877</v>
      </c>
      <c r="H796" s="179" t="s">
        <v>19</v>
      </c>
      <c r="I796" s="181"/>
      <c r="L796" s="178"/>
      <c r="M796" s="182"/>
      <c r="T796" s="183"/>
      <c r="AT796" s="179" t="s">
        <v>514</v>
      </c>
      <c r="AU796" s="179" t="s">
        <v>82</v>
      </c>
      <c r="AV796" s="14" t="s">
        <v>79</v>
      </c>
      <c r="AW796" s="14" t="s">
        <v>33</v>
      </c>
      <c r="AX796" s="14" t="s">
        <v>72</v>
      </c>
      <c r="AY796" s="179" t="s">
        <v>155</v>
      </c>
    </row>
    <row r="797" spans="2:65" s="14" customFormat="1" ht="10.199999999999999">
      <c r="B797" s="178"/>
      <c r="D797" s="160" t="s">
        <v>514</v>
      </c>
      <c r="E797" s="179" t="s">
        <v>19</v>
      </c>
      <c r="F797" s="180" t="s">
        <v>878</v>
      </c>
      <c r="H797" s="179" t="s">
        <v>19</v>
      </c>
      <c r="I797" s="181"/>
      <c r="L797" s="178"/>
      <c r="M797" s="182"/>
      <c r="T797" s="183"/>
      <c r="AT797" s="179" t="s">
        <v>514</v>
      </c>
      <c r="AU797" s="179" t="s">
        <v>82</v>
      </c>
      <c r="AV797" s="14" t="s">
        <v>79</v>
      </c>
      <c r="AW797" s="14" t="s">
        <v>33</v>
      </c>
      <c r="AX797" s="14" t="s">
        <v>72</v>
      </c>
      <c r="AY797" s="179" t="s">
        <v>155</v>
      </c>
    </row>
    <row r="798" spans="2:65" s="12" customFormat="1" ht="10.199999999999999">
      <c r="B798" s="159"/>
      <c r="D798" s="160" t="s">
        <v>514</v>
      </c>
      <c r="E798" s="161" t="s">
        <v>19</v>
      </c>
      <c r="F798" s="162" t="s">
        <v>92</v>
      </c>
      <c r="H798" s="163">
        <v>3</v>
      </c>
      <c r="I798" s="164"/>
      <c r="L798" s="159"/>
      <c r="M798" s="165"/>
      <c r="T798" s="166"/>
      <c r="AT798" s="161" t="s">
        <v>514</v>
      </c>
      <c r="AU798" s="161" t="s">
        <v>82</v>
      </c>
      <c r="AV798" s="12" t="s">
        <v>82</v>
      </c>
      <c r="AW798" s="12" t="s">
        <v>33</v>
      </c>
      <c r="AX798" s="12" t="s">
        <v>72</v>
      </c>
      <c r="AY798" s="161" t="s">
        <v>155</v>
      </c>
    </row>
    <row r="799" spans="2:65" s="14" customFormat="1" ht="10.199999999999999">
      <c r="B799" s="178"/>
      <c r="D799" s="160" t="s">
        <v>514</v>
      </c>
      <c r="E799" s="179" t="s">
        <v>19</v>
      </c>
      <c r="F799" s="180" t="s">
        <v>879</v>
      </c>
      <c r="H799" s="179" t="s">
        <v>19</v>
      </c>
      <c r="I799" s="181"/>
      <c r="L799" s="178"/>
      <c r="M799" s="182"/>
      <c r="T799" s="183"/>
      <c r="AT799" s="179" t="s">
        <v>514</v>
      </c>
      <c r="AU799" s="179" t="s">
        <v>82</v>
      </c>
      <c r="AV799" s="14" t="s">
        <v>79</v>
      </c>
      <c r="AW799" s="14" t="s">
        <v>33</v>
      </c>
      <c r="AX799" s="14" t="s">
        <v>72</v>
      </c>
      <c r="AY799" s="179" t="s">
        <v>155</v>
      </c>
    </row>
    <row r="800" spans="2:65" s="12" customFormat="1" ht="10.199999999999999">
      <c r="B800" s="159"/>
      <c r="D800" s="160" t="s">
        <v>514</v>
      </c>
      <c r="E800" s="161" t="s">
        <v>19</v>
      </c>
      <c r="F800" s="162" t="s">
        <v>163</v>
      </c>
      <c r="H800" s="163">
        <v>4</v>
      </c>
      <c r="I800" s="164"/>
      <c r="L800" s="159"/>
      <c r="M800" s="165"/>
      <c r="T800" s="166"/>
      <c r="AT800" s="161" t="s">
        <v>514</v>
      </c>
      <c r="AU800" s="161" t="s">
        <v>82</v>
      </c>
      <c r="AV800" s="12" t="s">
        <v>82</v>
      </c>
      <c r="AW800" s="12" t="s">
        <v>33</v>
      </c>
      <c r="AX800" s="12" t="s">
        <v>72</v>
      </c>
      <c r="AY800" s="161" t="s">
        <v>155</v>
      </c>
    </row>
    <row r="801" spans="2:65" s="14" customFormat="1" ht="10.199999999999999">
      <c r="B801" s="178"/>
      <c r="D801" s="160" t="s">
        <v>514</v>
      </c>
      <c r="E801" s="179" t="s">
        <v>19</v>
      </c>
      <c r="F801" s="180" t="s">
        <v>880</v>
      </c>
      <c r="H801" s="179" t="s">
        <v>19</v>
      </c>
      <c r="I801" s="181"/>
      <c r="L801" s="178"/>
      <c r="M801" s="182"/>
      <c r="T801" s="183"/>
      <c r="AT801" s="179" t="s">
        <v>514</v>
      </c>
      <c r="AU801" s="179" t="s">
        <v>82</v>
      </c>
      <c r="AV801" s="14" t="s">
        <v>79</v>
      </c>
      <c r="AW801" s="14" t="s">
        <v>33</v>
      </c>
      <c r="AX801" s="14" t="s">
        <v>72</v>
      </c>
      <c r="AY801" s="179" t="s">
        <v>155</v>
      </c>
    </row>
    <row r="802" spans="2:65" s="12" customFormat="1" ht="10.199999999999999">
      <c r="B802" s="159"/>
      <c r="D802" s="160" t="s">
        <v>514</v>
      </c>
      <c r="E802" s="161" t="s">
        <v>19</v>
      </c>
      <c r="F802" s="162" t="s">
        <v>189</v>
      </c>
      <c r="H802" s="163">
        <v>7</v>
      </c>
      <c r="I802" s="164"/>
      <c r="L802" s="159"/>
      <c r="M802" s="165"/>
      <c r="T802" s="166"/>
      <c r="AT802" s="161" t="s">
        <v>514</v>
      </c>
      <c r="AU802" s="161" t="s">
        <v>82</v>
      </c>
      <c r="AV802" s="12" t="s">
        <v>82</v>
      </c>
      <c r="AW802" s="12" t="s">
        <v>33</v>
      </c>
      <c r="AX802" s="12" t="s">
        <v>72</v>
      </c>
      <c r="AY802" s="161" t="s">
        <v>155</v>
      </c>
    </row>
    <row r="803" spans="2:65" s="14" customFormat="1" ht="10.199999999999999">
      <c r="B803" s="178"/>
      <c r="D803" s="160" t="s">
        <v>514</v>
      </c>
      <c r="E803" s="179" t="s">
        <v>19</v>
      </c>
      <c r="F803" s="180" t="s">
        <v>881</v>
      </c>
      <c r="H803" s="179" t="s">
        <v>19</v>
      </c>
      <c r="I803" s="181"/>
      <c r="L803" s="178"/>
      <c r="M803" s="182"/>
      <c r="T803" s="183"/>
      <c r="AT803" s="179" t="s">
        <v>514</v>
      </c>
      <c r="AU803" s="179" t="s">
        <v>82</v>
      </c>
      <c r="AV803" s="14" t="s">
        <v>79</v>
      </c>
      <c r="AW803" s="14" t="s">
        <v>33</v>
      </c>
      <c r="AX803" s="14" t="s">
        <v>72</v>
      </c>
      <c r="AY803" s="179" t="s">
        <v>155</v>
      </c>
    </row>
    <row r="804" spans="2:65" s="12" customFormat="1" ht="10.199999999999999">
      <c r="B804" s="159"/>
      <c r="D804" s="160" t="s">
        <v>514</v>
      </c>
      <c r="E804" s="161" t="s">
        <v>19</v>
      </c>
      <c r="F804" s="162" t="s">
        <v>163</v>
      </c>
      <c r="H804" s="163">
        <v>4</v>
      </c>
      <c r="I804" s="164"/>
      <c r="L804" s="159"/>
      <c r="M804" s="165"/>
      <c r="T804" s="166"/>
      <c r="AT804" s="161" t="s">
        <v>514</v>
      </c>
      <c r="AU804" s="161" t="s">
        <v>82</v>
      </c>
      <c r="AV804" s="12" t="s">
        <v>82</v>
      </c>
      <c r="AW804" s="12" t="s">
        <v>33</v>
      </c>
      <c r="AX804" s="12" t="s">
        <v>72</v>
      </c>
      <c r="AY804" s="161" t="s">
        <v>155</v>
      </c>
    </row>
    <row r="805" spans="2:65" s="13" customFormat="1" ht="10.199999999999999">
      <c r="B805" s="167"/>
      <c r="D805" s="160" t="s">
        <v>514</v>
      </c>
      <c r="E805" s="168" t="s">
        <v>19</v>
      </c>
      <c r="F805" s="169" t="s">
        <v>516</v>
      </c>
      <c r="H805" s="170">
        <v>18</v>
      </c>
      <c r="I805" s="171"/>
      <c r="L805" s="167"/>
      <c r="M805" s="172"/>
      <c r="T805" s="173"/>
      <c r="AT805" s="168" t="s">
        <v>514</v>
      </c>
      <c r="AU805" s="168" t="s">
        <v>82</v>
      </c>
      <c r="AV805" s="13" t="s">
        <v>163</v>
      </c>
      <c r="AW805" s="13" t="s">
        <v>33</v>
      </c>
      <c r="AX805" s="13" t="s">
        <v>79</v>
      </c>
      <c r="AY805" s="168" t="s">
        <v>155</v>
      </c>
    </row>
    <row r="806" spans="2:65" s="1" customFormat="1" ht="16.5" customHeight="1">
      <c r="B806" s="33"/>
      <c r="C806" s="149" t="s">
        <v>275</v>
      </c>
      <c r="D806" s="149" t="s">
        <v>229</v>
      </c>
      <c r="E806" s="150" t="s">
        <v>882</v>
      </c>
      <c r="F806" s="151" t="s">
        <v>883</v>
      </c>
      <c r="G806" s="152" t="s">
        <v>161</v>
      </c>
      <c r="H806" s="153">
        <v>3</v>
      </c>
      <c r="I806" s="154"/>
      <c r="J806" s="155">
        <f>ROUND(I806*H806,2)</f>
        <v>0</v>
      </c>
      <c r="K806" s="151" t="s">
        <v>162</v>
      </c>
      <c r="L806" s="156"/>
      <c r="M806" s="157" t="s">
        <v>19</v>
      </c>
      <c r="N806" s="158" t="s">
        <v>43</v>
      </c>
      <c r="P806" s="141">
        <f>O806*H806</f>
        <v>0</v>
      </c>
      <c r="Q806" s="141">
        <v>2.8000000000000001E-2</v>
      </c>
      <c r="R806" s="141">
        <f>Q806*H806</f>
        <v>8.4000000000000005E-2</v>
      </c>
      <c r="S806" s="141">
        <v>0</v>
      </c>
      <c r="T806" s="142">
        <f>S806*H806</f>
        <v>0</v>
      </c>
      <c r="AR806" s="143" t="s">
        <v>177</v>
      </c>
      <c r="AT806" s="143" t="s">
        <v>229</v>
      </c>
      <c r="AU806" s="143" t="s">
        <v>82</v>
      </c>
      <c r="AY806" s="18" t="s">
        <v>155</v>
      </c>
      <c r="BE806" s="144">
        <f>IF(N806="základní",J806,0)</f>
        <v>0</v>
      </c>
      <c r="BF806" s="144">
        <f>IF(N806="snížená",J806,0)</f>
        <v>0</v>
      </c>
      <c r="BG806" s="144">
        <f>IF(N806="zákl. přenesená",J806,0)</f>
        <v>0</v>
      </c>
      <c r="BH806" s="144">
        <f>IF(N806="sníž. přenesená",J806,0)</f>
        <v>0</v>
      </c>
      <c r="BI806" s="144">
        <f>IF(N806="nulová",J806,0)</f>
        <v>0</v>
      </c>
      <c r="BJ806" s="18" t="s">
        <v>79</v>
      </c>
      <c r="BK806" s="144">
        <f>ROUND(I806*H806,2)</f>
        <v>0</v>
      </c>
      <c r="BL806" s="18" t="s">
        <v>163</v>
      </c>
      <c r="BM806" s="143" t="s">
        <v>1680</v>
      </c>
    </row>
    <row r="807" spans="2:65" s="14" customFormat="1" ht="10.199999999999999">
      <c r="B807" s="178"/>
      <c r="D807" s="160" t="s">
        <v>514</v>
      </c>
      <c r="E807" s="179" t="s">
        <v>19</v>
      </c>
      <c r="F807" s="180" t="s">
        <v>885</v>
      </c>
      <c r="H807" s="179" t="s">
        <v>19</v>
      </c>
      <c r="I807" s="181"/>
      <c r="L807" s="178"/>
      <c r="M807" s="182"/>
      <c r="T807" s="183"/>
      <c r="AT807" s="179" t="s">
        <v>514</v>
      </c>
      <c r="AU807" s="179" t="s">
        <v>82</v>
      </c>
      <c r="AV807" s="14" t="s">
        <v>79</v>
      </c>
      <c r="AW807" s="14" t="s">
        <v>33</v>
      </c>
      <c r="AX807" s="14" t="s">
        <v>72</v>
      </c>
      <c r="AY807" s="179" t="s">
        <v>155</v>
      </c>
    </row>
    <row r="808" spans="2:65" s="12" customFormat="1" ht="10.199999999999999">
      <c r="B808" s="159"/>
      <c r="D808" s="160" t="s">
        <v>514</v>
      </c>
      <c r="E808" s="161" t="s">
        <v>19</v>
      </c>
      <c r="F808" s="162" t="s">
        <v>92</v>
      </c>
      <c r="H808" s="163">
        <v>3</v>
      </c>
      <c r="I808" s="164"/>
      <c r="L808" s="159"/>
      <c r="M808" s="165"/>
      <c r="T808" s="166"/>
      <c r="AT808" s="161" t="s">
        <v>514</v>
      </c>
      <c r="AU808" s="161" t="s">
        <v>82</v>
      </c>
      <c r="AV808" s="12" t="s">
        <v>82</v>
      </c>
      <c r="AW808" s="12" t="s">
        <v>33</v>
      </c>
      <c r="AX808" s="12" t="s">
        <v>79</v>
      </c>
      <c r="AY808" s="161" t="s">
        <v>155</v>
      </c>
    </row>
    <row r="809" spans="2:65" s="1" customFormat="1" ht="16.5" customHeight="1">
      <c r="B809" s="33"/>
      <c r="C809" s="149" t="s">
        <v>390</v>
      </c>
      <c r="D809" s="149" t="s">
        <v>229</v>
      </c>
      <c r="E809" s="150" t="s">
        <v>886</v>
      </c>
      <c r="F809" s="151" t="s">
        <v>887</v>
      </c>
      <c r="G809" s="152" t="s">
        <v>161</v>
      </c>
      <c r="H809" s="153">
        <v>4</v>
      </c>
      <c r="I809" s="154"/>
      <c r="J809" s="155">
        <f>ROUND(I809*H809,2)</f>
        <v>0</v>
      </c>
      <c r="K809" s="151" t="s">
        <v>162</v>
      </c>
      <c r="L809" s="156"/>
      <c r="M809" s="157" t="s">
        <v>19</v>
      </c>
      <c r="N809" s="158" t="s">
        <v>43</v>
      </c>
      <c r="P809" s="141">
        <f>O809*H809</f>
        <v>0</v>
      </c>
      <c r="Q809" s="141">
        <v>0.04</v>
      </c>
      <c r="R809" s="141">
        <f>Q809*H809</f>
        <v>0.16</v>
      </c>
      <c r="S809" s="141">
        <v>0</v>
      </c>
      <c r="T809" s="142">
        <f>S809*H809</f>
        <v>0</v>
      </c>
      <c r="AR809" s="143" t="s">
        <v>177</v>
      </c>
      <c r="AT809" s="143" t="s">
        <v>229</v>
      </c>
      <c r="AU809" s="143" t="s">
        <v>82</v>
      </c>
      <c r="AY809" s="18" t="s">
        <v>155</v>
      </c>
      <c r="BE809" s="144">
        <f>IF(N809="základní",J809,0)</f>
        <v>0</v>
      </c>
      <c r="BF809" s="144">
        <f>IF(N809="snížená",J809,0)</f>
        <v>0</v>
      </c>
      <c r="BG809" s="144">
        <f>IF(N809="zákl. přenesená",J809,0)</f>
        <v>0</v>
      </c>
      <c r="BH809" s="144">
        <f>IF(N809="sníž. přenesená",J809,0)</f>
        <v>0</v>
      </c>
      <c r="BI809" s="144">
        <f>IF(N809="nulová",J809,0)</f>
        <v>0</v>
      </c>
      <c r="BJ809" s="18" t="s">
        <v>79</v>
      </c>
      <c r="BK809" s="144">
        <f>ROUND(I809*H809,2)</f>
        <v>0</v>
      </c>
      <c r="BL809" s="18" t="s">
        <v>163</v>
      </c>
      <c r="BM809" s="143" t="s">
        <v>1681</v>
      </c>
    </row>
    <row r="810" spans="2:65" s="14" customFormat="1" ht="10.199999999999999">
      <c r="B810" s="178"/>
      <c r="D810" s="160" t="s">
        <v>514</v>
      </c>
      <c r="E810" s="179" t="s">
        <v>19</v>
      </c>
      <c r="F810" s="180" t="s">
        <v>885</v>
      </c>
      <c r="H810" s="179" t="s">
        <v>19</v>
      </c>
      <c r="I810" s="181"/>
      <c r="L810" s="178"/>
      <c r="M810" s="182"/>
      <c r="T810" s="183"/>
      <c r="AT810" s="179" t="s">
        <v>514</v>
      </c>
      <c r="AU810" s="179" t="s">
        <v>82</v>
      </c>
      <c r="AV810" s="14" t="s">
        <v>79</v>
      </c>
      <c r="AW810" s="14" t="s">
        <v>33</v>
      </c>
      <c r="AX810" s="14" t="s">
        <v>72</v>
      </c>
      <c r="AY810" s="179" t="s">
        <v>155</v>
      </c>
    </row>
    <row r="811" spans="2:65" s="12" customFormat="1" ht="10.199999999999999">
      <c r="B811" s="159"/>
      <c r="D811" s="160" t="s">
        <v>514</v>
      </c>
      <c r="E811" s="161" t="s">
        <v>19</v>
      </c>
      <c r="F811" s="162" t="s">
        <v>163</v>
      </c>
      <c r="H811" s="163">
        <v>4</v>
      </c>
      <c r="I811" s="164"/>
      <c r="L811" s="159"/>
      <c r="M811" s="165"/>
      <c r="T811" s="166"/>
      <c r="AT811" s="161" t="s">
        <v>514</v>
      </c>
      <c r="AU811" s="161" t="s">
        <v>82</v>
      </c>
      <c r="AV811" s="12" t="s">
        <v>82</v>
      </c>
      <c r="AW811" s="12" t="s">
        <v>33</v>
      </c>
      <c r="AX811" s="12" t="s">
        <v>79</v>
      </c>
      <c r="AY811" s="161" t="s">
        <v>155</v>
      </c>
    </row>
    <row r="812" spans="2:65" s="1" customFormat="1" ht="16.5" customHeight="1">
      <c r="B812" s="33"/>
      <c r="C812" s="149" t="s">
        <v>280</v>
      </c>
      <c r="D812" s="149" t="s">
        <v>229</v>
      </c>
      <c r="E812" s="150" t="s">
        <v>889</v>
      </c>
      <c r="F812" s="151" t="s">
        <v>890</v>
      </c>
      <c r="G812" s="152" t="s">
        <v>161</v>
      </c>
      <c r="H812" s="153">
        <v>7</v>
      </c>
      <c r="I812" s="154"/>
      <c r="J812" s="155">
        <f>ROUND(I812*H812,2)</f>
        <v>0</v>
      </c>
      <c r="K812" s="151" t="s">
        <v>162</v>
      </c>
      <c r="L812" s="156"/>
      <c r="M812" s="157" t="s">
        <v>19</v>
      </c>
      <c r="N812" s="158" t="s">
        <v>43</v>
      </c>
      <c r="P812" s="141">
        <f>O812*H812</f>
        <v>0</v>
      </c>
      <c r="Q812" s="141">
        <v>5.0999999999999997E-2</v>
      </c>
      <c r="R812" s="141">
        <f>Q812*H812</f>
        <v>0.35699999999999998</v>
      </c>
      <c r="S812" s="141">
        <v>0</v>
      </c>
      <c r="T812" s="142">
        <f>S812*H812</f>
        <v>0</v>
      </c>
      <c r="AR812" s="143" t="s">
        <v>177</v>
      </c>
      <c r="AT812" s="143" t="s">
        <v>229</v>
      </c>
      <c r="AU812" s="143" t="s">
        <v>82</v>
      </c>
      <c r="AY812" s="18" t="s">
        <v>155</v>
      </c>
      <c r="BE812" s="144">
        <f>IF(N812="základní",J812,0)</f>
        <v>0</v>
      </c>
      <c r="BF812" s="144">
        <f>IF(N812="snížená",J812,0)</f>
        <v>0</v>
      </c>
      <c r="BG812" s="144">
        <f>IF(N812="zákl. přenesená",J812,0)</f>
        <v>0</v>
      </c>
      <c r="BH812" s="144">
        <f>IF(N812="sníž. přenesená",J812,0)</f>
        <v>0</v>
      </c>
      <c r="BI812" s="144">
        <f>IF(N812="nulová",J812,0)</f>
        <v>0</v>
      </c>
      <c r="BJ812" s="18" t="s">
        <v>79</v>
      </c>
      <c r="BK812" s="144">
        <f>ROUND(I812*H812,2)</f>
        <v>0</v>
      </c>
      <c r="BL812" s="18" t="s">
        <v>163</v>
      </c>
      <c r="BM812" s="143" t="s">
        <v>1682</v>
      </c>
    </row>
    <row r="813" spans="2:65" s="14" customFormat="1" ht="10.199999999999999">
      <c r="B813" s="178"/>
      <c r="D813" s="160" t="s">
        <v>514</v>
      </c>
      <c r="E813" s="179" t="s">
        <v>19</v>
      </c>
      <c r="F813" s="180" t="s">
        <v>885</v>
      </c>
      <c r="H813" s="179" t="s">
        <v>19</v>
      </c>
      <c r="I813" s="181"/>
      <c r="L813" s="178"/>
      <c r="M813" s="182"/>
      <c r="T813" s="183"/>
      <c r="AT813" s="179" t="s">
        <v>514</v>
      </c>
      <c r="AU813" s="179" t="s">
        <v>82</v>
      </c>
      <c r="AV813" s="14" t="s">
        <v>79</v>
      </c>
      <c r="AW813" s="14" t="s">
        <v>33</v>
      </c>
      <c r="AX813" s="14" t="s">
        <v>72</v>
      </c>
      <c r="AY813" s="179" t="s">
        <v>155</v>
      </c>
    </row>
    <row r="814" spans="2:65" s="12" customFormat="1" ht="10.199999999999999">
      <c r="B814" s="159"/>
      <c r="D814" s="160" t="s">
        <v>514</v>
      </c>
      <c r="E814" s="161" t="s">
        <v>19</v>
      </c>
      <c r="F814" s="162" t="s">
        <v>189</v>
      </c>
      <c r="H814" s="163">
        <v>7</v>
      </c>
      <c r="I814" s="164"/>
      <c r="L814" s="159"/>
      <c r="M814" s="165"/>
      <c r="T814" s="166"/>
      <c r="AT814" s="161" t="s">
        <v>514</v>
      </c>
      <c r="AU814" s="161" t="s">
        <v>82</v>
      </c>
      <c r="AV814" s="12" t="s">
        <v>82</v>
      </c>
      <c r="AW814" s="12" t="s">
        <v>33</v>
      </c>
      <c r="AX814" s="12" t="s">
        <v>79</v>
      </c>
      <c r="AY814" s="161" t="s">
        <v>155</v>
      </c>
    </row>
    <row r="815" spans="2:65" s="1" customFormat="1" ht="16.5" customHeight="1">
      <c r="B815" s="33"/>
      <c r="C815" s="149" t="s">
        <v>398</v>
      </c>
      <c r="D815" s="149" t="s">
        <v>229</v>
      </c>
      <c r="E815" s="150" t="s">
        <v>892</v>
      </c>
      <c r="F815" s="151" t="s">
        <v>893</v>
      </c>
      <c r="G815" s="152" t="s">
        <v>161</v>
      </c>
      <c r="H815" s="153">
        <v>4</v>
      </c>
      <c r="I815" s="154"/>
      <c r="J815" s="155">
        <f>ROUND(I815*H815,2)</f>
        <v>0</v>
      </c>
      <c r="K815" s="151" t="s">
        <v>162</v>
      </c>
      <c r="L815" s="156"/>
      <c r="M815" s="157" t="s">
        <v>19</v>
      </c>
      <c r="N815" s="158" t="s">
        <v>43</v>
      </c>
      <c r="P815" s="141">
        <f>O815*H815</f>
        <v>0</v>
      </c>
      <c r="Q815" s="141">
        <v>6.8000000000000005E-2</v>
      </c>
      <c r="R815" s="141">
        <f>Q815*H815</f>
        <v>0.27200000000000002</v>
      </c>
      <c r="S815" s="141">
        <v>0</v>
      </c>
      <c r="T815" s="142">
        <f>S815*H815</f>
        <v>0</v>
      </c>
      <c r="AR815" s="143" t="s">
        <v>177</v>
      </c>
      <c r="AT815" s="143" t="s">
        <v>229</v>
      </c>
      <c r="AU815" s="143" t="s">
        <v>82</v>
      </c>
      <c r="AY815" s="18" t="s">
        <v>155</v>
      </c>
      <c r="BE815" s="144">
        <f>IF(N815="základní",J815,0)</f>
        <v>0</v>
      </c>
      <c r="BF815" s="144">
        <f>IF(N815="snížená",J815,0)</f>
        <v>0</v>
      </c>
      <c r="BG815" s="144">
        <f>IF(N815="zákl. přenesená",J815,0)</f>
        <v>0</v>
      </c>
      <c r="BH815" s="144">
        <f>IF(N815="sníž. přenesená",J815,0)</f>
        <v>0</v>
      </c>
      <c r="BI815" s="144">
        <f>IF(N815="nulová",J815,0)</f>
        <v>0</v>
      </c>
      <c r="BJ815" s="18" t="s">
        <v>79</v>
      </c>
      <c r="BK815" s="144">
        <f>ROUND(I815*H815,2)</f>
        <v>0</v>
      </c>
      <c r="BL815" s="18" t="s">
        <v>163</v>
      </c>
      <c r="BM815" s="143" t="s">
        <v>1683</v>
      </c>
    </row>
    <row r="816" spans="2:65" s="14" customFormat="1" ht="10.199999999999999">
      <c r="B816" s="178"/>
      <c r="D816" s="160" t="s">
        <v>514</v>
      </c>
      <c r="E816" s="179" t="s">
        <v>19</v>
      </c>
      <c r="F816" s="180" t="s">
        <v>885</v>
      </c>
      <c r="H816" s="179" t="s">
        <v>19</v>
      </c>
      <c r="I816" s="181"/>
      <c r="L816" s="178"/>
      <c r="M816" s="182"/>
      <c r="T816" s="183"/>
      <c r="AT816" s="179" t="s">
        <v>514</v>
      </c>
      <c r="AU816" s="179" t="s">
        <v>82</v>
      </c>
      <c r="AV816" s="14" t="s">
        <v>79</v>
      </c>
      <c r="AW816" s="14" t="s">
        <v>33</v>
      </c>
      <c r="AX816" s="14" t="s">
        <v>72</v>
      </c>
      <c r="AY816" s="179" t="s">
        <v>155</v>
      </c>
    </row>
    <row r="817" spans="2:65" s="12" customFormat="1" ht="10.199999999999999">
      <c r="B817" s="159"/>
      <c r="D817" s="160" t="s">
        <v>514</v>
      </c>
      <c r="E817" s="161" t="s">
        <v>19</v>
      </c>
      <c r="F817" s="162" t="s">
        <v>163</v>
      </c>
      <c r="H817" s="163">
        <v>4</v>
      </c>
      <c r="I817" s="164"/>
      <c r="L817" s="159"/>
      <c r="M817" s="165"/>
      <c r="T817" s="166"/>
      <c r="AT817" s="161" t="s">
        <v>514</v>
      </c>
      <c r="AU817" s="161" t="s">
        <v>82</v>
      </c>
      <c r="AV817" s="12" t="s">
        <v>82</v>
      </c>
      <c r="AW817" s="12" t="s">
        <v>33</v>
      </c>
      <c r="AX817" s="12" t="s">
        <v>79</v>
      </c>
      <c r="AY817" s="161" t="s">
        <v>155</v>
      </c>
    </row>
    <row r="818" spans="2:65" s="1" customFormat="1" ht="21.75" customHeight="1">
      <c r="B818" s="33"/>
      <c r="C818" s="132" t="s">
        <v>284</v>
      </c>
      <c r="D818" s="132" t="s">
        <v>158</v>
      </c>
      <c r="E818" s="133" t="s">
        <v>895</v>
      </c>
      <c r="F818" s="134" t="s">
        <v>896</v>
      </c>
      <c r="G818" s="135" t="s">
        <v>161</v>
      </c>
      <c r="H818" s="136">
        <v>8</v>
      </c>
      <c r="I818" s="137"/>
      <c r="J818" s="138">
        <f>ROUND(I818*H818,2)</f>
        <v>0</v>
      </c>
      <c r="K818" s="134" t="s">
        <v>162</v>
      </c>
      <c r="L818" s="33"/>
      <c r="M818" s="139" t="s">
        <v>19</v>
      </c>
      <c r="N818" s="140" t="s">
        <v>43</v>
      </c>
      <c r="P818" s="141">
        <f>O818*H818</f>
        <v>0</v>
      </c>
      <c r="Q818" s="141">
        <v>8.7419999999999998E-2</v>
      </c>
      <c r="R818" s="141">
        <f>Q818*H818</f>
        <v>0.69935999999999998</v>
      </c>
      <c r="S818" s="141">
        <v>0</v>
      </c>
      <c r="T818" s="142">
        <f>S818*H818</f>
        <v>0</v>
      </c>
      <c r="AR818" s="143" t="s">
        <v>163</v>
      </c>
      <c r="AT818" s="143" t="s">
        <v>158</v>
      </c>
      <c r="AU818" s="143" t="s">
        <v>82</v>
      </c>
      <c r="AY818" s="18" t="s">
        <v>155</v>
      </c>
      <c r="BE818" s="144">
        <f>IF(N818="základní",J818,0)</f>
        <v>0</v>
      </c>
      <c r="BF818" s="144">
        <f>IF(N818="snížená",J818,0)</f>
        <v>0</v>
      </c>
      <c r="BG818" s="144">
        <f>IF(N818="zákl. přenesená",J818,0)</f>
        <v>0</v>
      </c>
      <c r="BH818" s="144">
        <f>IF(N818="sníž. přenesená",J818,0)</f>
        <v>0</v>
      </c>
      <c r="BI818" s="144">
        <f>IF(N818="nulová",J818,0)</f>
        <v>0</v>
      </c>
      <c r="BJ818" s="18" t="s">
        <v>79</v>
      </c>
      <c r="BK818" s="144">
        <f>ROUND(I818*H818,2)</f>
        <v>0</v>
      </c>
      <c r="BL818" s="18" t="s">
        <v>163</v>
      </c>
      <c r="BM818" s="143" t="s">
        <v>1684</v>
      </c>
    </row>
    <row r="819" spans="2:65" s="1" customFormat="1" ht="10.199999999999999">
      <c r="B819" s="33"/>
      <c r="D819" s="145" t="s">
        <v>164</v>
      </c>
      <c r="F819" s="146" t="s">
        <v>898</v>
      </c>
      <c r="I819" s="147"/>
      <c r="L819" s="33"/>
      <c r="M819" s="148"/>
      <c r="T819" s="54"/>
      <c r="AT819" s="18" t="s">
        <v>164</v>
      </c>
      <c r="AU819" s="18" t="s">
        <v>82</v>
      </c>
    </row>
    <row r="820" spans="2:65" s="14" customFormat="1" ht="10.199999999999999">
      <c r="B820" s="178"/>
      <c r="D820" s="160" t="s">
        <v>514</v>
      </c>
      <c r="E820" s="179" t="s">
        <v>19</v>
      </c>
      <c r="F820" s="180" t="s">
        <v>877</v>
      </c>
      <c r="H820" s="179" t="s">
        <v>19</v>
      </c>
      <c r="I820" s="181"/>
      <c r="L820" s="178"/>
      <c r="M820" s="182"/>
      <c r="T820" s="183"/>
      <c r="AT820" s="179" t="s">
        <v>514</v>
      </c>
      <c r="AU820" s="179" t="s">
        <v>82</v>
      </c>
      <c r="AV820" s="14" t="s">
        <v>79</v>
      </c>
      <c r="AW820" s="14" t="s">
        <v>33</v>
      </c>
      <c r="AX820" s="14" t="s">
        <v>72</v>
      </c>
      <c r="AY820" s="179" t="s">
        <v>155</v>
      </c>
    </row>
    <row r="821" spans="2:65" s="14" customFormat="1" ht="10.199999999999999">
      <c r="B821" s="178"/>
      <c r="D821" s="160" t="s">
        <v>514</v>
      </c>
      <c r="E821" s="179" t="s">
        <v>19</v>
      </c>
      <c r="F821" s="180" t="s">
        <v>899</v>
      </c>
      <c r="H821" s="179" t="s">
        <v>19</v>
      </c>
      <c r="I821" s="181"/>
      <c r="L821" s="178"/>
      <c r="M821" s="182"/>
      <c r="T821" s="183"/>
      <c r="AT821" s="179" t="s">
        <v>514</v>
      </c>
      <c r="AU821" s="179" t="s">
        <v>82</v>
      </c>
      <c r="AV821" s="14" t="s">
        <v>79</v>
      </c>
      <c r="AW821" s="14" t="s">
        <v>33</v>
      </c>
      <c r="AX821" s="14" t="s">
        <v>72</v>
      </c>
      <c r="AY821" s="179" t="s">
        <v>155</v>
      </c>
    </row>
    <row r="822" spans="2:65" s="12" customFormat="1" ht="10.199999999999999">
      <c r="B822" s="159"/>
      <c r="D822" s="160" t="s">
        <v>514</v>
      </c>
      <c r="E822" s="161" t="s">
        <v>19</v>
      </c>
      <c r="F822" s="162" t="s">
        <v>177</v>
      </c>
      <c r="H822" s="163">
        <v>8</v>
      </c>
      <c r="I822" s="164"/>
      <c r="L822" s="159"/>
      <c r="M822" s="165"/>
      <c r="T822" s="166"/>
      <c r="AT822" s="161" t="s">
        <v>514</v>
      </c>
      <c r="AU822" s="161" t="s">
        <v>82</v>
      </c>
      <c r="AV822" s="12" t="s">
        <v>82</v>
      </c>
      <c r="AW822" s="12" t="s">
        <v>33</v>
      </c>
      <c r="AX822" s="12" t="s">
        <v>79</v>
      </c>
      <c r="AY822" s="161" t="s">
        <v>155</v>
      </c>
    </row>
    <row r="823" spans="2:65" s="1" customFormat="1" ht="16.5" customHeight="1">
      <c r="B823" s="33"/>
      <c r="C823" s="149" t="s">
        <v>406</v>
      </c>
      <c r="D823" s="149" t="s">
        <v>229</v>
      </c>
      <c r="E823" s="150" t="s">
        <v>900</v>
      </c>
      <c r="F823" s="151" t="s">
        <v>901</v>
      </c>
      <c r="G823" s="152" t="s">
        <v>161</v>
      </c>
      <c r="H823" s="153">
        <v>8</v>
      </c>
      <c r="I823" s="154"/>
      <c r="J823" s="155">
        <f>ROUND(I823*H823,2)</f>
        <v>0</v>
      </c>
      <c r="K823" s="151" t="s">
        <v>162</v>
      </c>
      <c r="L823" s="156"/>
      <c r="M823" s="157" t="s">
        <v>19</v>
      </c>
      <c r="N823" s="158" t="s">
        <v>43</v>
      </c>
      <c r="P823" s="141">
        <f>O823*H823</f>
        <v>0</v>
      </c>
      <c r="Q823" s="141">
        <v>8.1000000000000003E-2</v>
      </c>
      <c r="R823" s="141">
        <f>Q823*H823</f>
        <v>0.64800000000000002</v>
      </c>
      <c r="S823" s="141">
        <v>0</v>
      </c>
      <c r="T823" s="142">
        <f>S823*H823</f>
        <v>0</v>
      </c>
      <c r="AR823" s="143" t="s">
        <v>177</v>
      </c>
      <c r="AT823" s="143" t="s">
        <v>229</v>
      </c>
      <c r="AU823" s="143" t="s">
        <v>82</v>
      </c>
      <c r="AY823" s="18" t="s">
        <v>155</v>
      </c>
      <c r="BE823" s="144">
        <f>IF(N823="základní",J823,0)</f>
        <v>0</v>
      </c>
      <c r="BF823" s="144">
        <f>IF(N823="snížená",J823,0)</f>
        <v>0</v>
      </c>
      <c r="BG823" s="144">
        <f>IF(N823="zákl. přenesená",J823,0)</f>
        <v>0</v>
      </c>
      <c r="BH823" s="144">
        <f>IF(N823="sníž. přenesená",J823,0)</f>
        <v>0</v>
      </c>
      <c r="BI823" s="144">
        <f>IF(N823="nulová",J823,0)</f>
        <v>0</v>
      </c>
      <c r="BJ823" s="18" t="s">
        <v>79</v>
      </c>
      <c r="BK823" s="144">
        <f>ROUND(I823*H823,2)</f>
        <v>0</v>
      </c>
      <c r="BL823" s="18" t="s">
        <v>163</v>
      </c>
      <c r="BM823" s="143" t="s">
        <v>1685</v>
      </c>
    </row>
    <row r="824" spans="2:65" s="14" customFormat="1" ht="10.199999999999999">
      <c r="B824" s="178"/>
      <c r="D824" s="160" t="s">
        <v>514</v>
      </c>
      <c r="E824" s="179" t="s">
        <v>19</v>
      </c>
      <c r="F824" s="180" t="s">
        <v>885</v>
      </c>
      <c r="H824" s="179" t="s">
        <v>19</v>
      </c>
      <c r="I824" s="181"/>
      <c r="L824" s="178"/>
      <c r="M824" s="182"/>
      <c r="T824" s="183"/>
      <c r="AT824" s="179" t="s">
        <v>514</v>
      </c>
      <c r="AU824" s="179" t="s">
        <v>82</v>
      </c>
      <c r="AV824" s="14" t="s">
        <v>79</v>
      </c>
      <c r="AW824" s="14" t="s">
        <v>33</v>
      </c>
      <c r="AX824" s="14" t="s">
        <v>72</v>
      </c>
      <c r="AY824" s="179" t="s">
        <v>155</v>
      </c>
    </row>
    <row r="825" spans="2:65" s="12" customFormat="1" ht="10.199999999999999">
      <c r="B825" s="159"/>
      <c r="D825" s="160" t="s">
        <v>514</v>
      </c>
      <c r="E825" s="161" t="s">
        <v>19</v>
      </c>
      <c r="F825" s="162" t="s">
        <v>177</v>
      </c>
      <c r="H825" s="163">
        <v>8</v>
      </c>
      <c r="I825" s="164"/>
      <c r="L825" s="159"/>
      <c r="M825" s="165"/>
      <c r="T825" s="166"/>
      <c r="AT825" s="161" t="s">
        <v>514</v>
      </c>
      <c r="AU825" s="161" t="s">
        <v>82</v>
      </c>
      <c r="AV825" s="12" t="s">
        <v>82</v>
      </c>
      <c r="AW825" s="12" t="s">
        <v>33</v>
      </c>
      <c r="AX825" s="12" t="s">
        <v>79</v>
      </c>
      <c r="AY825" s="161" t="s">
        <v>155</v>
      </c>
    </row>
    <row r="826" spans="2:65" s="1" customFormat="1" ht="21.75" customHeight="1">
      <c r="B826" s="33"/>
      <c r="C826" s="132" t="s">
        <v>290</v>
      </c>
      <c r="D826" s="132" t="s">
        <v>158</v>
      </c>
      <c r="E826" s="133" t="s">
        <v>1686</v>
      </c>
      <c r="F826" s="134" t="s">
        <v>1687</v>
      </c>
      <c r="G826" s="135" t="s">
        <v>186</v>
      </c>
      <c r="H826" s="136">
        <v>0.38800000000000001</v>
      </c>
      <c r="I826" s="137"/>
      <c r="J826" s="138">
        <f>ROUND(I826*H826,2)</f>
        <v>0</v>
      </c>
      <c r="K826" s="134" t="s">
        <v>162</v>
      </c>
      <c r="L826" s="33"/>
      <c r="M826" s="139" t="s">
        <v>19</v>
      </c>
      <c r="N826" s="140" t="s">
        <v>43</v>
      </c>
      <c r="P826" s="141">
        <f>O826*H826</f>
        <v>0</v>
      </c>
      <c r="Q826" s="141">
        <v>2.79989</v>
      </c>
      <c r="R826" s="141">
        <f>Q826*H826</f>
        <v>1.0863573200000001</v>
      </c>
      <c r="S826" s="141">
        <v>0</v>
      </c>
      <c r="T826" s="142">
        <f>S826*H826</f>
        <v>0</v>
      </c>
      <c r="AR826" s="143" t="s">
        <v>163</v>
      </c>
      <c r="AT826" s="143" t="s">
        <v>158</v>
      </c>
      <c r="AU826" s="143" t="s">
        <v>82</v>
      </c>
      <c r="AY826" s="18" t="s">
        <v>155</v>
      </c>
      <c r="BE826" s="144">
        <f>IF(N826="základní",J826,0)</f>
        <v>0</v>
      </c>
      <c r="BF826" s="144">
        <f>IF(N826="snížená",J826,0)</f>
        <v>0</v>
      </c>
      <c r="BG826" s="144">
        <f>IF(N826="zákl. přenesená",J826,0)</f>
        <v>0</v>
      </c>
      <c r="BH826" s="144">
        <f>IF(N826="sníž. přenesená",J826,0)</f>
        <v>0</v>
      </c>
      <c r="BI826" s="144">
        <f>IF(N826="nulová",J826,0)</f>
        <v>0</v>
      </c>
      <c r="BJ826" s="18" t="s">
        <v>79</v>
      </c>
      <c r="BK826" s="144">
        <f>ROUND(I826*H826,2)</f>
        <v>0</v>
      </c>
      <c r="BL826" s="18" t="s">
        <v>163</v>
      </c>
      <c r="BM826" s="143" t="s">
        <v>1688</v>
      </c>
    </row>
    <row r="827" spans="2:65" s="1" customFormat="1" ht="10.199999999999999">
      <c r="B827" s="33"/>
      <c r="D827" s="145" t="s">
        <v>164</v>
      </c>
      <c r="F827" s="146" t="s">
        <v>1689</v>
      </c>
      <c r="I827" s="147"/>
      <c r="L827" s="33"/>
      <c r="M827" s="148"/>
      <c r="T827" s="54"/>
      <c r="AT827" s="18" t="s">
        <v>164</v>
      </c>
      <c r="AU827" s="18" t="s">
        <v>82</v>
      </c>
    </row>
    <row r="828" spans="2:65" s="14" customFormat="1" ht="10.199999999999999">
      <c r="B828" s="178"/>
      <c r="D828" s="160" t="s">
        <v>514</v>
      </c>
      <c r="E828" s="179" t="s">
        <v>19</v>
      </c>
      <c r="F828" s="180" t="s">
        <v>1690</v>
      </c>
      <c r="H828" s="179" t="s">
        <v>19</v>
      </c>
      <c r="I828" s="181"/>
      <c r="L828" s="178"/>
      <c r="M828" s="182"/>
      <c r="T828" s="183"/>
      <c r="AT828" s="179" t="s">
        <v>514</v>
      </c>
      <c r="AU828" s="179" t="s">
        <v>82</v>
      </c>
      <c r="AV828" s="14" t="s">
        <v>79</v>
      </c>
      <c r="AW828" s="14" t="s">
        <v>33</v>
      </c>
      <c r="AX828" s="14" t="s">
        <v>72</v>
      </c>
      <c r="AY828" s="179" t="s">
        <v>155</v>
      </c>
    </row>
    <row r="829" spans="2:65" s="12" customFormat="1" ht="10.199999999999999">
      <c r="B829" s="159"/>
      <c r="D829" s="160" t="s">
        <v>514</v>
      </c>
      <c r="E829" s="161" t="s">
        <v>19</v>
      </c>
      <c r="F829" s="162" t="s">
        <v>1691</v>
      </c>
      <c r="H829" s="163">
        <v>0.38800000000000001</v>
      </c>
      <c r="I829" s="164"/>
      <c r="L829" s="159"/>
      <c r="M829" s="165"/>
      <c r="T829" s="166"/>
      <c r="AT829" s="161" t="s">
        <v>514</v>
      </c>
      <c r="AU829" s="161" t="s">
        <v>82</v>
      </c>
      <c r="AV829" s="12" t="s">
        <v>82</v>
      </c>
      <c r="AW829" s="12" t="s">
        <v>33</v>
      </c>
      <c r="AX829" s="12" t="s">
        <v>79</v>
      </c>
      <c r="AY829" s="161" t="s">
        <v>155</v>
      </c>
    </row>
    <row r="830" spans="2:65" s="1" customFormat="1" ht="24.15" customHeight="1">
      <c r="B830" s="33"/>
      <c r="C830" s="132" t="s">
        <v>414</v>
      </c>
      <c r="D830" s="132" t="s">
        <v>158</v>
      </c>
      <c r="E830" s="133" t="s">
        <v>1692</v>
      </c>
      <c r="F830" s="134" t="s">
        <v>1693</v>
      </c>
      <c r="G830" s="135" t="s">
        <v>186</v>
      </c>
      <c r="H830" s="136">
        <v>0.90700000000000003</v>
      </c>
      <c r="I830" s="137"/>
      <c r="J830" s="138">
        <f>ROUND(I830*H830,2)</f>
        <v>0</v>
      </c>
      <c r="K830" s="134" t="s">
        <v>162</v>
      </c>
      <c r="L830" s="33"/>
      <c r="M830" s="139" t="s">
        <v>19</v>
      </c>
      <c r="N830" s="140" t="s">
        <v>43</v>
      </c>
      <c r="P830" s="141">
        <f>O830*H830</f>
        <v>0</v>
      </c>
      <c r="Q830" s="141">
        <v>1.9967999999999999</v>
      </c>
      <c r="R830" s="141">
        <f>Q830*H830</f>
        <v>1.8110975999999999</v>
      </c>
      <c r="S830" s="141">
        <v>0</v>
      </c>
      <c r="T830" s="142">
        <f>S830*H830</f>
        <v>0</v>
      </c>
      <c r="AR830" s="143" t="s">
        <v>163</v>
      </c>
      <c r="AT830" s="143" t="s">
        <v>158</v>
      </c>
      <c r="AU830" s="143" t="s">
        <v>82</v>
      </c>
      <c r="AY830" s="18" t="s">
        <v>155</v>
      </c>
      <c r="BE830" s="144">
        <f>IF(N830="základní",J830,0)</f>
        <v>0</v>
      </c>
      <c r="BF830" s="144">
        <f>IF(N830="snížená",J830,0)</f>
        <v>0</v>
      </c>
      <c r="BG830" s="144">
        <f>IF(N830="zákl. přenesená",J830,0)</f>
        <v>0</v>
      </c>
      <c r="BH830" s="144">
        <f>IF(N830="sníž. přenesená",J830,0)</f>
        <v>0</v>
      </c>
      <c r="BI830" s="144">
        <f>IF(N830="nulová",J830,0)</f>
        <v>0</v>
      </c>
      <c r="BJ830" s="18" t="s">
        <v>79</v>
      </c>
      <c r="BK830" s="144">
        <f>ROUND(I830*H830,2)</f>
        <v>0</v>
      </c>
      <c r="BL830" s="18" t="s">
        <v>163</v>
      </c>
      <c r="BM830" s="143" t="s">
        <v>1694</v>
      </c>
    </row>
    <row r="831" spans="2:65" s="1" customFormat="1" ht="10.199999999999999">
      <c r="B831" s="33"/>
      <c r="D831" s="145" t="s">
        <v>164</v>
      </c>
      <c r="F831" s="146" t="s">
        <v>1695</v>
      </c>
      <c r="I831" s="147"/>
      <c r="L831" s="33"/>
      <c r="M831" s="148"/>
      <c r="T831" s="54"/>
      <c r="AT831" s="18" t="s">
        <v>164</v>
      </c>
      <c r="AU831" s="18" t="s">
        <v>82</v>
      </c>
    </row>
    <row r="832" spans="2:65" s="14" customFormat="1" ht="10.199999999999999">
      <c r="B832" s="178"/>
      <c r="D832" s="160" t="s">
        <v>514</v>
      </c>
      <c r="E832" s="179" t="s">
        <v>19</v>
      </c>
      <c r="F832" s="180" t="s">
        <v>1523</v>
      </c>
      <c r="H832" s="179" t="s">
        <v>19</v>
      </c>
      <c r="I832" s="181"/>
      <c r="L832" s="178"/>
      <c r="M832" s="182"/>
      <c r="T832" s="183"/>
      <c r="AT832" s="179" t="s">
        <v>514</v>
      </c>
      <c r="AU832" s="179" t="s">
        <v>82</v>
      </c>
      <c r="AV832" s="14" t="s">
        <v>79</v>
      </c>
      <c r="AW832" s="14" t="s">
        <v>33</v>
      </c>
      <c r="AX832" s="14" t="s">
        <v>72</v>
      </c>
      <c r="AY832" s="179" t="s">
        <v>155</v>
      </c>
    </row>
    <row r="833" spans="2:65" s="12" customFormat="1" ht="10.199999999999999">
      <c r="B833" s="159"/>
      <c r="D833" s="160" t="s">
        <v>514</v>
      </c>
      <c r="E833" s="161" t="s">
        <v>19</v>
      </c>
      <c r="F833" s="162" t="s">
        <v>1696</v>
      </c>
      <c r="H833" s="163">
        <v>0.90700000000000003</v>
      </c>
      <c r="I833" s="164"/>
      <c r="L833" s="159"/>
      <c r="M833" s="165"/>
      <c r="T833" s="166"/>
      <c r="AT833" s="161" t="s">
        <v>514</v>
      </c>
      <c r="AU833" s="161" t="s">
        <v>82</v>
      </c>
      <c r="AV833" s="12" t="s">
        <v>82</v>
      </c>
      <c r="AW833" s="12" t="s">
        <v>33</v>
      </c>
      <c r="AX833" s="12" t="s">
        <v>79</v>
      </c>
      <c r="AY833" s="161" t="s">
        <v>155</v>
      </c>
    </row>
    <row r="834" spans="2:65" s="1" customFormat="1" ht="24.15" customHeight="1">
      <c r="B834" s="33"/>
      <c r="C834" s="132" t="s">
        <v>294</v>
      </c>
      <c r="D834" s="132" t="s">
        <v>158</v>
      </c>
      <c r="E834" s="133" t="s">
        <v>1697</v>
      </c>
      <c r="F834" s="134" t="s">
        <v>1698</v>
      </c>
      <c r="G834" s="135" t="s">
        <v>176</v>
      </c>
      <c r="H834" s="136">
        <v>8</v>
      </c>
      <c r="I834" s="137"/>
      <c r="J834" s="138">
        <f>ROUND(I834*H834,2)</f>
        <v>0</v>
      </c>
      <c r="K834" s="134" t="s">
        <v>162</v>
      </c>
      <c r="L834" s="33"/>
      <c r="M834" s="139" t="s">
        <v>19</v>
      </c>
      <c r="N834" s="140" t="s">
        <v>43</v>
      </c>
      <c r="P834" s="141">
        <f>O834*H834</f>
        <v>0</v>
      </c>
      <c r="Q834" s="141">
        <v>0.43744</v>
      </c>
      <c r="R834" s="141">
        <f>Q834*H834</f>
        <v>3.49952</v>
      </c>
      <c r="S834" s="141">
        <v>0</v>
      </c>
      <c r="T834" s="142">
        <f>S834*H834</f>
        <v>0</v>
      </c>
      <c r="AR834" s="143" t="s">
        <v>163</v>
      </c>
      <c r="AT834" s="143" t="s">
        <v>158</v>
      </c>
      <c r="AU834" s="143" t="s">
        <v>82</v>
      </c>
      <c r="AY834" s="18" t="s">
        <v>155</v>
      </c>
      <c r="BE834" s="144">
        <f>IF(N834="základní",J834,0)</f>
        <v>0</v>
      </c>
      <c r="BF834" s="144">
        <f>IF(N834="snížená",J834,0)</f>
        <v>0</v>
      </c>
      <c r="BG834" s="144">
        <f>IF(N834="zákl. přenesená",J834,0)</f>
        <v>0</v>
      </c>
      <c r="BH834" s="144">
        <f>IF(N834="sníž. přenesená",J834,0)</f>
        <v>0</v>
      </c>
      <c r="BI834" s="144">
        <f>IF(N834="nulová",J834,0)</f>
        <v>0</v>
      </c>
      <c r="BJ834" s="18" t="s">
        <v>79</v>
      </c>
      <c r="BK834" s="144">
        <f>ROUND(I834*H834,2)</f>
        <v>0</v>
      </c>
      <c r="BL834" s="18" t="s">
        <v>163</v>
      </c>
      <c r="BM834" s="143" t="s">
        <v>1699</v>
      </c>
    </row>
    <row r="835" spans="2:65" s="1" customFormat="1" ht="10.199999999999999">
      <c r="B835" s="33"/>
      <c r="D835" s="145" t="s">
        <v>164</v>
      </c>
      <c r="F835" s="146" t="s">
        <v>1700</v>
      </c>
      <c r="I835" s="147"/>
      <c r="L835" s="33"/>
      <c r="M835" s="148"/>
      <c r="T835" s="54"/>
      <c r="AT835" s="18" t="s">
        <v>164</v>
      </c>
      <c r="AU835" s="18" t="s">
        <v>82</v>
      </c>
    </row>
    <row r="836" spans="2:65" s="14" customFormat="1" ht="10.199999999999999">
      <c r="B836" s="178"/>
      <c r="D836" s="160" t="s">
        <v>514</v>
      </c>
      <c r="E836" s="179" t="s">
        <v>19</v>
      </c>
      <c r="F836" s="180" t="s">
        <v>1701</v>
      </c>
      <c r="H836" s="179" t="s">
        <v>19</v>
      </c>
      <c r="I836" s="181"/>
      <c r="L836" s="178"/>
      <c r="M836" s="182"/>
      <c r="T836" s="183"/>
      <c r="AT836" s="179" t="s">
        <v>514</v>
      </c>
      <c r="AU836" s="179" t="s">
        <v>82</v>
      </c>
      <c r="AV836" s="14" t="s">
        <v>79</v>
      </c>
      <c r="AW836" s="14" t="s">
        <v>33</v>
      </c>
      <c r="AX836" s="14" t="s">
        <v>72</v>
      </c>
      <c r="AY836" s="179" t="s">
        <v>155</v>
      </c>
    </row>
    <row r="837" spans="2:65" s="12" customFormat="1" ht="10.199999999999999">
      <c r="B837" s="159"/>
      <c r="D837" s="160" t="s">
        <v>514</v>
      </c>
      <c r="E837" s="161" t="s">
        <v>19</v>
      </c>
      <c r="F837" s="162" t="s">
        <v>1702</v>
      </c>
      <c r="H837" s="163">
        <v>6</v>
      </c>
      <c r="I837" s="164"/>
      <c r="L837" s="159"/>
      <c r="M837" s="165"/>
      <c r="T837" s="166"/>
      <c r="AT837" s="161" t="s">
        <v>514</v>
      </c>
      <c r="AU837" s="161" t="s">
        <v>82</v>
      </c>
      <c r="AV837" s="12" t="s">
        <v>82</v>
      </c>
      <c r="AW837" s="12" t="s">
        <v>33</v>
      </c>
      <c r="AX837" s="12" t="s">
        <v>72</v>
      </c>
      <c r="AY837" s="161" t="s">
        <v>155</v>
      </c>
    </row>
    <row r="838" spans="2:65" s="14" customFormat="1" ht="10.199999999999999">
      <c r="B838" s="178"/>
      <c r="D838" s="160" t="s">
        <v>514</v>
      </c>
      <c r="E838" s="179" t="s">
        <v>19</v>
      </c>
      <c r="F838" s="180" t="s">
        <v>1378</v>
      </c>
      <c r="H838" s="179" t="s">
        <v>19</v>
      </c>
      <c r="I838" s="181"/>
      <c r="L838" s="178"/>
      <c r="M838" s="182"/>
      <c r="T838" s="183"/>
      <c r="AT838" s="179" t="s">
        <v>514</v>
      </c>
      <c r="AU838" s="179" t="s">
        <v>82</v>
      </c>
      <c r="AV838" s="14" t="s">
        <v>79</v>
      </c>
      <c r="AW838" s="14" t="s">
        <v>33</v>
      </c>
      <c r="AX838" s="14" t="s">
        <v>72</v>
      </c>
      <c r="AY838" s="179" t="s">
        <v>155</v>
      </c>
    </row>
    <row r="839" spans="2:65" s="12" customFormat="1" ht="10.199999999999999">
      <c r="B839" s="159"/>
      <c r="D839" s="160" t="s">
        <v>514</v>
      </c>
      <c r="E839" s="161" t="s">
        <v>19</v>
      </c>
      <c r="F839" s="162" t="s">
        <v>1703</v>
      </c>
      <c r="H839" s="163">
        <v>2</v>
      </c>
      <c r="I839" s="164"/>
      <c r="L839" s="159"/>
      <c r="M839" s="165"/>
      <c r="T839" s="166"/>
      <c r="AT839" s="161" t="s">
        <v>514</v>
      </c>
      <c r="AU839" s="161" t="s">
        <v>82</v>
      </c>
      <c r="AV839" s="12" t="s">
        <v>82</v>
      </c>
      <c r="AW839" s="12" t="s">
        <v>33</v>
      </c>
      <c r="AX839" s="12" t="s">
        <v>72</v>
      </c>
      <c r="AY839" s="161" t="s">
        <v>155</v>
      </c>
    </row>
    <row r="840" spans="2:65" s="13" customFormat="1" ht="10.199999999999999">
      <c r="B840" s="167"/>
      <c r="D840" s="160" t="s">
        <v>514</v>
      </c>
      <c r="E840" s="168" t="s">
        <v>19</v>
      </c>
      <c r="F840" s="169" t="s">
        <v>516</v>
      </c>
      <c r="H840" s="170">
        <v>8</v>
      </c>
      <c r="I840" s="171"/>
      <c r="L840" s="167"/>
      <c r="M840" s="172"/>
      <c r="T840" s="173"/>
      <c r="AT840" s="168" t="s">
        <v>514</v>
      </c>
      <c r="AU840" s="168" t="s">
        <v>82</v>
      </c>
      <c r="AV840" s="13" t="s">
        <v>163</v>
      </c>
      <c r="AW840" s="13" t="s">
        <v>33</v>
      </c>
      <c r="AX840" s="13" t="s">
        <v>79</v>
      </c>
      <c r="AY840" s="168" t="s">
        <v>155</v>
      </c>
    </row>
    <row r="841" spans="2:65" s="11" customFormat="1" ht="22.8" customHeight="1">
      <c r="B841" s="120"/>
      <c r="D841" s="121" t="s">
        <v>71</v>
      </c>
      <c r="E841" s="130" t="s">
        <v>179</v>
      </c>
      <c r="F841" s="130" t="s">
        <v>302</v>
      </c>
      <c r="I841" s="123"/>
      <c r="J841" s="131">
        <f>BK841</f>
        <v>0</v>
      </c>
      <c r="L841" s="120"/>
      <c r="M841" s="125"/>
      <c r="P841" s="126">
        <f>SUM(P842:P893)</f>
        <v>0</v>
      </c>
      <c r="R841" s="126">
        <f>SUM(R842:R893)</f>
        <v>1.3048424999999999</v>
      </c>
      <c r="T841" s="127">
        <f>SUM(T842:T893)</f>
        <v>0</v>
      </c>
      <c r="AR841" s="121" t="s">
        <v>79</v>
      </c>
      <c r="AT841" s="128" t="s">
        <v>71</v>
      </c>
      <c r="AU841" s="128" t="s">
        <v>79</v>
      </c>
      <c r="AY841" s="121" t="s">
        <v>155</v>
      </c>
      <c r="BK841" s="129">
        <f>SUM(BK842:BK893)</f>
        <v>0</v>
      </c>
    </row>
    <row r="842" spans="2:65" s="1" customFormat="1" ht="21.75" customHeight="1">
      <c r="B842" s="33"/>
      <c r="C842" s="132" t="s">
        <v>422</v>
      </c>
      <c r="D842" s="132" t="s">
        <v>158</v>
      </c>
      <c r="E842" s="133" t="s">
        <v>1704</v>
      </c>
      <c r="F842" s="134" t="s">
        <v>1705</v>
      </c>
      <c r="G842" s="135" t="s">
        <v>176</v>
      </c>
      <c r="H842" s="136">
        <v>15.12</v>
      </c>
      <c r="I842" s="137"/>
      <c r="J842" s="138">
        <f>ROUND(I842*H842,2)</f>
        <v>0</v>
      </c>
      <c r="K842" s="134" t="s">
        <v>162</v>
      </c>
      <c r="L842" s="33"/>
      <c r="M842" s="139" t="s">
        <v>19</v>
      </c>
      <c r="N842" s="140" t="s">
        <v>43</v>
      </c>
      <c r="P842" s="141">
        <f>O842*H842</f>
        <v>0</v>
      </c>
      <c r="Q842" s="141">
        <v>0</v>
      </c>
      <c r="R842" s="141">
        <f>Q842*H842</f>
        <v>0</v>
      </c>
      <c r="S842" s="141">
        <v>0</v>
      </c>
      <c r="T842" s="142">
        <f>S842*H842</f>
        <v>0</v>
      </c>
      <c r="AR842" s="143" t="s">
        <v>163</v>
      </c>
      <c r="AT842" s="143" t="s">
        <v>158</v>
      </c>
      <c r="AU842" s="143" t="s">
        <v>82</v>
      </c>
      <c r="AY842" s="18" t="s">
        <v>155</v>
      </c>
      <c r="BE842" s="144">
        <f>IF(N842="základní",J842,0)</f>
        <v>0</v>
      </c>
      <c r="BF842" s="144">
        <f>IF(N842="snížená",J842,0)</f>
        <v>0</v>
      </c>
      <c r="BG842" s="144">
        <f>IF(N842="zákl. přenesená",J842,0)</f>
        <v>0</v>
      </c>
      <c r="BH842" s="144">
        <f>IF(N842="sníž. přenesená",J842,0)</f>
        <v>0</v>
      </c>
      <c r="BI842" s="144">
        <f>IF(N842="nulová",J842,0)</f>
        <v>0</v>
      </c>
      <c r="BJ842" s="18" t="s">
        <v>79</v>
      </c>
      <c r="BK842" s="144">
        <f>ROUND(I842*H842,2)</f>
        <v>0</v>
      </c>
      <c r="BL842" s="18" t="s">
        <v>163</v>
      </c>
      <c r="BM842" s="143" t="s">
        <v>1706</v>
      </c>
    </row>
    <row r="843" spans="2:65" s="1" customFormat="1" ht="10.199999999999999">
      <c r="B843" s="33"/>
      <c r="D843" s="145" t="s">
        <v>164</v>
      </c>
      <c r="F843" s="146" t="s">
        <v>1707</v>
      </c>
      <c r="I843" s="147"/>
      <c r="L843" s="33"/>
      <c r="M843" s="148"/>
      <c r="T843" s="54"/>
      <c r="AT843" s="18" t="s">
        <v>164</v>
      </c>
      <c r="AU843" s="18" t="s">
        <v>82</v>
      </c>
    </row>
    <row r="844" spans="2:65" s="14" customFormat="1" ht="10.199999999999999">
      <c r="B844" s="178"/>
      <c r="D844" s="160" t="s">
        <v>514</v>
      </c>
      <c r="E844" s="179" t="s">
        <v>19</v>
      </c>
      <c r="F844" s="180" t="s">
        <v>1639</v>
      </c>
      <c r="H844" s="179" t="s">
        <v>19</v>
      </c>
      <c r="I844" s="181"/>
      <c r="L844" s="178"/>
      <c r="M844" s="182"/>
      <c r="T844" s="183"/>
      <c r="AT844" s="179" t="s">
        <v>514</v>
      </c>
      <c r="AU844" s="179" t="s">
        <v>82</v>
      </c>
      <c r="AV844" s="14" t="s">
        <v>79</v>
      </c>
      <c r="AW844" s="14" t="s">
        <v>33</v>
      </c>
      <c r="AX844" s="14" t="s">
        <v>72</v>
      </c>
      <c r="AY844" s="179" t="s">
        <v>155</v>
      </c>
    </row>
    <row r="845" spans="2:65" s="14" customFormat="1" ht="10.199999999999999">
      <c r="B845" s="178"/>
      <c r="D845" s="160" t="s">
        <v>514</v>
      </c>
      <c r="E845" s="179" t="s">
        <v>19</v>
      </c>
      <c r="F845" s="180" t="s">
        <v>1640</v>
      </c>
      <c r="H845" s="179" t="s">
        <v>19</v>
      </c>
      <c r="I845" s="181"/>
      <c r="L845" s="178"/>
      <c r="M845" s="182"/>
      <c r="T845" s="183"/>
      <c r="AT845" s="179" t="s">
        <v>514</v>
      </c>
      <c r="AU845" s="179" t="s">
        <v>82</v>
      </c>
      <c r="AV845" s="14" t="s">
        <v>79</v>
      </c>
      <c r="AW845" s="14" t="s">
        <v>33</v>
      </c>
      <c r="AX845" s="14" t="s">
        <v>72</v>
      </c>
      <c r="AY845" s="179" t="s">
        <v>155</v>
      </c>
    </row>
    <row r="846" spans="2:65" s="12" customFormat="1" ht="10.199999999999999">
      <c r="B846" s="159"/>
      <c r="D846" s="160" t="s">
        <v>514</v>
      </c>
      <c r="E846" s="161" t="s">
        <v>19</v>
      </c>
      <c r="F846" s="162" t="s">
        <v>1633</v>
      </c>
      <c r="H846" s="163">
        <v>15.12</v>
      </c>
      <c r="I846" s="164"/>
      <c r="L846" s="159"/>
      <c r="M846" s="165"/>
      <c r="T846" s="166"/>
      <c r="AT846" s="161" t="s">
        <v>514</v>
      </c>
      <c r="AU846" s="161" t="s">
        <v>82</v>
      </c>
      <c r="AV846" s="12" t="s">
        <v>82</v>
      </c>
      <c r="AW846" s="12" t="s">
        <v>33</v>
      </c>
      <c r="AX846" s="12" t="s">
        <v>79</v>
      </c>
      <c r="AY846" s="161" t="s">
        <v>155</v>
      </c>
    </row>
    <row r="847" spans="2:65" s="1" customFormat="1" ht="21.75" customHeight="1">
      <c r="B847" s="33"/>
      <c r="C847" s="132" t="s">
        <v>300</v>
      </c>
      <c r="D847" s="132" t="s">
        <v>158</v>
      </c>
      <c r="E847" s="133" t="s">
        <v>1708</v>
      </c>
      <c r="F847" s="134" t="s">
        <v>1709</v>
      </c>
      <c r="G847" s="135" t="s">
        <v>176</v>
      </c>
      <c r="H847" s="136">
        <v>14.625</v>
      </c>
      <c r="I847" s="137"/>
      <c r="J847" s="138">
        <f>ROUND(I847*H847,2)</f>
        <v>0</v>
      </c>
      <c r="K847" s="134" t="s">
        <v>162</v>
      </c>
      <c r="L847" s="33"/>
      <c r="M847" s="139" t="s">
        <v>19</v>
      </c>
      <c r="N847" s="140" t="s">
        <v>43</v>
      </c>
      <c r="P847" s="141">
        <f>O847*H847</f>
        <v>0</v>
      </c>
      <c r="Q847" s="141">
        <v>0</v>
      </c>
      <c r="R847" s="141">
        <f>Q847*H847</f>
        <v>0</v>
      </c>
      <c r="S847" s="141">
        <v>0</v>
      </c>
      <c r="T847" s="142">
        <f>S847*H847</f>
        <v>0</v>
      </c>
      <c r="AR847" s="143" t="s">
        <v>163</v>
      </c>
      <c r="AT847" s="143" t="s">
        <v>158</v>
      </c>
      <c r="AU847" s="143" t="s">
        <v>82</v>
      </c>
      <c r="AY847" s="18" t="s">
        <v>155</v>
      </c>
      <c r="BE847" s="144">
        <f>IF(N847="základní",J847,0)</f>
        <v>0</v>
      </c>
      <c r="BF847" s="144">
        <f>IF(N847="snížená",J847,0)</f>
        <v>0</v>
      </c>
      <c r="BG847" s="144">
        <f>IF(N847="zákl. přenesená",J847,0)</f>
        <v>0</v>
      </c>
      <c r="BH847" s="144">
        <f>IF(N847="sníž. přenesená",J847,0)</f>
        <v>0</v>
      </c>
      <c r="BI847" s="144">
        <f>IF(N847="nulová",J847,0)</f>
        <v>0</v>
      </c>
      <c r="BJ847" s="18" t="s">
        <v>79</v>
      </c>
      <c r="BK847" s="144">
        <f>ROUND(I847*H847,2)</f>
        <v>0</v>
      </c>
      <c r="BL847" s="18" t="s">
        <v>163</v>
      </c>
      <c r="BM847" s="143" t="s">
        <v>1710</v>
      </c>
    </row>
    <row r="848" spans="2:65" s="1" customFormat="1" ht="10.199999999999999">
      <c r="B848" s="33"/>
      <c r="D848" s="145" t="s">
        <v>164</v>
      </c>
      <c r="F848" s="146" t="s">
        <v>1711</v>
      </c>
      <c r="I848" s="147"/>
      <c r="L848" s="33"/>
      <c r="M848" s="148"/>
      <c r="T848" s="54"/>
      <c r="AT848" s="18" t="s">
        <v>164</v>
      </c>
      <c r="AU848" s="18" t="s">
        <v>82</v>
      </c>
    </row>
    <row r="849" spans="2:65" s="14" customFormat="1" ht="10.199999999999999">
      <c r="B849" s="178"/>
      <c r="D849" s="160" t="s">
        <v>514</v>
      </c>
      <c r="E849" s="179" t="s">
        <v>19</v>
      </c>
      <c r="F849" s="180" t="s">
        <v>1213</v>
      </c>
      <c r="H849" s="179" t="s">
        <v>19</v>
      </c>
      <c r="I849" s="181"/>
      <c r="L849" s="178"/>
      <c r="M849" s="182"/>
      <c r="T849" s="183"/>
      <c r="AT849" s="179" t="s">
        <v>514</v>
      </c>
      <c r="AU849" s="179" t="s">
        <v>82</v>
      </c>
      <c r="AV849" s="14" t="s">
        <v>79</v>
      </c>
      <c r="AW849" s="14" t="s">
        <v>33</v>
      </c>
      <c r="AX849" s="14" t="s">
        <v>72</v>
      </c>
      <c r="AY849" s="179" t="s">
        <v>155</v>
      </c>
    </row>
    <row r="850" spans="2:65" s="14" customFormat="1" ht="10.199999999999999">
      <c r="B850" s="178"/>
      <c r="D850" s="160" t="s">
        <v>514</v>
      </c>
      <c r="E850" s="179" t="s">
        <v>19</v>
      </c>
      <c r="F850" s="180" t="s">
        <v>1630</v>
      </c>
      <c r="H850" s="179" t="s">
        <v>19</v>
      </c>
      <c r="I850" s="181"/>
      <c r="L850" s="178"/>
      <c r="M850" s="182"/>
      <c r="T850" s="183"/>
      <c r="AT850" s="179" t="s">
        <v>514</v>
      </c>
      <c r="AU850" s="179" t="s">
        <v>82</v>
      </c>
      <c r="AV850" s="14" t="s">
        <v>79</v>
      </c>
      <c r="AW850" s="14" t="s">
        <v>33</v>
      </c>
      <c r="AX850" s="14" t="s">
        <v>72</v>
      </c>
      <c r="AY850" s="179" t="s">
        <v>155</v>
      </c>
    </row>
    <row r="851" spans="2:65" s="12" customFormat="1" ht="10.199999999999999">
      <c r="B851" s="159"/>
      <c r="D851" s="160" t="s">
        <v>514</v>
      </c>
      <c r="E851" s="161" t="s">
        <v>19</v>
      </c>
      <c r="F851" s="162" t="s">
        <v>1631</v>
      </c>
      <c r="H851" s="163">
        <v>14.625</v>
      </c>
      <c r="I851" s="164"/>
      <c r="L851" s="159"/>
      <c r="M851" s="165"/>
      <c r="T851" s="166"/>
      <c r="AT851" s="161" t="s">
        <v>514</v>
      </c>
      <c r="AU851" s="161" t="s">
        <v>82</v>
      </c>
      <c r="AV851" s="12" t="s">
        <v>82</v>
      </c>
      <c r="AW851" s="12" t="s">
        <v>33</v>
      </c>
      <c r="AX851" s="12" t="s">
        <v>79</v>
      </c>
      <c r="AY851" s="161" t="s">
        <v>155</v>
      </c>
    </row>
    <row r="852" spans="2:65" s="1" customFormat="1" ht="16.5" customHeight="1">
      <c r="B852" s="33"/>
      <c r="C852" s="132" t="s">
        <v>430</v>
      </c>
      <c r="D852" s="132" t="s">
        <v>158</v>
      </c>
      <c r="E852" s="133" t="s">
        <v>1712</v>
      </c>
      <c r="F852" s="134" t="s">
        <v>1713</v>
      </c>
      <c r="G852" s="135" t="s">
        <v>176</v>
      </c>
      <c r="H852" s="136">
        <v>14.625</v>
      </c>
      <c r="I852" s="137"/>
      <c r="J852" s="138">
        <f>ROUND(I852*H852,2)</f>
        <v>0</v>
      </c>
      <c r="K852" s="134" t="s">
        <v>162</v>
      </c>
      <c r="L852" s="33"/>
      <c r="M852" s="139" t="s">
        <v>19</v>
      </c>
      <c r="N852" s="140" t="s">
        <v>43</v>
      </c>
      <c r="P852" s="141">
        <f>O852*H852</f>
        <v>0</v>
      </c>
      <c r="Q852" s="141">
        <v>0</v>
      </c>
      <c r="R852" s="141">
        <f>Q852*H852</f>
        <v>0</v>
      </c>
      <c r="S852" s="141">
        <v>0</v>
      </c>
      <c r="T852" s="142">
        <f>S852*H852</f>
        <v>0</v>
      </c>
      <c r="AR852" s="143" t="s">
        <v>163</v>
      </c>
      <c r="AT852" s="143" t="s">
        <v>158</v>
      </c>
      <c r="AU852" s="143" t="s">
        <v>82</v>
      </c>
      <c r="AY852" s="18" t="s">
        <v>155</v>
      </c>
      <c r="BE852" s="144">
        <f>IF(N852="základní",J852,0)</f>
        <v>0</v>
      </c>
      <c r="BF852" s="144">
        <f>IF(N852="snížená",J852,0)</f>
        <v>0</v>
      </c>
      <c r="BG852" s="144">
        <f>IF(N852="zákl. přenesená",J852,0)</f>
        <v>0</v>
      </c>
      <c r="BH852" s="144">
        <f>IF(N852="sníž. přenesená",J852,0)</f>
        <v>0</v>
      </c>
      <c r="BI852" s="144">
        <f>IF(N852="nulová",J852,0)</f>
        <v>0</v>
      </c>
      <c r="BJ852" s="18" t="s">
        <v>79</v>
      </c>
      <c r="BK852" s="144">
        <f>ROUND(I852*H852,2)</f>
        <v>0</v>
      </c>
      <c r="BL852" s="18" t="s">
        <v>163</v>
      </c>
      <c r="BM852" s="143" t="s">
        <v>1714</v>
      </c>
    </row>
    <row r="853" spans="2:65" s="1" customFormat="1" ht="10.199999999999999">
      <c r="B853" s="33"/>
      <c r="D853" s="145" t="s">
        <v>164</v>
      </c>
      <c r="F853" s="146" t="s">
        <v>1715</v>
      </c>
      <c r="I853" s="147"/>
      <c r="L853" s="33"/>
      <c r="M853" s="148"/>
      <c r="T853" s="54"/>
      <c r="AT853" s="18" t="s">
        <v>164</v>
      </c>
      <c r="AU853" s="18" t="s">
        <v>82</v>
      </c>
    </row>
    <row r="854" spans="2:65" s="14" customFormat="1" ht="10.199999999999999">
      <c r="B854" s="178"/>
      <c r="D854" s="160" t="s">
        <v>514</v>
      </c>
      <c r="E854" s="179" t="s">
        <v>19</v>
      </c>
      <c r="F854" s="180" t="s">
        <v>1213</v>
      </c>
      <c r="H854" s="179" t="s">
        <v>19</v>
      </c>
      <c r="I854" s="181"/>
      <c r="L854" s="178"/>
      <c r="M854" s="182"/>
      <c r="T854" s="183"/>
      <c r="AT854" s="179" t="s">
        <v>514</v>
      </c>
      <c r="AU854" s="179" t="s">
        <v>82</v>
      </c>
      <c r="AV854" s="14" t="s">
        <v>79</v>
      </c>
      <c r="AW854" s="14" t="s">
        <v>33</v>
      </c>
      <c r="AX854" s="14" t="s">
        <v>72</v>
      </c>
      <c r="AY854" s="179" t="s">
        <v>155</v>
      </c>
    </row>
    <row r="855" spans="2:65" s="14" customFormat="1" ht="10.199999999999999">
      <c r="B855" s="178"/>
      <c r="D855" s="160" t="s">
        <v>514</v>
      </c>
      <c r="E855" s="179" t="s">
        <v>19</v>
      </c>
      <c r="F855" s="180" t="s">
        <v>1630</v>
      </c>
      <c r="H855" s="179" t="s">
        <v>19</v>
      </c>
      <c r="I855" s="181"/>
      <c r="L855" s="178"/>
      <c r="M855" s="182"/>
      <c r="T855" s="183"/>
      <c r="AT855" s="179" t="s">
        <v>514</v>
      </c>
      <c r="AU855" s="179" t="s">
        <v>82</v>
      </c>
      <c r="AV855" s="14" t="s">
        <v>79</v>
      </c>
      <c r="AW855" s="14" t="s">
        <v>33</v>
      </c>
      <c r="AX855" s="14" t="s">
        <v>72</v>
      </c>
      <c r="AY855" s="179" t="s">
        <v>155</v>
      </c>
    </row>
    <row r="856" spans="2:65" s="12" customFormat="1" ht="10.199999999999999">
      <c r="B856" s="159"/>
      <c r="D856" s="160" t="s">
        <v>514</v>
      </c>
      <c r="E856" s="161" t="s">
        <v>19</v>
      </c>
      <c r="F856" s="162" t="s">
        <v>1631</v>
      </c>
      <c r="H856" s="163">
        <v>14.625</v>
      </c>
      <c r="I856" s="164"/>
      <c r="L856" s="159"/>
      <c r="M856" s="165"/>
      <c r="T856" s="166"/>
      <c r="AT856" s="161" t="s">
        <v>514</v>
      </c>
      <c r="AU856" s="161" t="s">
        <v>82</v>
      </c>
      <c r="AV856" s="12" t="s">
        <v>82</v>
      </c>
      <c r="AW856" s="12" t="s">
        <v>33</v>
      </c>
      <c r="AX856" s="12" t="s">
        <v>79</v>
      </c>
      <c r="AY856" s="161" t="s">
        <v>155</v>
      </c>
    </row>
    <row r="857" spans="2:65" s="1" customFormat="1" ht="37.799999999999997" customHeight="1">
      <c r="B857" s="33"/>
      <c r="C857" s="132" t="s">
        <v>305</v>
      </c>
      <c r="D857" s="132" t="s">
        <v>158</v>
      </c>
      <c r="E857" s="133" t="s">
        <v>1716</v>
      </c>
      <c r="F857" s="134" t="s">
        <v>1717</v>
      </c>
      <c r="G857" s="135" t="s">
        <v>176</v>
      </c>
      <c r="H857" s="136">
        <v>14.625</v>
      </c>
      <c r="I857" s="137"/>
      <c r="J857" s="138">
        <f>ROUND(I857*H857,2)</f>
        <v>0</v>
      </c>
      <c r="K857" s="134" t="s">
        <v>162</v>
      </c>
      <c r="L857" s="33"/>
      <c r="M857" s="139" t="s">
        <v>19</v>
      </c>
      <c r="N857" s="140" t="s">
        <v>43</v>
      </c>
      <c r="P857" s="141">
        <f>O857*H857</f>
        <v>0</v>
      </c>
      <c r="Q857" s="141">
        <v>8.9219999999999994E-2</v>
      </c>
      <c r="R857" s="141">
        <f>Q857*H857</f>
        <v>1.3048424999999999</v>
      </c>
      <c r="S857" s="141">
        <v>0</v>
      </c>
      <c r="T857" s="142">
        <f>S857*H857</f>
        <v>0</v>
      </c>
      <c r="AR857" s="143" t="s">
        <v>163</v>
      </c>
      <c r="AT857" s="143" t="s">
        <v>158</v>
      </c>
      <c r="AU857" s="143" t="s">
        <v>82</v>
      </c>
      <c r="AY857" s="18" t="s">
        <v>155</v>
      </c>
      <c r="BE857" s="144">
        <f>IF(N857="základní",J857,0)</f>
        <v>0</v>
      </c>
      <c r="BF857" s="144">
        <f>IF(N857="snížená",J857,0)</f>
        <v>0</v>
      </c>
      <c r="BG857" s="144">
        <f>IF(N857="zákl. přenesená",J857,0)</f>
        <v>0</v>
      </c>
      <c r="BH857" s="144">
        <f>IF(N857="sníž. přenesená",J857,0)</f>
        <v>0</v>
      </c>
      <c r="BI857" s="144">
        <f>IF(N857="nulová",J857,0)</f>
        <v>0</v>
      </c>
      <c r="BJ857" s="18" t="s">
        <v>79</v>
      </c>
      <c r="BK857" s="144">
        <f>ROUND(I857*H857,2)</f>
        <v>0</v>
      </c>
      <c r="BL857" s="18" t="s">
        <v>163</v>
      </c>
      <c r="BM857" s="143" t="s">
        <v>1718</v>
      </c>
    </row>
    <row r="858" spans="2:65" s="1" customFormat="1" ht="10.199999999999999">
      <c r="B858" s="33"/>
      <c r="D858" s="145" t="s">
        <v>164</v>
      </c>
      <c r="F858" s="146" t="s">
        <v>1719</v>
      </c>
      <c r="I858" s="147"/>
      <c r="L858" s="33"/>
      <c r="M858" s="148"/>
      <c r="T858" s="54"/>
      <c r="AT858" s="18" t="s">
        <v>164</v>
      </c>
      <c r="AU858" s="18" t="s">
        <v>82</v>
      </c>
    </row>
    <row r="859" spans="2:65" s="14" customFormat="1" ht="10.199999999999999">
      <c r="B859" s="178"/>
      <c r="D859" s="160" t="s">
        <v>514</v>
      </c>
      <c r="E859" s="179" t="s">
        <v>19</v>
      </c>
      <c r="F859" s="180" t="s">
        <v>1213</v>
      </c>
      <c r="H859" s="179" t="s">
        <v>19</v>
      </c>
      <c r="I859" s="181"/>
      <c r="L859" s="178"/>
      <c r="M859" s="182"/>
      <c r="T859" s="183"/>
      <c r="AT859" s="179" t="s">
        <v>514</v>
      </c>
      <c r="AU859" s="179" t="s">
        <v>82</v>
      </c>
      <c r="AV859" s="14" t="s">
        <v>79</v>
      </c>
      <c r="AW859" s="14" t="s">
        <v>33</v>
      </c>
      <c r="AX859" s="14" t="s">
        <v>72</v>
      </c>
      <c r="AY859" s="179" t="s">
        <v>155</v>
      </c>
    </row>
    <row r="860" spans="2:65" s="14" customFormat="1" ht="10.199999999999999">
      <c r="B860" s="178"/>
      <c r="D860" s="160" t="s">
        <v>514</v>
      </c>
      <c r="E860" s="179" t="s">
        <v>19</v>
      </c>
      <c r="F860" s="180" t="s">
        <v>1720</v>
      </c>
      <c r="H860" s="179" t="s">
        <v>19</v>
      </c>
      <c r="I860" s="181"/>
      <c r="L860" s="178"/>
      <c r="M860" s="182"/>
      <c r="T860" s="183"/>
      <c r="AT860" s="179" t="s">
        <v>514</v>
      </c>
      <c r="AU860" s="179" t="s">
        <v>82</v>
      </c>
      <c r="AV860" s="14" t="s">
        <v>79</v>
      </c>
      <c r="AW860" s="14" t="s">
        <v>33</v>
      </c>
      <c r="AX860" s="14" t="s">
        <v>72</v>
      </c>
      <c r="AY860" s="179" t="s">
        <v>155</v>
      </c>
    </row>
    <row r="861" spans="2:65" s="12" customFormat="1" ht="10.199999999999999">
      <c r="B861" s="159"/>
      <c r="D861" s="160" t="s">
        <v>514</v>
      </c>
      <c r="E861" s="161" t="s">
        <v>19</v>
      </c>
      <c r="F861" s="162" t="s">
        <v>1631</v>
      </c>
      <c r="H861" s="163">
        <v>14.625</v>
      </c>
      <c r="I861" s="164"/>
      <c r="L861" s="159"/>
      <c r="M861" s="165"/>
      <c r="T861" s="166"/>
      <c r="AT861" s="161" t="s">
        <v>514</v>
      </c>
      <c r="AU861" s="161" t="s">
        <v>82</v>
      </c>
      <c r="AV861" s="12" t="s">
        <v>82</v>
      </c>
      <c r="AW861" s="12" t="s">
        <v>33</v>
      </c>
      <c r="AX861" s="12" t="s">
        <v>79</v>
      </c>
      <c r="AY861" s="161" t="s">
        <v>155</v>
      </c>
    </row>
    <row r="862" spans="2:65" s="1" customFormat="1" ht="24.15" customHeight="1">
      <c r="B862" s="33"/>
      <c r="C862" s="132" t="s">
        <v>438</v>
      </c>
      <c r="D862" s="132" t="s">
        <v>158</v>
      </c>
      <c r="E862" s="133" t="s">
        <v>1721</v>
      </c>
      <c r="F862" s="134" t="s">
        <v>1722</v>
      </c>
      <c r="G862" s="135" t="s">
        <v>176</v>
      </c>
      <c r="H862" s="136">
        <v>15.12</v>
      </c>
      <c r="I862" s="137"/>
      <c r="J862" s="138">
        <f>ROUND(I862*H862,2)</f>
        <v>0</v>
      </c>
      <c r="K862" s="134" t="s">
        <v>162</v>
      </c>
      <c r="L862" s="33"/>
      <c r="M862" s="139" t="s">
        <v>19</v>
      </c>
      <c r="N862" s="140" t="s">
        <v>43</v>
      </c>
      <c r="P862" s="141">
        <f>O862*H862</f>
        <v>0</v>
      </c>
      <c r="Q862" s="141">
        <v>0</v>
      </c>
      <c r="R862" s="141">
        <f>Q862*H862</f>
        <v>0</v>
      </c>
      <c r="S862" s="141">
        <v>0</v>
      </c>
      <c r="T862" s="142">
        <f>S862*H862</f>
        <v>0</v>
      </c>
      <c r="AR862" s="143" t="s">
        <v>163</v>
      </c>
      <c r="AT862" s="143" t="s">
        <v>158</v>
      </c>
      <c r="AU862" s="143" t="s">
        <v>82</v>
      </c>
      <c r="AY862" s="18" t="s">
        <v>155</v>
      </c>
      <c r="BE862" s="144">
        <f>IF(N862="základní",J862,0)</f>
        <v>0</v>
      </c>
      <c r="BF862" s="144">
        <f>IF(N862="snížená",J862,0)</f>
        <v>0</v>
      </c>
      <c r="BG862" s="144">
        <f>IF(N862="zákl. přenesená",J862,0)</f>
        <v>0</v>
      </c>
      <c r="BH862" s="144">
        <f>IF(N862="sníž. přenesená",J862,0)</f>
        <v>0</v>
      </c>
      <c r="BI862" s="144">
        <f>IF(N862="nulová",J862,0)</f>
        <v>0</v>
      </c>
      <c r="BJ862" s="18" t="s">
        <v>79</v>
      </c>
      <c r="BK862" s="144">
        <f>ROUND(I862*H862,2)</f>
        <v>0</v>
      </c>
      <c r="BL862" s="18" t="s">
        <v>163</v>
      </c>
      <c r="BM862" s="143" t="s">
        <v>1723</v>
      </c>
    </row>
    <row r="863" spans="2:65" s="1" customFormat="1" ht="10.199999999999999">
      <c r="B863" s="33"/>
      <c r="D863" s="145" t="s">
        <v>164</v>
      </c>
      <c r="F863" s="146" t="s">
        <v>1724</v>
      </c>
      <c r="I863" s="147"/>
      <c r="L863" s="33"/>
      <c r="M863" s="148"/>
      <c r="T863" s="54"/>
      <c r="AT863" s="18" t="s">
        <v>164</v>
      </c>
      <c r="AU863" s="18" t="s">
        <v>82</v>
      </c>
    </row>
    <row r="864" spans="2:65" s="14" customFormat="1" ht="10.199999999999999">
      <c r="B864" s="178"/>
      <c r="D864" s="160" t="s">
        <v>514</v>
      </c>
      <c r="E864" s="179" t="s">
        <v>19</v>
      </c>
      <c r="F864" s="180" t="s">
        <v>1639</v>
      </c>
      <c r="H864" s="179" t="s">
        <v>19</v>
      </c>
      <c r="I864" s="181"/>
      <c r="L864" s="178"/>
      <c r="M864" s="182"/>
      <c r="T864" s="183"/>
      <c r="AT864" s="179" t="s">
        <v>514</v>
      </c>
      <c r="AU864" s="179" t="s">
        <v>82</v>
      </c>
      <c r="AV864" s="14" t="s">
        <v>79</v>
      </c>
      <c r="AW864" s="14" t="s">
        <v>33</v>
      </c>
      <c r="AX864" s="14" t="s">
        <v>72</v>
      </c>
      <c r="AY864" s="179" t="s">
        <v>155</v>
      </c>
    </row>
    <row r="865" spans="2:65" s="14" customFormat="1" ht="10.199999999999999">
      <c r="B865" s="178"/>
      <c r="D865" s="160" t="s">
        <v>514</v>
      </c>
      <c r="E865" s="179" t="s">
        <v>19</v>
      </c>
      <c r="F865" s="180" t="s">
        <v>1640</v>
      </c>
      <c r="H865" s="179" t="s">
        <v>19</v>
      </c>
      <c r="I865" s="181"/>
      <c r="L865" s="178"/>
      <c r="M865" s="182"/>
      <c r="T865" s="183"/>
      <c r="AT865" s="179" t="s">
        <v>514</v>
      </c>
      <c r="AU865" s="179" t="s">
        <v>82</v>
      </c>
      <c r="AV865" s="14" t="s">
        <v>79</v>
      </c>
      <c r="AW865" s="14" t="s">
        <v>33</v>
      </c>
      <c r="AX865" s="14" t="s">
        <v>72</v>
      </c>
      <c r="AY865" s="179" t="s">
        <v>155</v>
      </c>
    </row>
    <row r="866" spans="2:65" s="12" customFormat="1" ht="10.199999999999999">
      <c r="B866" s="159"/>
      <c r="D866" s="160" t="s">
        <v>514</v>
      </c>
      <c r="E866" s="161" t="s">
        <v>19</v>
      </c>
      <c r="F866" s="162" t="s">
        <v>1633</v>
      </c>
      <c r="H866" s="163">
        <v>15.12</v>
      </c>
      <c r="I866" s="164"/>
      <c r="L866" s="159"/>
      <c r="M866" s="165"/>
      <c r="T866" s="166"/>
      <c r="AT866" s="161" t="s">
        <v>514</v>
      </c>
      <c r="AU866" s="161" t="s">
        <v>82</v>
      </c>
      <c r="AV866" s="12" t="s">
        <v>82</v>
      </c>
      <c r="AW866" s="12" t="s">
        <v>33</v>
      </c>
      <c r="AX866" s="12" t="s">
        <v>79</v>
      </c>
      <c r="AY866" s="161" t="s">
        <v>155</v>
      </c>
    </row>
    <row r="867" spans="2:65" s="1" customFormat="1" ht="24.15" customHeight="1">
      <c r="B867" s="33"/>
      <c r="C867" s="132" t="s">
        <v>308</v>
      </c>
      <c r="D867" s="132" t="s">
        <v>158</v>
      </c>
      <c r="E867" s="133" t="s">
        <v>1725</v>
      </c>
      <c r="F867" s="134" t="s">
        <v>1726</v>
      </c>
      <c r="G867" s="135" t="s">
        <v>176</v>
      </c>
      <c r="H867" s="136">
        <v>21.6</v>
      </c>
      <c r="I867" s="137"/>
      <c r="J867" s="138">
        <f>ROUND(I867*H867,2)</f>
        <v>0</v>
      </c>
      <c r="K867" s="134" t="s">
        <v>162</v>
      </c>
      <c r="L867" s="33"/>
      <c r="M867" s="139" t="s">
        <v>19</v>
      </c>
      <c r="N867" s="140" t="s">
        <v>43</v>
      </c>
      <c r="P867" s="141">
        <f>O867*H867</f>
        <v>0</v>
      </c>
      <c r="Q867" s="141">
        <v>0</v>
      </c>
      <c r="R867" s="141">
        <f>Q867*H867</f>
        <v>0</v>
      </c>
      <c r="S867" s="141">
        <v>0</v>
      </c>
      <c r="T867" s="142">
        <f>S867*H867</f>
        <v>0</v>
      </c>
      <c r="AR867" s="143" t="s">
        <v>163</v>
      </c>
      <c r="AT867" s="143" t="s">
        <v>158</v>
      </c>
      <c r="AU867" s="143" t="s">
        <v>82</v>
      </c>
      <c r="AY867" s="18" t="s">
        <v>155</v>
      </c>
      <c r="BE867" s="144">
        <f>IF(N867="základní",J867,0)</f>
        <v>0</v>
      </c>
      <c r="BF867" s="144">
        <f>IF(N867="snížená",J867,0)</f>
        <v>0</v>
      </c>
      <c r="BG867" s="144">
        <f>IF(N867="zákl. přenesená",J867,0)</f>
        <v>0</v>
      </c>
      <c r="BH867" s="144">
        <f>IF(N867="sníž. přenesená",J867,0)</f>
        <v>0</v>
      </c>
      <c r="BI867" s="144">
        <f>IF(N867="nulová",J867,0)</f>
        <v>0</v>
      </c>
      <c r="BJ867" s="18" t="s">
        <v>79</v>
      </c>
      <c r="BK867" s="144">
        <f>ROUND(I867*H867,2)</f>
        <v>0</v>
      </c>
      <c r="BL867" s="18" t="s">
        <v>163</v>
      </c>
      <c r="BM867" s="143" t="s">
        <v>1727</v>
      </c>
    </row>
    <row r="868" spans="2:65" s="1" customFormat="1" ht="10.199999999999999">
      <c r="B868" s="33"/>
      <c r="D868" s="145" t="s">
        <v>164</v>
      </c>
      <c r="F868" s="146" t="s">
        <v>1728</v>
      </c>
      <c r="I868" s="147"/>
      <c r="L868" s="33"/>
      <c r="M868" s="148"/>
      <c r="T868" s="54"/>
      <c r="AT868" s="18" t="s">
        <v>164</v>
      </c>
      <c r="AU868" s="18" t="s">
        <v>82</v>
      </c>
    </row>
    <row r="869" spans="2:65" s="14" customFormat="1" ht="10.199999999999999">
      <c r="B869" s="178"/>
      <c r="D869" s="160" t="s">
        <v>514</v>
      </c>
      <c r="E869" s="179" t="s">
        <v>19</v>
      </c>
      <c r="F869" s="180" t="s">
        <v>1639</v>
      </c>
      <c r="H869" s="179" t="s">
        <v>19</v>
      </c>
      <c r="I869" s="181"/>
      <c r="L869" s="178"/>
      <c r="M869" s="182"/>
      <c r="T869" s="183"/>
      <c r="AT869" s="179" t="s">
        <v>514</v>
      </c>
      <c r="AU869" s="179" t="s">
        <v>82</v>
      </c>
      <c r="AV869" s="14" t="s">
        <v>79</v>
      </c>
      <c r="AW869" s="14" t="s">
        <v>33</v>
      </c>
      <c r="AX869" s="14" t="s">
        <v>72</v>
      </c>
      <c r="AY869" s="179" t="s">
        <v>155</v>
      </c>
    </row>
    <row r="870" spans="2:65" s="14" customFormat="1" ht="10.199999999999999">
      <c r="B870" s="178"/>
      <c r="D870" s="160" t="s">
        <v>514</v>
      </c>
      <c r="E870" s="179" t="s">
        <v>19</v>
      </c>
      <c r="F870" s="180" t="s">
        <v>1729</v>
      </c>
      <c r="H870" s="179" t="s">
        <v>19</v>
      </c>
      <c r="I870" s="181"/>
      <c r="L870" s="178"/>
      <c r="M870" s="182"/>
      <c r="T870" s="183"/>
      <c r="AT870" s="179" t="s">
        <v>514</v>
      </c>
      <c r="AU870" s="179" t="s">
        <v>82</v>
      </c>
      <c r="AV870" s="14" t="s">
        <v>79</v>
      </c>
      <c r="AW870" s="14" t="s">
        <v>33</v>
      </c>
      <c r="AX870" s="14" t="s">
        <v>72</v>
      </c>
      <c r="AY870" s="179" t="s">
        <v>155</v>
      </c>
    </row>
    <row r="871" spans="2:65" s="12" customFormat="1" ht="10.199999999999999">
      <c r="B871" s="159"/>
      <c r="D871" s="160" t="s">
        <v>514</v>
      </c>
      <c r="E871" s="161" t="s">
        <v>19</v>
      </c>
      <c r="F871" s="162" t="s">
        <v>1652</v>
      </c>
      <c r="H871" s="163">
        <v>21.6</v>
      </c>
      <c r="I871" s="164"/>
      <c r="L871" s="159"/>
      <c r="M871" s="165"/>
      <c r="T871" s="166"/>
      <c r="AT871" s="161" t="s">
        <v>514</v>
      </c>
      <c r="AU871" s="161" t="s">
        <v>82</v>
      </c>
      <c r="AV871" s="12" t="s">
        <v>82</v>
      </c>
      <c r="AW871" s="12" t="s">
        <v>33</v>
      </c>
      <c r="AX871" s="12" t="s">
        <v>79</v>
      </c>
      <c r="AY871" s="161" t="s">
        <v>155</v>
      </c>
    </row>
    <row r="872" spans="2:65" s="1" customFormat="1" ht="16.5" customHeight="1">
      <c r="B872" s="33"/>
      <c r="C872" s="132" t="s">
        <v>446</v>
      </c>
      <c r="D872" s="132" t="s">
        <v>158</v>
      </c>
      <c r="E872" s="133" t="s">
        <v>1730</v>
      </c>
      <c r="F872" s="134" t="s">
        <v>1731</v>
      </c>
      <c r="G872" s="135" t="s">
        <v>176</v>
      </c>
      <c r="H872" s="136">
        <v>21.6</v>
      </c>
      <c r="I872" s="137"/>
      <c r="J872" s="138">
        <f>ROUND(I872*H872,2)</f>
        <v>0</v>
      </c>
      <c r="K872" s="134" t="s">
        <v>162</v>
      </c>
      <c r="L872" s="33"/>
      <c r="M872" s="139" t="s">
        <v>19</v>
      </c>
      <c r="N872" s="140" t="s">
        <v>43</v>
      </c>
      <c r="P872" s="141">
        <f>O872*H872</f>
        <v>0</v>
      </c>
      <c r="Q872" s="141">
        <v>0</v>
      </c>
      <c r="R872" s="141">
        <f>Q872*H872</f>
        <v>0</v>
      </c>
      <c r="S872" s="141">
        <v>0</v>
      </c>
      <c r="T872" s="142">
        <f>S872*H872</f>
        <v>0</v>
      </c>
      <c r="AR872" s="143" t="s">
        <v>163</v>
      </c>
      <c r="AT872" s="143" t="s">
        <v>158</v>
      </c>
      <c r="AU872" s="143" t="s">
        <v>82</v>
      </c>
      <c r="AY872" s="18" t="s">
        <v>155</v>
      </c>
      <c r="BE872" s="144">
        <f>IF(N872="základní",J872,0)</f>
        <v>0</v>
      </c>
      <c r="BF872" s="144">
        <f>IF(N872="snížená",J872,0)</f>
        <v>0</v>
      </c>
      <c r="BG872" s="144">
        <f>IF(N872="zákl. přenesená",J872,0)</f>
        <v>0</v>
      </c>
      <c r="BH872" s="144">
        <f>IF(N872="sníž. přenesená",J872,0)</f>
        <v>0</v>
      </c>
      <c r="BI872" s="144">
        <f>IF(N872="nulová",J872,0)</f>
        <v>0</v>
      </c>
      <c r="BJ872" s="18" t="s">
        <v>79</v>
      </c>
      <c r="BK872" s="144">
        <f>ROUND(I872*H872,2)</f>
        <v>0</v>
      </c>
      <c r="BL872" s="18" t="s">
        <v>163</v>
      </c>
      <c r="BM872" s="143" t="s">
        <v>1732</v>
      </c>
    </row>
    <row r="873" spans="2:65" s="1" customFormat="1" ht="10.199999999999999">
      <c r="B873" s="33"/>
      <c r="D873" s="145" t="s">
        <v>164</v>
      </c>
      <c r="F873" s="146" t="s">
        <v>1733</v>
      </c>
      <c r="I873" s="147"/>
      <c r="L873" s="33"/>
      <c r="M873" s="148"/>
      <c r="T873" s="54"/>
      <c r="AT873" s="18" t="s">
        <v>164</v>
      </c>
      <c r="AU873" s="18" t="s">
        <v>82</v>
      </c>
    </row>
    <row r="874" spans="2:65" s="14" customFormat="1" ht="10.199999999999999">
      <c r="B874" s="178"/>
      <c r="D874" s="160" t="s">
        <v>514</v>
      </c>
      <c r="E874" s="179" t="s">
        <v>19</v>
      </c>
      <c r="F874" s="180" t="s">
        <v>1639</v>
      </c>
      <c r="H874" s="179" t="s">
        <v>19</v>
      </c>
      <c r="I874" s="181"/>
      <c r="L874" s="178"/>
      <c r="M874" s="182"/>
      <c r="T874" s="183"/>
      <c r="AT874" s="179" t="s">
        <v>514</v>
      </c>
      <c r="AU874" s="179" t="s">
        <v>82</v>
      </c>
      <c r="AV874" s="14" t="s">
        <v>79</v>
      </c>
      <c r="AW874" s="14" t="s">
        <v>33</v>
      </c>
      <c r="AX874" s="14" t="s">
        <v>72</v>
      </c>
      <c r="AY874" s="179" t="s">
        <v>155</v>
      </c>
    </row>
    <row r="875" spans="2:65" s="14" customFormat="1" ht="10.199999999999999">
      <c r="B875" s="178"/>
      <c r="D875" s="160" t="s">
        <v>514</v>
      </c>
      <c r="E875" s="179" t="s">
        <v>19</v>
      </c>
      <c r="F875" s="180" t="s">
        <v>1729</v>
      </c>
      <c r="H875" s="179" t="s">
        <v>19</v>
      </c>
      <c r="I875" s="181"/>
      <c r="L875" s="178"/>
      <c r="M875" s="182"/>
      <c r="T875" s="183"/>
      <c r="AT875" s="179" t="s">
        <v>514</v>
      </c>
      <c r="AU875" s="179" t="s">
        <v>82</v>
      </c>
      <c r="AV875" s="14" t="s">
        <v>79</v>
      </c>
      <c r="AW875" s="14" t="s">
        <v>33</v>
      </c>
      <c r="AX875" s="14" t="s">
        <v>72</v>
      </c>
      <c r="AY875" s="179" t="s">
        <v>155</v>
      </c>
    </row>
    <row r="876" spans="2:65" s="12" customFormat="1" ht="10.199999999999999">
      <c r="B876" s="159"/>
      <c r="D876" s="160" t="s">
        <v>514</v>
      </c>
      <c r="E876" s="161" t="s">
        <v>19</v>
      </c>
      <c r="F876" s="162" t="s">
        <v>1652</v>
      </c>
      <c r="H876" s="163">
        <v>21.6</v>
      </c>
      <c r="I876" s="164"/>
      <c r="L876" s="159"/>
      <c r="M876" s="165"/>
      <c r="T876" s="166"/>
      <c r="AT876" s="161" t="s">
        <v>514</v>
      </c>
      <c r="AU876" s="161" t="s">
        <v>82</v>
      </c>
      <c r="AV876" s="12" t="s">
        <v>82</v>
      </c>
      <c r="AW876" s="12" t="s">
        <v>33</v>
      </c>
      <c r="AX876" s="12" t="s">
        <v>79</v>
      </c>
      <c r="AY876" s="161" t="s">
        <v>155</v>
      </c>
    </row>
    <row r="877" spans="2:65" s="1" customFormat="1" ht="16.5" customHeight="1">
      <c r="B877" s="33"/>
      <c r="C877" s="132" t="s">
        <v>311</v>
      </c>
      <c r="D877" s="132" t="s">
        <v>158</v>
      </c>
      <c r="E877" s="133" t="s">
        <v>1734</v>
      </c>
      <c r="F877" s="134" t="s">
        <v>1735</v>
      </c>
      <c r="G877" s="135" t="s">
        <v>176</v>
      </c>
      <c r="H877" s="136">
        <v>34.56</v>
      </c>
      <c r="I877" s="137"/>
      <c r="J877" s="138">
        <f>ROUND(I877*H877,2)</f>
        <v>0</v>
      </c>
      <c r="K877" s="134" t="s">
        <v>19</v>
      </c>
      <c r="L877" s="33"/>
      <c r="M877" s="139" t="s">
        <v>19</v>
      </c>
      <c r="N877" s="140" t="s">
        <v>43</v>
      </c>
      <c r="P877" s="141">
        <f>O877*H877</f>
        <v>0</v>
      </c>
      <c r="Q877" s="141">
        <v>0</v>
      </c>
      <c r="R877" s="141">
        <f>Q877*H877</f>
        <v>0</v>
      </c>
      <c r="S877" s="141">
        <v>0</v>
      </c>
      <c r="T877" s="142">
        <f>S877*H877</f>
        <v>0</v>
      </c>
      <c r="AR877" s="143" t="s">
        <v>163</v>
      </c>
      <c r="AT877" s="143" t="s">
        <v>158</v>
      </c>
      <c r="AU877" s="143" t="s">
        <v>82</v>
      </c>
      <c r="AY877" s="18" t="s">
        <v>155</v>
      </c>
      <c r="BE877" s="144">
        <f>IF(N877="základní",J877,0)</f>
        <v>0</v>
      </c>
      <c r="BF877" s="144">
        <f>IF(N877="snížená",J877,0)</f>
        <v>0</v>
      </c>
      <c r="BG877" s="144">
        <f>IF(N877="zákl. přenesená",J877,0)</f>
        <v>0</v>
      </c>
      <c r="BH877" s="144">
        <f>IF(N877="sníž. přenesená",J877,0)</f>
        <v>0</v>
      </c>
      <c r="BI877" s="144">
        <f>IF(N877="nulová",J877,0)</f>
        <v>0</v>
      </c>
      <c r="BJ877" s="18" t="s">
        <v>79</v>
      </c>
      <c r="BK877" s="144">
        <f>ROUND(I877*H877,2)</f>
        <v>0</v>
      </c>
      <c r="BL877" s="18" t="s">
        <v>163</v>
      </c>
      <c r="BM877" s="143" t="s">
        <v>1736</v>
      </c>
    </row>
    <row r="878" spans="2:65" s="14" customFormat="1" ht="10.199999999999999">
      <c r="B878" s="178"/>
      <c r="D878" s="160" t="s">
        <v>514</v>
      </c>
      <c r="E878" s="179" t="s">
        <v>19</v>
      </c>
      <c r="F878" s="180" t="s">
        <v>1639</v>
      </c>
      <c r="H878" s="179" t="s">
        <v>19</v>
      </c>
      <c r="I878" s="181"/>
      <c r="L878" s="178"/>
      <c r="M878" s="182"/>
      <c r="T878" s="183"/>
      <c r="AT878" s="179" t="s">
        <v>514</v>
      </c>
      <c r="AU878" s="179" t="s">
        <v>82</v>
      </c>
      <c r="AV878" s="14" t="s">
        <v>79</v>
      </c>
      <c r="AW878" s="14" t="s">
        <v>33</v>
      </c>
      <c r="AX878" s="14" t="s">
        <v>72</v>
      </c>
      <c r="AY878" s="179" t="s">
        <v>155</v>
      </c>
    </row>
    <row r="879" spans="2:65" s="14" customFormat="1" ht="10.199999999999999">
      <c r="B879" s="178"/>
      <c r="D879" s="160" t="s">
        <v>514</v>
      </c>
      <c r="E879" s="179" t="s">
        <v>19</v>
      </c>
      <c r="F879" s="180" t="s">
        <v>1645</v>
      </c>
      <c r="H879" s="179" t="s">
        <v>19</v>
      </c>
      <c r="I879" s="181"/>
      <c r="L879" s="178"/>
      <c r="M879" s="182"/>
      <c r="T879" s="183"/>
      <c r="AT879" s="179" t="s">
        <v>514</v>
      </c>
      <c r="AU879" s="179" t="s">
        <v>82</v>
      </c>
      <c r="AV879" s="14" t="s">
        <v>79</v>
      </c>
      <c r="AW879" s="14" t="s">
        <v>33</v>
      </c>
      <c r="AX879" s="14" t="s">
        <v>72</v>
      </c>
      <c r="AY879" s="179" t="s">
        <v>155</v>
      </c>
    </row>
    <row r="880" spans="2:65" s="12" customFormat="1" ht="10.199999999999999">
      <c r="B880" s="159"/>
      <c r="D880" s="160" t="s">
        <v>514</v>
      </c>
      <c r="E880" s="161" t="s">
        <v>19</v>
      </c>
      <c r="F880" s="162" t="s">
        <v>1646</v>
      </c>
      <c r="H880" s="163">
        <v>34.56</v>
      </c>
      <c r="I880" s="164"/>
      <c r="L880" s="159"/>
      <c r="M880" s="165"/>
      <c r="T880" s="166"/>
      <c r="AT880" s="161" t="s">
        <v>514</v>
      </c>
      <c r="AU880" s="161" t="s">
        <v>82</v>
      </c>
      <c r="AV880" s="12" t="s">
        <v>82</v>
      </c>
      <c r="AW880" s="12" t="s">
        <v>33</v>
      </c>
      <c r="AX880" s="12" t="s">
        <v>79</v>
      </c>
      <c r="AY880" s="161" t="s">
        <v>155</v>
      </c>
    </row>
    <row r="881" spans="2:65" s="1" customFormat="1" ht="16.5" customHeight="1">
      <c r="B881" s="33"/>
      <c r="C881" s="132" t="s">
        <v>453</v>
      </c>
      <c r="D881" s="132" t="s">
        <v>158</v>
      </c>
      <c r="E881" s="133" t="s">
        <v>1737</v>
      </c>
      <c r="F881" s="134" t="s">
        <v>1738</v>
      </c>
      <c r="G881" s="135" t="s">
        <v>176</v>
      </c>
      <c r="H881" s="136">
        <v>28.08</v>
      </c>
      <c r="I881" s="137"/>
      <c r="J881" s="138">
        <f>ROUND(I881*H881,2)</f>
        <v>0</v>
      </c>
      <c r="K881" s="134" t="s">
        <v>162</v>
      </c>
      <c r="L881" s="33"/>
      <c r="M881" s="139" t="s">
        <v>19</v>
      </c>
      <c r="N881" s="140" t="s">
        <v>43</v>
      </c>
      <c r="P881" s="141">
        <f>O881*H881</f>
        <v>0</v>
      </c>
      <c r="Q881" s="141">
        <v>0</v>
      </c>
      <c r="R881" s="141">
        <f>Q881*H881</f>
        <v>0</v>
      </c>
      <c r="S881" s="141">
        <v>0</v>
      </c>
      <c r="T881" s="142">
        <f>S881*H881</f>
        <v>0</v>
      </c>
      <c r="AR881" s="143" t="s">
        <v>163</v>
      </c>
      <c r="AT881" s="143" t="s">
        <v>158</v>
      </c>
      <c r="AU881" s="143" t="s">
        <v>82</v>
      </c>
      <c r="AY881" s="18" t="s">
        <v>155</v>
      </c>
      <c r="BE881" s="144">
        <f>IF(N881="základní",J881,0)</f>
        <v>0</v>
      </c>
      <c r="BF881" s="144">
        <f>IF(N881="snížená",J881,0)</f>
        <v>0</v>
      </c>
      <c r="BG881" s="144">
        <f>IF(N881="zákl. přenesená",J881,0)</f>
        <v>0</v>
      </c>
      <c r="BH881" s="144">
        <f>IF(N881="sníž. přenesená",J881,0)</f>
        <v>0</v>
      </c>
      <c r="BI881" s="144">
        <f>IF(N881="nulová",J881,0)</f>
        <v>0</v>
      </c>
      <c r="BJ881" s="18" t="s">
        <v>79</v>
      </c>
      <c r="BK881" s="144">
        <f>ROUND(I881*H881,2)</f>
        <v>0</v>
      </c>
      <c r="BL881" s="18" t="s">
        <v>163</v>
      </c>
      <c r="BM881" s="143" t="s">
        <v>1739</v>
      </c>
    </row>
    <row r="882" spans="2:65" s="1" customFormat="1" ht="10.199999999999999">
      <c r="B882" s="33"/>
      <c r="D882" s="145" t="s">
        <v>164</v>
      </c>
      <c r="F882" s="146" t="s">
        <v>1740</v>
      </c>
      <c r="I882" s="147"/>
      <c r="L882" s="33"/>
      <c r="M882" s="148"/>
      <c r="T882" s="54"/>
      <c r="AT882" s="18" t="s">
        <v>164</v>
      </c>
      <c r="AU882" s="18" t="s">
        <v>82</v>
      </c>
    </row>
    <row r="883" spans="2:65" s="14" customFormat="1" ht="10.199999999999999">
      <c r="B883" s="178"/>
      <c r="D883" s="160" t="s">
        <v>514</v>
      </c>
      <c r="E883" s="179" t="s">
        <v>19</v>
      </c>
      <c r="F883" s="180" t="s">
        <v>1639</v>
      </c>
      <c r="H883" s="179" t="s">
        <v>19</v>
      </c>
      <c r="I883" s="181"/>
      <c r="L883" s="178"/>
      <c r="M883" s="182"/>
      <c r="T883" s="183"/>
      <c r="AT883" s="179" t="s">
        <v>514</v>
      </c>
      <c r="AU883" s="179" t="s">
        <v>82</v>
      </c>
      <c r="AV883" s="14" t="s">
        <v>79</v>
      </c>
      <c r="AW883" s="14" t="s">
        <v>33</v>
      </c>
      <c r="AX883" s="14" t="s">
        <v>72</v>
      </c>
      <c r="AY883" s="179" t="s">
        <v>155</v>
      </c>
    </row>
    <row r="884" spans="2:65" s="14" customFormat="1" ht="10.199999999999999">
      <c r="B884" s="178"/>
      <c r="D884" s="160" t="s">
        <v>514</v>
      </c>
      <c r="E884" s="179" t="s">
        <v>19</v>
      </c>
      <c r="F884" s="180" t="s">
        <v>1741</v>
      </c>
      <c r="H884" s="179" t="s">
        <v>19</v>
      </c>
      <c r="I884" s="181"/>
      <c r="L884" s="178"/>
      <c r="M884" s="182"/>
      <c r="T884" s="183"/>
      <c r="AT884" s="179" t="s">
        <v>514</v>
      </c>
      <c r="AU884" s="179" t="s">
        <v>82</v>
      </c>
      <c r="AV884" s="14" t="s">
        <v>79</v>
      </c>
      <c r="AW884" s="14" t="s">
        <v>33</v>
      </c>
      <c r="AX884" s="14" t="s">
        <v>72</v>
      </c>
      <c r="AY884" s="179" t="s">
        <v>155</v>
      </c>
    </row>
    <row r="885" spans="2:65" s="12" customFormat="1" ht="10.199999999999999">
      <c r="B885" s="159"/>
      <c r="D885" s="160" t="s">
        <v>514</v>
      </c>
      <c r="E885" s="161" t="s">
        <v>19</v>
      </c>
      <c r="F885" s="162" t="s">
        <v>1653</v>
      </c>
      <c r="H885" s="163">
        <v>28.08</v>
      </c>
      <c r="I885" s="164"/>
      <c r="L885" s="159"/>
      <c r="M885" s="165"/>
      <c r="T885" s="166"/>
      <c r="AT885" s="161" t="s">
        <v>514</v>
      </c>
      <c r="AU885" s="161" t="s">
        <v>82</v>
      </c>
      <c r="AV885" s="12" t="s">
        <v>82</v>
      </c>
      <c r="AW885" s="12" t="s">
        <v>33</v>
      </c>
      <c r="AX885" s="12" t="s">
        <v>79</v>
      </c>
      <c r="AY885" s="161" t="s">
        <v>155</v>
      </c>
    </row>
    <row r="886" spans="2:65" s="1" customFormat="1" ht="24.15" customHeight="1">
      <c r="B886" s="33"/>
      <c r="C886" s="132" t="s">
        <v>316</v>
      </c>
      <c r="D886" s="132" t="s">
        <v>158</v>
      </c>
      <c r="E886" s="133" t="s">
        <v>1742</v>
      </c>
      <c r="F886" s="134" t="s">
        <v>1743</v>
      </c>
      <c r="G886" s="135" t="s">
        <v>176</v>
      </c>
      <c r="H886" s="136">
        <v>28.08</v>
      </c>
      <c r="I886" s="137"/>
      <c r="J886" s="138">
        <f>ROUND(I886*H886,2)</f>
        <v>0</v>
      </c>
      <c r="K886" s="134" t="s">
        <v>19</v>
      </c>
      <c r="L886" s="33"/>
      <c r="M886" s="139" t="s">
        <v>19</v>
      </c>
      <c r="N886" s="140" t="s">
        <v>43</v>
      </c>
      <c r="P886" s="141">
        <f>O886*H886</f>
        <v>0</v>
      </c>
      <c r="Q886" s="141">
        <v>0</v>
      </c>
      <c r="R886" s="141">
        <f>Q886*H886</f>
        <v>0</v>
      </c>
      <c r="S886" s="141">
        <v>0</v>
      </c>
      <c r="T886" s="142">
        <f>S886*H886</f>
        <v>0</v>
      </c>
      <c r="AR886" s="143" t="s">
        <v>163</v>
      </c>
      <c r="AT886" s="143" t="s">
        <v>158</v>
      </c>
      <c r="AU886" s="143" t="s">
        <v>82</v>
      </c>
      <c r="AY886" s="18" t="s">
        <v>155</v>
      </c>
      <c r="BE886" s="144">
        <f>IF(N886="základní",J886,0)</f>
        <v>0</v>
      </c>
      <c r="BF886" s="144">
        <f>IF(N886="snížená",J886,0)</f>
        <v>0</v>
      </c>
      <c r="BG886" s="144">
        <f>IF(N886="zákl. přenesená",J886,0)</f>
        <v>0</v>
      </c>
      <c r="BH886" s="144">
        <f>IF(N886="sníž. přenesená",J886,0)</f>
        <v>0</v>
      </c>
      <c r="BI886" s="144">
        <f>IF(N886="nulová",J886,0)</f>
        <v>0</v>
      </c>
      <c r="BJ886" s="18" t="s">
        <v>79</v>
      </c>
      <c r="BK886" s="144">
        <f>ROUND(I886*H886,2)</f>
        <v>0</v>
      </c>
      <c r="BL886" s="18" t="s">
        <v>163</v>
      </c>
      <c r="BM886" s="143" t="s">
        <v>1744</v>
      </c>
    </row>
    <row r="887" spans="2:65" s="14" customFormat="1" ht="10.199999999999999">
      <c r="B887" s="178"/>
      <c r="D887" s="160" t="s">
        <v>514</v>
      </c>
      <c r="E887" s="179" t="s">
        <v>19</v>
      </c>
      <c r="F887" s="180" t="s">
        <v>1639</v>
      </c>
      <c r="H887" s="179" t="s">
        <v>19</v>
      </c>
      <c r="I887" s="181"/>
      <c r="L887" s="178"/>
      <c r="M887" s="182"/>
      <c r="T887" s="183"/>
      <c r="AT887" s="179" t="s">
        <v>514</v>
      </c>
      <c r="AU887" s="179" t="s">
        <v>82</v>
      </c>
      <c r="AV887" s="14" t="s">
        <v>79</v>
      </c>
      <c r="AW887" s="14" t="s">
        <v>33</v>
      </c>
      <c r="AX887" s="14" t="s">
        <v>72</v>
      </c>
      <c r="AY887" s="179" t="s">
        <v>155</v>
      </c>
    </row>
    <row r="888" spans="2:65" s="14" customFormat="1" ht="10.199999999999999">
      <c r="B888" s="178"/>
      <c r="D888" s="160" t="s">
        <v>514</v>
      </c>
      <c r="E888" s="179" t="s">
        <v>19</v>
      </c>
      <c r="F888" s="180" t="s">
        <v>1741</v>
      </c>
      <c r="H888" s="179" t="s">
        <v>19</v>
      </c>
      <c r="I888" s="181"/>
      <c r="L888" s="178"/>
      <c r="M888" s="182"/>
      <c r="T888" s="183"/>
      <c r="AT888" s="179" t="s">
        <v>514</v>
      </c>
      <c r="AU888" s="179" t="s">
        <v>82</v>
      </c>
      <c r="AV888" s="14" t="s">
        <v>79</v>
      </c>
      <c r="AW888" s="14" t="s">
        <v>33</v>
      </c>
      <c r="AX888" s="14" t="s">
        <v>72</v>
      </c>
      <c r="AY888" s="179" t="s">
        <v>155</v>
      </c>
    </row>
    <row r="889" spans="2:65" s="12" customFormat="1" ht="10.199999999999999">
      <c r="B889" s="159"/>
      <c r="D889" s="160" t="s">
        <v>514</v>
      </c>
      <c r="E889" s="161" t="s">
        <v>19</v>
      </c>
      <c r="F889" s="162" t="s">
        <v>1653</v>
      </c>
      <c r="H889" s="163">
        <v>28.08</v>
      </c>
      <c r="I889" s="164"/>
      <c r="L889" s="159"/>
      <c r="M889" s="165"/>
      <c r="T889" s="166"/>
      <c r="AT889" s="161" t="s">
        <v>514</v>
      </c>
      <c r="AU889" s="161" t="s">
        <v>82</v>
      </c>
      <c r="AV889" s="12" t="s">
        <v>82</v>
      </c>
      <c r="AW889" s="12" t="s">
        <v>33</v>
      </c>
      <c r="AX889" s="12" t="s">
        <v>79</v>
      </c>
      <c r="AY889" s="161" t="s">
        <v>155</v>
      </c>
    </row>
    <row r="890" spans="2:65" s="1" customFormat="1" ht="24.15" customHeight="1">
      <c r="B890" s="33"/>
      <c r="C890" s="132" t="s">
        <v>461</v>
      </c>
      <c r="D890" s="132" t="s">
        <v>158</v>
      </c>
      <c r="E890" s="133" t="s">
        <v>1745</v>
      </c>
      <c r="F890" s="134" t="s">
        <v>1746</v>
      </c>
      <c r="G890" s="135" t="s">
        <v>176</v>
      </c>
      <c r="H890" s="136">
        <v>34.56</v>
      </c>
      <c r="I890" s="137"/>
      <c r="J890" s="138">
        <f>ROUND(I890*H890,2)</f>
        <v>0</v>
      </c>
      <c r="K890" s="134" t="s">
        <v>19</v>
      </c>
      <c r="L890" s="33"/>
      <c r="M890" s="139" t="s">
        <v>19</v>
      </c>
      <c r="N890" s="140" t="s">
        <v>43</v>
      </c>
      <c r="P890" s="141">
        <f>O890*H890</f>
        <v>0</v>
      </c>
      <c r="Q890" s="141">
        <v>0</v>
      </c>
      <c r="R890" s="141">
        <f>Q890*H890</f>
        <v>0</v>
      </c>
      <c r="S890" s="141">
        <v>0</v>
      </c>
      <c r="T890" s="142">
        <f>S890*H890</f>
        <v>0</v>
      </c>
      <c r="AR890" s="143" t="s">
        <v>163</v>
      </c>
      <c r="AT890" s="143" t="s">
        <v>158</v>
      </c>
      <c r="AU890" s="143" t="s">
        <v>82</v>
      </c>
      <c r="AY890" s="18" t="s">
        <v>155</v>
      </c>
      <c r="BE890" s="144">
        <f>IF(N890="základní",J890,0)</f>
        <v>0</v>
      </c>
      <c r="BF890" s="144">
        <f>IF(N890="snížená",J890,0)</f>
        <v>0</v>
      </c>
      <c r="BG890" s="144">
        <f>IF(N890="zákl. přenesená",J890,0)</f>
        <v>0</v>
      </c>
      <c r="BH890" s="144">
        <f>IF(N890="sníž. přenesená",J890,0)</f>
        <v>0</v>
      </c>
      <c r="BI890" s="144">
        <f>IF(N890="nulová",J890,0)</f>
        <v>0</v>
      </c>
      <c r="BJ890" s="18" t="s">
        <v>79</v>
      </c>
      <c r="BK890" s="144">
        <f>ROUND(I890*H890,2)</f>
        <v>0</v>
      </c>
      <c r="BL890" s="18" t="s">
        <v>163</v>
      </c>
      <c r="BM890" s="143" t="s">
        <v>1747</v>
      </c>
    </row>
    <row r="891" spans="2:65" s="14" customFormat="1" ht="10.199999999999999">
      <c r="B891" s="178"/>
      <c r="D891" s="160" t="s">
        <v>514</v>
      </c>
      <c r="E891" s="179" t="s">
        <v>19</v>
      </c>
      <c r="F891" s="180" t="s">
        <v>1639</v>
      </c>
      <c r="H891" s="179" t="s">
        <v>19</v>
      </c>
      <c r="I891" s="181"/>
      <c r="L891" s="178"/>
      <c r="M891" s="182"/>
      <c r="T891" s="183"/>
      <c r="AT891" s="179" t="s">
        <v>514</v>
      </c>
      <c r="AU891" s="179" t="s">
        <v>82</v>
      </c>
      <c r="AV891" s="14" t="s">
        <v>79</v>
      </c>
      <c r="AW891" s="14" t="s">
        <v>33</v>
      </c>
      <c r="AX891" s="14" t="s">
        <v>72</v>
      </c>
      <c r="AY891" s="179" t="s">
        <v>155</v>
      </c>
    </row>
    <row r="892" spans="2:65" s="14" customFormat="1" ht="10.199999999999999">
      <c r="B892" s="178"/>
      <c r="D892" s="160" t="s">
        <v>514</v>
      </c>
      <c r="E892" s="179" t="s">
        <v>19</v>
      </c>
      <c r="F892" s="180" t="s">
        <v>1645</v>
      </c>
      <c r="H892" s="179" t="s">
        <v>19</v>
      </c>
      <c r="I892" s="181"/>
      <c r="L892" s="178"/>
      <c r="M892" s="182"/>
      <c r="T892" s="183"/>
      <c r="AT892" s="179" t="s">
        <v>514</v>
      </c>
      <c r="AU892" s="179" t="s">
        <v>82</v>
      </c>
      <c r="AV892" s="14" t="s">
        <v>79</v>
      </c>
      <c r="AW892" s="14" t="s">
        <v>33</v>
      </c>
      <c r="AX892" s="14" t="s">
        <v>72</v>
      </c>
      <c r="AY892" s="179" t="s">
        <v>155</v>
      </c>
    </row>
    <row r="893" spans="2:65" s="12" customFormat="1" ht="10.199999999999999">
      <c r="B893" s="159"/>
      <c r="D893" s="160" t="s">
        <v>514</v>
      </c>
      <c r="E893" s="161" t="s">
        <v>19</v>
      </c>
      <c r="F893" s="162" t="s">
        <v>1646</v>
      </c>
      <c r="H893" s="163">
        <v>34.56</v>
      </c>
      <c r="I893" s="164"/>
      <c r="L893" s="159"/>
      <c r="M893" s="165"/>
      <c r="T893" s="166"/>
      <c r="AT893" s="161" t="s">
        <v>514</v>
      </c>
      <c r="AU893" s="161" t="s">
        <v>82</v>
      </c>
      <c r="AV893" s="12" t="s">
        <v>82</v>
      </c>
      <c r="AW893" s="12" t="s">
        <v>33</v>
      </c>
      <c r="AX893" s="12" t="s">
        <v>79</v>
      </c>
      <c r="AY893" s="161" t="s">
        <v>155</v>
      </c>
    </row>
    <row r="894" spans="2:65" s="11" customFormat="1" ht="22.8" customHeight="1">
      <c r="B894" s="120"/>
      <c r="D894" s="121" t="s">
        <v>71</v>
      </c>
      <c r="E894" s="130" t="s">
        <v>177</v>
      </c>
      <c r="F894" s="130" t="s">
        <v>369</v>
      </c>
      <c r="I894" s="123"/>
      <c r="J894" s="131">
        <f>BK894</f>
        <v>0</v>
      </c>
      <c r="L894" s="120"/>
      <c r="M894" s="125"/>
      <c r="P894" s="126">
        <f>SUM(P895:P1097)</f>
        <v>0</v>
      </c>
      <c r="R894" s="126">
        <f>SUM(R895:R1097)</f>
        <v>85.197884559999977</v>
      </c>
      <c r="T894" s="127">
        <f>SUM(T895:T1097)</f>
        <v>0</v>
      </c>
      <c r="AR894" s="121" t="s">
        <v>79</v>
      </c>
      <c r="AT894" s="128" t="s">
        <v>71</v>
      </c>
      <c r="AU894" s="128" t="s">
        <v>79</v>
      </c>
      <c r="AY894" s="121" t="s">
        <v>155</v>
      </c>
      <c r="BK894" s="129">
        <f>SUM(BK895:BK1097)</f>
        <v>0</v>
      </c>
    </row>
    <row r="895" spans="2:65" s="1" customFormat="1" ht="16.5" customHeight="1">
      <c r="B895" s="33"/>
      <c r="C895" s="132" t="s">
        <v>320</v>
      </c>
      <c r="D895" s="132" t="s">
        <v>158</v>
      </c>
      <c r="E895" s="133" t="s">
        <v>1748</v>
      </c>
      <c r="F895" s="134" t="s">
        <v>1749</v>
      </c>
      <c r="G895" s="135" t="s">
        <v>171</v>
      </c>
      <c r="H895" s="136">
        <v>4.5</v>
      </c>
      <c r="I895" s="137"/>
      <c r="J895" s="138">
        <f>ROUND(I895*H895,2)</f>
        <v>0</v>
      </c>
      <c r="K895" s="134" t="s">
        <v>162</v>
      </c>
      <c r="L895" s="33"/>
      <c r="M895" s="139" t="s">
        <v>19</v>
      </c>
      <c r="N895" s="140" t="s">
        <v>43</v>
      </c>
      <c r="P895" s="141">
        <f>O895*H895</f>
        <v>0</v>
      </c>
      <c r="Q895" s="141">
        <v>1.0000000000000001E-5</v>
      </c>
      <c r="R895" s="141">
        <f>Q895*H895</f>
        <v>4.5000000000000003E-5</v>
      </c>
      <c r="S895" s="141">
        <v>0</v>
      </c>
      <c r="T895" s="142">
        <f>S895*H895</f>
        <v>0</v>
      </c>
      <c r="AR895" s="143" t="s">
        <v>163</v>
      </c>
      <c r="AT895" s="143" t="s">
        <v>158</v>
      </c>
      <c r="AU895" s="143" t="s">
        <v>82</v>
      </c>
      <c r="AY895" s="18" t="s">
        <v>155</v>
      </c>
      <c r="BE895" s="144">
        <f>IF(N895="základní",J895,0)</f>
        <v>0</v>
      </c>
      <c r="BF895" s="144">
        <f>IF(N895="snížená",J895,0)</f>
        <v>0</v>
      </c>
      <c r="BG895" s="144">
        <f>IF(N895="zákl. přenesená",J895,0)</f>
        <v>0</v>
      </c>
      <c r="BH895" s="144">
        <f>IF(N895="sníž. přenesená",J895,0)</f>
        <v>0</v>
      </c>
      <c r="BI895" s="144">
        <f>IF(N895="nulová",J895,0)</f>
        <v>0</v>
      </c>
      <c r="BJ895" s="18" t="s">
        <v>79</v>
      </c>
      <c r="BK895" s="144">
        <f>ROUND(I895*H895,2)</f>
        <v>0</v>
      </c>
      <c r="BL895" s="18" t="s">
        <v>163</v>
      </c>
      <c r="BM895" s="143" t="s">
        <v>1750</v>
      </c>
    </row>
    <row r="896" spans="2:65" s="1" customFormat="1" ht="10.199999999999999">
      <c r="B896" s="33"/>
      <c r="D896" s="145" t="s">
        <v>164</v>
      </c>
      <c r="F896" s="146" t="s">
        <v>1751</v>
      </c>
      <c r="I896" s="147"/>
      <c r="L896" s="33"/>
      <c r="M896" s="148"/>
      <c r="T896" s="54"/>
      <c r="AT896" s="18" t="s">
        <v>164</v>
      </c>
      <c r="AU896" s="18" t="s">
        <v>82</v>
      </c>
    </row>
    <row r="897" spans="2:65" s="14" customFormat="1" ht="10.199999999999999">
      <c r="B897" s="178"/>
      <c r="D897" s="160" t="s">
        <v>514</v>
      </c>
      <c r="E897" s="179" t="s">
        <v>19</v>
      </c>
      <c r="F897" s="180" t="s">
        <v>1529</v>
      </c>
      <c r="H897" s="179" t="s">
        <v>19</v>
      </c>
      <c r="I897" s="181"/>
      <c r="L897" s="178"/>
      <c r="M897" s="182"/>
      <c r="T897" s="183"/>
      <c r="AT897" s="179" t="s">
        <v>514</v>
      </c>
      <c r="AU897" s="179" t="s">
        <v>82</v>
      </c>
      <c r="AV897" s="14" t="s">
        <v>79</v>
      </c>
      <c r="AW897" s="14" t="s">
        <v>33</v>
      </c>
      <c r="AX897" s="14" t="s">
        <v>72</v>
      </c>
      <c r="AY897" s="179" t="s">
        <v>155</v>
      </c>
    </row>
    <row r="898" spans="2:65" s="12" customFormat="1" ht="10.199999999999999">
      <c r="B898" s="159"/>
      <c r="D898" s="160" t="s">
        <v>514</v>
      </c>
      <c r="E898" s="161" t="s">
        <v>19</v>
      </c>
      <c r="F898" s="162" t="s">
        <v>1752</v>
      </c>
      <c r="H898" s="163">
        <v>1</v>
      </c>
      <c r="I898" s="164"/>
      <c r="L898" s="159"/>
      <c r="M898" s="165"/>
      <c r="T898" s="166"/>
      <c r="AT898" s="161" t="s">
        <v>514</v>
      </c>
      <c r="AU898" s="161" t="s">
        <v>82</v>
      </c>
      <c r="AV898" s="12" t="s">
        <v>82</v>
      </c>
      <c r="AW898" s="12" t="s">
        <v>33</v>
      </c>
      <c r="AX898" s="12" t="s">
        <v>72</v>
      </c>
      <c r="AY898" s="161" t="s">
        <v>155</v>
      </c>
    </row>
    <row r="899" spans="2:65" s="14" customFormat="1" ht="10.199999999999999">
      <c r="B899" s="178"/>
      <c r="D899" s="160" t="s">
        <v>514</v>
      </c>
      <c r="E899" s="179" t="s">
        <v>19</v>
      </c>
      <c r="F899" s="180" t="s">
        <v>1753</v>
      </c>
      <c r="H899" s="179" t="s">
        <v>19</v>
      </c>
      <c r="I899" s="181"/>
      <c r="L899" s="178"/>
      <c r="M899" s="182"/>
      <c r="T899" s="183"/>
      <c r="AT899" s="179" t="s">
        <v>514</v>
      </c>
      <c r="AU899" s="179" t="s">
        <v>82</v>
      </c>
      <c r="AV899" s="14" t="s">
        <v>79</v>
      </c>
      <c r="AW899" s="14" t="s">
        <v>33</v>
      </c>
      <c r="AX899" s="14" t="s">
        <v>72</v>
      </c>
      <c r="AY899" s="179" t="s">
        <v>155</v>
      </c>
    </row>
    <row r="900" spans="2:65" s="12" customFormat="1" ht="10.199999999999999">
      <c r="B900" s="159"/>
      <c r="D900" s="160" t="s">
        <v>514</v>
      </c>
      <c r="E900" s="161" t="s">
        <v>19</v>
      </c>
      <c r="F900" s="162" t="s">
        <v>1754</v>
      </c>
      <c r="H900" s="163">
        <v>3.5</v>
      </c>
      <c r="I900" s="164"/>
      <c r="L900" s="159"/>
      <c r="M900" s="165"/>
      <c r="T900" s="166"/>
      <c r="AT900" s="161" t="s">
        <v>514</v>
      </c>
      <c r="AU900" s="161" t="s">
        <v>82</v>
      </c>
      <c r="AV900" s="12" t="s">
        <v>82</v>
      </c>
      <c r="AW900" s="12" t="s">
        <v>33</v>
      </c>
      <c r="AX900" s="12" t="s">
        <v>72</v>
      </c>
      <c r="AY900" s="161" t="s">
        <v>155</v>
      </c>
    </row>
    <row r="901" spans="2:65" s="13" customFormat="1" ht="10.199999999999999">
      <c r="B901" s="167"/>
      <c r="D901" s="160" t="s">
        <v>514</v>
      </c>
      <c r="E901" s="168" t="s">
        <v>19</v>
      </c>
      <c r="F901" s="169" t="s">
        <v>516</v>
      </c>
      <c r="H901" s="170">
        <v>4.5</v>
      </c>
      <c r="I901" s="171"/>
      <c r="L901" s="167"/>
      <c r="M901" s="172"/>
      <c r="T901" s="173"/>
      <c r="AT901" s="168" t="s">
        <v>514</v>
      </c>
      <c r="AU901" s="168" t="s">
        <v>82</v>
      </c>
      <c r="AV901" s="13" t="s">
        <v>163</v>
      </c>
      <c r="AW901" s="13" t="s">
        <v>33</v>
      </c>
      <c r="AX901" s="13" t="s">
        <v>79</v>
      </c>
      <c r="AY901" s="168" t="s">
        <v>155</v>
      </c>
    </row>
    <row r="902" spans="2:65" s="1" customFormat="1" ht="16.5" customHeight="1">
      <c r="B902" s="33"/>
      <c r="C902" s="149" t="s">
        <v>470</v>
      </c>
      <c r="D902" s="149" t="s">
        <v>229</v>
      </c>
      <c r="E902" s="150" t="s">
        <v>1178</v>
      </c>
      <c r="F902" s="151" t="s">
        <v>1179</v>
      </c>
      <c r="G902" s="152" t="s">
        <v>171</v>
      </c>
      <c r="H902" s="153">
        <v>4.5679999999999996</v>
      </c>
      <c r="I902" s="154"/>
      <c r="J902" s="155">
        <f>ROUND(I902*H902,2)</f>
        <v>0</v>
      </c>
      <c r="K902" s="151" t="s">
        <v>162</v>
      </c>
      <c r="L902" s="156"/>
      <c r="M902" s="157" t="s">
        <v>19</v>
      </c>
      <c r="N902" s="158" t="s">
        <v>43</v>
      </c>
      <c r="P902" s="141">
        <f>O902*H902</f>
        <v>0</v>
      </c>
      <c r="Q902" s="141">
        <v>2.9099999999999998E-3</v>
      </c>
      <c r="R902" s="141">
        <f>Q902*H902</f>
        <v>1.3292879999999998E-2</v>
      </c>
      <c r="S902" s="141">
        <v>0</v>
      </c>
      <c r="T902" s="142">
        <f>S902*H902</f>
        <v>0</v>
      </c>
      <c r="AR902" s="143" t="s">
        <v>177</v>
      </c>
      <c r="AT902" s="143" t="s">
        <v>229</v>
      </c>
      <c r="AU902" s="143" t="s">
        <v>82</v>
      </c>
      <c r="AY902" s="18" t="s">
        <v>155</v>
      </c>
      <c r="BE902" s="144">
        <f>IF(N902="základní",J902,0)</f>
        <v>0</v>
      </c>
      <c r="BF902" s="144">
        <f>IF(N902="snížená",J902,0)</f>
        <v>0</v>
      </c>
      <c r="BG902" s="144">
        <f>IF(N902="zákl. přenesená",J902,0)</f>
        <v>0</v>
      </c>
      <c r="BH902" s="144">
        <f>IF(N902="sníž. přenesená",J902,0)</f>
        <v>0</v>
      </c>
      <c r="BI902" s="144">
        <f>IF(N902="nulová",J902,0)</f>
        <v>0</v>
      </c>
      <c r="BJ902" s="18" t="s">
        <v>79</v>
      </c>
      <c r="BK902" s="144">
        <f>ROUND(I902*H902,2)</f>
        <v>0</v>
      </c>
      <c r="BL902" s="18" t="s">
        <v>163</v>
      </c>
      <c r="BM902" s="143" t="s">
        <v>1755</v>
      </c>
    </row>
    <row r="903" spans="2:65" s="14" customFormat="1" ht="10.199999999999999">
      <c r="B903" s="178"/>
      <c r="D903" s="160" t="s">
        <v>514</v>
      </c>
      <c r="E903" s="179" t="s">
        <v>19</v>
      </c>
      <c r="F903" s="180" t="s">
        <v>939</v>
      </c>
      <c r="H903" s="179" t="s">
        <v>19</v>
      </c>
      <c r="I903" s="181"/>
      <c r="L903" s="178"/>
      <c r="M903" s="182"/>
      <c r="T903" s="183"/>
      <c r="AT903" s="179" t="s">
        <v>514</v>
      </c>
      <c r="AU903" s="179" t="s">
        <v>82</v>
      </c>
      <c r="AV903" s="14" t="s">
        <v>79</v>
      </c>
      <c r="AW903" s="14" t="s">
        <v>33</v>
      </c>
      <c r="AX903" s="14" t="s">
        <v>72</v>
      </c>
      <c r="AY903" s="179" t="s">
        <v>155</v>
      </c>
    </row>
    <row r="904" spans="2:65" s="12" customFormat="1" ht="10.199999999999999">
      <c r="B904" s="159"/>
      <c r="D904" s="160" t="s">
        <v>514</v>
      </c>
      <c r="E904" s="161" t="s">
        <v>19</v>
      </c>
      <c r="F904" s="162" t="s">
        <v>1756</v>
      </c>
      <c r="H904" s="163">
        <v>4.5</v>
      </c>
      <c r="I904" s="164"/>
      <c r="L904" s="159"/>
      <c r="M904" s="165"/>
      <c r="T904" s="166"/>
      <c r="AT904" s="161" t="s">
        <v>514</v>
      </c>
      <c r="AU904" s="161" t="s">
        <v>82</v>
      </c>
      <c r="AV904" s="12" t="s">
        <v>82</v>
      </c>
      <c r="AW904" s="12" t="s">
        <v>33</v>
      </c>
      <c r="AX904" s="12" t="s">
        <v>79</v>
      </c>
      <c r="AY904" s="161" t="s">
        <v>155</v>
      </c>
    </row>
    <row r="905" spans="2:65" s="12" customFormat="1" ht="10.199999999999999">
      <c r="B905" s="159"/>
      <c r="D905" s="160" t="s">
        <v>514</v>
      </c>
      <c r="F905" s="162" t="s">
        <v>1757</v>
      </c>
      <c r="H905" s="163">
        <v>4.5679999999999996</v>
      </c>
      <c r="I905" s="164"/>
      <c r="L905" s="159"/>
      <c r="M905" s="165"/>
      <c r="T905" s="166"/>
      <c r="AT905" s="161" t="s">
        <v>514</v>
      </c>
      <c r="AU905" s="161" t="s">
        <v>82</v>
      </c>
      <c r="AV905" s="12" t="s">
        <v>82</v>
      </c>
      <c r="AW905" s="12" t="s">
        <v>4</v>
      </c>
      <c r="AX905" s="12" t="s">
        <v>79</v>
      </c>
      <c r="AY905" s="161" t="s">
        <v>155</v>
      </c>
    </row>
    <row r="906" spans="2:65" s="1" customFormat="1" ht="16.5" customHeight="1">
      <c r="B906" s="33"/>
      <c r="C906" s="132" t="s">
        <v>325</v>
      </c>
      <c r="D906" s="132" t="s">
        <v>158</v>
      </c>
      <c r="E906" s="133" t="s">
        <v>1758</v>
      </c>
      <c r="F906" s="134" t="s">
        <v>1759</v>
      </c>
      <c r="G906" s="135" t="s">
        <v>171</v>
      </c>
      <c r="H906" s="136">
        <v>8.4</v>
      </c>
      <c r="I906" s="137"/>
      <c r="J906" s="138">
        <f>ROUND(I906*H906,2)</f>
        <v>0</v>
      </c>
      <c r="K906" s="134" t="s">
        <v>162</v>
      </c>
      <c r="L906" s="33"/>
      <c r="M906" s="139" t="s">
        <v>19</v>
      </c>
      <c r="N906" s="140" t="s">
        <v>43</v>
      </c>
      <c r="P906" s="141">
        <f>O906*H906</f>
        <v>0</v>
      </c>
      <c r="Q906" s="141">
        <v>1.0000000000000001E-5</v>
      </c>
      <c r="R906" s="141">
        <f>Q906*H906</f>
        <v>8.4000000000000009E-5</v>
      </c>
      <c r="S906" s="141">
        <v>0</v>
      </c>
      <c r="T906" s="142">
        <f>S906*H906</f>
        <v>0</v>
      </c>
      <c r="AR906" s="143" t="s">
        <v>163</v>
      </c>
      <c r="AT906" s="143" t="s">
        <v>158</v>
      </c>
      <c r="AU906" s="143" t="s">
        <v>82</v>
      </c>
      <c r="AY906" s="18" t="s">
        <v>155</v>
      </c>
      <c r="BE906" s="144">
        <f>IF(N906="základní",J906,0)</f>
        <v>0</v>
      </c>
      <c r="BF906" s="144">
        <f>IF(N906="snížená",J906,0)</f>
        <v>0</v>
      </c>
      <c r="BG906" s="144">
        <f>IF(N906="zákl. přenesená",J906,0)</f>
        <v>0</v>
      </c>
      <c r="BH906" s="144">
        <f>IF(N906="sníž. přenesená",J906,0)</f>
        <v>0</v>
      </c>
      <c r="BI906" s="144">
        <f>IF(N906="nulová",J906,0)</f>
        <v>0</v>
      </c>
      <c r="BJ906" s="18" t="s">
        <v>79</v>
      </c>
      <c r="BK906" s="144">
        <f>ROUND(I906*H906,2)</f>
        <v>0</v>
      </c>
      <c r="BL906" s="18" t="s">
        <v>163</v>
      </c>
      <c r="BM906" s="143" t="s">
        <v>1760</v>
      </c>
    </row>
    <row r="907" spans="2:65" s="1" customFormat="1" ht="10.199999999999999">
      <c r="B907" s="33"/>
      <c r="D907" s="145" t="s">
        <v>164</v>
      </c>
      <c r="F907" s="146" t="s">
        <v>1761</v>
      </c>
      <c r="I907" s="147"/>
      <c r="L907" s="33"/>
      <c r="M907" s="148"/>
      <c r="T907" s="54"/>
      <c r="AT907" s="18" t="s">
        <v>164</v>
      </c>
      <c r="AU907" s="18" t="s">
        <v>82</v>
      </c>
    </row>
    <row r="908" spans="2:65" s="14" customFormat="1" ht="10.199999999999999">
      <c r="B908" s="178"/>
      <c r="D908" s="160" t="s">
        <v>514</v>
      </c>
      <c r="E908" s="179" t="s">
        <v>19</v>
      </c>
      <c r="F908" s="180" t="s">
        <v>1762</v>
      </c>
      <c r="H908" s="179" t="s">
        <v>19</v>
      </c>
      <c r="I908" s="181"/>
      <c r="L908" s="178"/>
      <c r="M908" s="182"/>
      <c r="T908" s="183"/>
      <c r="AT908" s="179" t="s">
        <v>514</v>
      </c>
      <c r="AU908" s="179" t="s">
        <v>82</v>
      </c>
      <c r="AV908" s="14" t="s">
        <v>79</v>
      </c>
      <c r="AW908" s="14" t="s">
        <v>33</v>
      </c>
      <c r="AX908" s="14" t="s">
        <v>72</v>
      </c>
      <c r="AY908" s="179" t="s">
        <v>155</v>
      </c>
    </row>
    <row r="909" spans="2:65" s="12" customFormat="1" ht="10.199999999999999">
      <c r="B909" s="159"/>
      <c r="D909" s="160" t="s">
        <v>514</v>
      </c>
      <c r="E909" s="161" t="s">
        <v>19</v>
      </c>
      <c r="F909" s="162" t="s">
        <v>1763</v>
      </c>
      <c r="H909" s="163">
        <v>8.4</v>
      </c>
      <c r="I909" s="164"/>
      <c r="L909" s="159"/>
      <c r="M909" s="165"/>
      <c r="T909" s="166"/>
      <c r="AT909" s="161" t="s">
        <v>514</v>
      </c>
      <c r="AU909" s="161" t="s">
        <v>82</v>
      </c>
      <c r="AV909" s="12" t="s">
        <v>82</v>
      </c>
      <c r="AW909" s="12" t="s">
        <v>33</v>
      </c>
      <c r="AX909" s="12" t="s">
        <v>79</v>
      </c>
      <c r="AY909" s="161" t="s">
        <v>155</v>
      </c>
    </row>
    <row r="910" spans="2:65" s="1" customFormat="1" ht="16.5" customHeight="1">
      <c r="B910" s="33"/>
      <c r="C910" s="149" t="s">
        <v>477</v>
      </c>
      <c r="D910" s="149" t="s">
        <v>229</v>
      </c>
      <c r="E910" s="150" t="s">
        <v>1764</v>
      </c>
      <c r="F910" s="151" t="s">
        <v>1765</v>
      </c>
      <c r="G910" s="152" t="s">
        <v>171</v>
      </c>
      <c r="H910" s="153">
        <v>8.5259999999999998</v>
      </c>
      <c r="I910" s="154"/>
      <c r="J910" s="155">
        <f>ROUND(I910*H910,2)</f>
        <v>0</v>
      </c>
      <c r="K910" s="151" t="s">
        <v>162</v>
      </c>
      <c r="L910" s="156"/>
      <c r="M910" s="157" t="s">
        <v>19</v>
      </c>
      <c r="N910" s="158" t="s">
        <v>43</v>
      </c>
      <c r="P910" s="141">
        <f>O910*H910</f>
        <v>0</v>
      </c>
      <c r="Q910" s="141">
        <v>4.5999999999999999E-3</v>
      </c>
      <c r="R910" s="141">
        <f>Q910*H910</f>
        <v>3.92196E-2</v>
      </c>
      <c r="S910" s="141">
        <v>0</v>
      </c>
      <c r="T910" s="142">
        <f>S910*H910</f>
        <v>0</v>
      </c>
      <c r="AR910" s="143" t="s">
        <v>177</v>
      </c>
      <c r="AT910" s="143" t="s">
        <v>229</v>
      </c>
      <c r="AU910" s="143" t="s">
        <v>82</v>
      </c>
      <c r="AY910" s="18" t="s">
        <v>155</v>
      </c>
      <c r="BE910" s="144">
        <f>IF(N910="základní",J910,0)</f>
        <v>0</v>
      </c>
      <c r="BF910" s="144">
        <f>IF(N910="snížená",J910,0)</f>
        <v>0</v>
      </c>
      <c r="BG910" s="144">
        <f>IF(N910="zákl. přenesená",J910,0)</f>
        <v>0</v>
      </c>
      <c r="BH910" s="144">
        <f>IF(N910="sníž. přenesená",J910,0)</f>
        <v>0</v>
      </c>
      <c r="BI910" s="144">
        <f>IF(N910="nulová",J910,0)</f>
        <v>0</v>
      </c>
      <c r="BJ910" s="18" t="s">
        <v>79</v>
      </c>
      <c r="BK910" s="144">
        <f>ROUND(I910*H910,2)</f>
        <v>0</v>
      </c>
      <c r="BL910" s="18" t="s">
        <v>163</v>
      </c>
      <c r="BM910" s="143" t="s">
        <v>1766</v>
      </c>
    </row>
    <row r="911" spans="2:65" s="14" customFormat="1" ht="10.199999999999999">
      <c r="B911" s="178"/>
      <c r="D911" s="160" t="s">
        <v>514</v>
      </c>
      <c r="E911" s="179" t="s">
        <v>19</v>
      </c>
      <c r="F911" s="180" t="s">
        <v>939</v>
      </c>
      <c r="H911" s="179" t="s">
        <v>19</v>
      </c>
      <c r="I911" s="181"/>
      <c r="L911" s="178"/>
      <c r="M911" s="182"/>
      <c r="T911" s="183"/>
      <c r="AT911" s="179" t="s">
        <v>514</v>
      </c>
      <c r="AU911" s="179" t="s">
        <v>82</v>
      </c>
      <c r="AV911" s="14" t="s">
        <v>79</v>
      </c>
      <c r="AW911" s="14" t="s">
        <v>33</v>
      </c>
      <c r="AX911" s="14" t="s">
        <v>72</v>
      </c>
      <c r="AY911" s="179" t="s">
        <v>155</v>
      </c>
    </row>
    <row r="912" spans="2:65" s="12" customFormat="1" ht="10.199999999999999">
      <c r="B912" s="159"/>
      <c r="D912" s="160" t="s">
        <v>514</v>
      </c>
      <c r="E912" s="161" t="s">
        <v>19</v>
      </c>
      <c r="F912" s="162" t="s">
        <v>1767</v>
      </c>
      <c r="H912" s="163">
        <v>8.4</v>
      </c>
      <c r="I912" s="164"/>
      <c r="L912" s="159"/>
      <c r="M912" s="165"/>
      <c r="T912" s="166"/>
      <c r="AT912" s="161" t="s">
        <v>514</v>
      </c>
      <c r="AU912" s="161" t="s">
        <v>82</v>
      </c>
      <c r="AV912" s="12" t="s">
        <v>82</v>
      </c>
      <c r="AW912" s="12" t="s">
        <v>33</v>
      </c>
      <c r="AX912" s="12" t="s">
        <v>79</v>
      </c>
      <c r="AY912" s="161" t="s">
        <v>155</v>
      </c>
    </row>
    <row r="913" spans="2:65" s="12" customFormat="1" ht="10.199999999999999">
      <c r="B913" s="159"/>
      <c r="D913" s="160" t="s">
        <v>514</v>
      </c>
      <c r="F913" s="162" t="s">
        <v>1768</v>
      </c>
      <c r="H913" s="163">
        <v>8.5259999999999998</v>
      </c>
      <c r="I913" s="164"/>
      <c r="L913" s="159"/>
      <c r="M913" s="165"/>
      <c r="T913" s="166"/>
      <c r="AT913" s="161" t="s">
        <v>514</v>
      </c>
      <c r="AU913" s="161" t="s">
        <v>82</v>
      </c>
      <c r="AV913" s="12" t="s">
        <v>82</v>
      </c>
      <c r="AW913" s="12" t="s">
        <v>4</v>
      </c>
      <c r="AX913" s="12" t="s">
        <v>79</v>
      </c>
      <c r="AY913" s="161" t="s">
        <v>155</v>
      </c>
    </row>
    <row r="914" spans="2:65" s="1" customFormat="1" ht="16.5" customHeight="1">
      <c r="B914" s="33"/>
      <c r="C914" s="132" t="s">
        <v>329</v>
      </c>
      <c r="D914" s="132" t="s">
        <v>158</v>
      </c>
      <c r="E914" s="133" t="s">
        <v>916</v>
      </c>
      <c r="F914" s="134" t="s">
        <v>917</v>
      </c>
      <c r="G914" s="135" t="s">
        <v>171</v>
      </c>
      <c r="H914" s="136">
        <v>411.27</v>
      </c>
      <c r="I914" s="137"/>
      <c r="J914" s="138">
        <f>ROUND(I914*H914,2)</f>
        <v>0</v>
      </c>
      <c r="K914" s="134" t="s">
        <v>162</v>
      </c>
      <c r="L914" s="33"/>
      <c r="M914" s="139" t="s">
        <v>19</v>
      </c>
      <c r="N914" s="140" t="s">
        <v>43</v>
      </c>
      <c r="P914" s="141">
        <f>O914*H914</f>
        <v>0</v>
      </c>
      <c r="Q914" s="141">
        <v>2.0000000000000002E-5</v>
      </c>
      <c r="R914" s="141">
        <f>Q914*H914</f>
        <v>8.2254000000000008E-3</v>
      </c>
      <c r="S914" s="141">
        <v>0</v>
      </c>
      <c r="T914" s="142">
        <f>S914*H914</f>
        <v>0</v>
      </c>
      <c r="AR914" s="143" t="s">
        <v>163</v>
      </c>
      <c r="AT914" s="143" t="s">
        <v>158</v>
      </c>
      <c r="AU914" s="143" t="s">
        <v>82</v>
      </c>
      <c r="AY914" s="18" t="s">
        <v>155</v>
      </c>
      <c r="BE914" s="144">
        <f>IF(N914="základní",J914,0)</f>
        <v>0</v>
      </c>
      <c r="BF914" s="144">
        <f>IF(N914="snížená",J914,0)</f>
        <v>0</v>
      </c>
      <c r="BG914" s="144">
        <f>IF(N914="zákl. přenesená",J914,0)</f>
        <v>0</v>
      </c>
      <c r="BH914" s="144">
        <f>IF(N914="sníž. přenesená",J914,0)</f>
        <v>0</v>
      </c>
      <c r="BI914" s="144">
        <f>IF(N914="nulová",J914,0)</f>
        <v>0</v>
      </c>
      <c r="BJ914" s="18" t="s">
        <v>79</v>
      </c>
      <c r="BK914" s="144">
        <f>ROUND(I914*H914,2)</f>
        <v>0</v>
      </c>
      <c r="BL914" s="18" t="s">
        <v>163</v>
      </c>
      <c r="BM914" s="143" t="s">
        <v>1769</v>
      </c>
    </row>
    <row r="915" spans="2:65" s="1" customFormat="1" ht="10.199999999999999">
      <c r="B915" s="33"/>
      <c r="D915" s="145" t="s">
        <v>164</v>
      </c>
      <c r="F915" s="146" t="s">
        <v>919</v>
      </c>
      <c r="I915" s="147"/>
      <c r="L915" s="33"/>
      <c r="M915" s="148"/>
      <c r="T915" s="54"/>
      <c r="AT915" s="18" t="s">
        <v>164</v>
      </c>
      <c r="AU915" s="18" t="s">
        <v>82</v>
      </c>
    </row>
    <row r="916" spans="2:65" s="14" customFormat="1" ht="10.199999999999999">
      <c r="B916" s="178"/>
      <c r="D916" s="160" t="s">
        <v>514</v>
      </c>
      <c r="E916" s="179" t="s">
        <v>19</v>
      </c>
      <c r="F916" s="180" t="s">
        <v>1770</v>
      </c>
      <c r="H916" s="179" t="s">
        <v>19</v>
      </c>
      <c r="I916" s="181"/>
      <c r="L916" s="178"/>
      <c r="M916" s="182"/>
      <c r="T916" s="183"/>
      <c r="AT916" s="179" t="s">
        <v>514</v>
      </c>
      <c r="AU916" s="179" t="s">
        <v>82</v>
      </c>
      <c r="AV916" s="14" t="s">
        <v>79</v>
      </c>
      <c r="AW916" s="14" t="s">
        <v>33</v>
      </c>
      <c r="AX916" s="14" t="s">
        <v>72</v>
      </c>
      <c r="AY916" s="179" t="s">
        <v>155</v>
      </c>
    </row>
    <row r="917" spans="2:65" s="14" customFormat="1" ht="10.199999999999999">
      <c r="B917" s="178"/>
      <c r="D917" s="160" t="s">
        <v>514</v>
      </c>
      <c r="E917" s="179" t="s">
        <v>19</v>
      </c>
      <c r="F917" s="180" t="s">
        <v>1771</v>
      </c>
      <c r="H917" s="179" t="s">
        <v>19</v>
      </c>
      <c r="I917" s="181"/>
      <c r="L917" s="178"/>
      <c r="M917" s="182"/>
      <c r="T917" s="183"/>
      <c r="AT917" s="179" t="s">
        <v>514</v>
      </c>
      <c r="AU917" s="179" t="s">
        <v>82</v>
      </c>
      <c r="AV917" s="14" t="s">
        <v>79</v>
      </c>
      <c r="AW917" s="14" t="s">
        <v>33</v>
      </c>
      <c r="AX917" s="14" t="s">
        <v>72</v>
      </c>
      <c r="AY917" s="179" t="s">
        <v>155</v>
      </c>
    </row>
    <row r="918" spans="2:65" s="12" customFormat="1" ht="10.199999999999999">
      <c r="B918" s="159"/>
      <c r="D918" s="160" t="s">
        <v>514</v>
      </c>
      <c r="E918" s="161" t="s">
        <v>19</v>
      </c>
      <c r="F918" s="162" t="s">
        <v>1772</v>
      </c>
      <c r="H918" s="163">
        <v>168.27</v>
      </c>
      <c r="I918" s="164"/>
      <c r="L918" s="159"/>
      <c r="M918" s="165"/>
      <c r="T918" s="166"/>
      <c r="AT918" s="161" t="s">
        <v>514</v>
      </c>
      <c r="AU918" s="161" t="s">
        <v>82</v>
      </c>
      <c r="AV918" s="12" t="s">
        <v>82</v>
      </c>
      <c r="AW918" s="12" t="s">
        <v>33</v>
      </c>
      <c r="AX918" s="12" t="s">
        <v>72</v>
      </c>
      <c r="AY918" s="161" t="s">
        <v>155</v>
      </c>
    </row>
    <row r="919" spans="2:65" s="12" customFormat="1" ht="10.199999999999999">
      <c r="B919" s="159"/>
      <c r="D919" s="160" t="s">
        <v>514</v>
      </c>
      <c r="E919" s="161" t="s">
        <v>19</v>
      </c>
      <c r="F919" s="162" t="s">
        <v>1773</v>
      </c>
      <c r="H919" s="163">
        <v>213</v>
      </c>
      <c r="I919" s="164"/>
      <c r="L919" s="159"/>
      <c r="M919" s="165"/>
      <c r="T919" s="166"/>
      <c r="AT919" s="161" t="s">
        <v>514</v>
      </c>
      <c r="AU919" s="161" t="s">
        <v>82</v>
      </c>
      <c r="AV919" s="12" t="s">
        <v>82</v>
      </c>
      <c r="AW919" s="12" t="s">
        <v>33</v>
      </c>
      <c r="AX919" s="12" t="s">
        <v>72</v>
      </c>
      <c r="AY919" s="161" t="s">
        <v>155</v>
      </c>
    </row>
    <row r="920" spans="2:65" s="12" customFormat="1" ht="10.199999999999999">
      <c r="B920" s="159"/>
      <c r="D920" s="160" t="s">
        <v>514</v>
      </c>
      <c r="E920" s="161" t="s">
        <v>19</v>
      </c>
      <c r="F920" s="162" t="s">
        <v>1774</v>
      </c>
      <c r="H920" s="163">
        <v>30</v>
      </c>
      <c r="I920" s="164"/>
      <c r="L920" s="159"/>
      <c r="M920" s="165"/>
      <c r="T920" s="166"/>
      <c r="AT920" s="161" t="s">
        <v>514</v>
      </c>
      <c r="AU920" s="161" t="s">
        <v>82</v>
      </c>
      <c r="AV920" s="12" t="s">
        <v>82</v>
      </c>
      <c r="AW920" s="12" t="s">
        <v>33</v>
      </c>
      <c r="AX920" s="12" t="s">
        <v>72</v>
      </c>
      <c r="AY920" s="161" t="s">
        <v>155</v>
      </c>
    </row>
    <row r="921" spans="2:65" s="13" customFormat="1" ht="10.199999999999999">
      <c r="B921" s="167"/>
      <c r="D921" s="160" t="s">
        <v>514</v>
      </c>
      <c r="E921" s="168" t="s">
        <v>19</v>
      </c>
      <c r="F921" s="169" t="s">
        <v>516</v>
      </c>
      <c r="H921" s="170">
        <v>411.27</v>
      </c>
      <c r="I921" s="171"/>
      <c r="L921" s="167"/>
      <c r="M921" s="172"/>
      <c r="T921" s="173"/>
      <c r="AT921" s="168" t="s">
        <v>514</v>
      </c>
      <c r="AU921" s="168" t="s">
        <v>82</v>
      </c>
      <c r="AV921" s="13" t="s">
        <v>163</v>
      </c>
      <c r="AW921" s="13" t="s">
        <v>33</v>
      </c>
      <c r="AX921" s="13" t="s">
        <v>79</v>
      </c>
      <c r="AY921" s="168" t="s">
        <v>155</v>
      </c>
    </row>
    <row r="922" spans="2:65" s="1" customFormat="1" ht="16.5" customHeight="1">
      <c r="B922" s="33"/>
      <c r="C922" s="149" t="s">
        <v>485</v>
      </c>
      <c r="D922" s="149" t="s">
        <v>229</v>
      </c>
      <c r="E922" s="150" t="s">
        <v>1775</v>
      </c>
      <c r="F922" s="151" t="s">
        <v>924</v>
      </c>
      <c r="G922" s="152" t="s">
        <v>171</v>
      </c>
      <c r="H922" s="153">
        <v>417.43900000000002</v>
      </c>
      <c r="I922" s="154"/>
      <c r="J922" s="155">
        <f>ROUND(I922*H922,2)</f>
        <v>0</v>
      </c>
      <c r="K922" s="151" t="s">
        <v>162</v>
      </c>
      <c r="L922" s="156"/>
      <c r="M922" s="157" t="s">
        <v>19</v>
      </c>
      <c r="N922" s="158" t="s">
        <v>43</v>
      </c>
      <c r="P922" s="141">
        <f>O922*H922</f>
        <v>0</v>
      </c>
      <c r="Q922" s="141">
        <v>7.3299999999999997E-3</v>
      </c>
      <c r="R922" s="141">
        <f>Q922*H922</f>
        <v>3.0598278699999999</v>
      </c>
      <c r="S922" s="141">
        <v>0</v>
      </c>
      <c r="T922" s="142">
        <f>S922*H922</f>
        <v>0</v>
      </c>
      <c r="AR922" s="143" t="s">
        <v>177</v>
      </c>
      <c r="AT922" s="143" t="s">
        <v>229</v>
      </c>
      <c r="AU922" s="143" t="s">
        <v>82</v>
      </c>
      <c r="AY922" s="18" t="s">
        <v>155</v>
      </c>
      <c r="BE922" s="144">
        <f>IF(N922="základní",J922,0)</f>
        <v>0</v>
      </c>
      <c r="BF922" s="144">
        <f>IF(N922="snížená",J922,0)</f>
        <v>0</v>
      </c>
      <c r="BG922" s="144">
        <f>IF(N922="zákl. přenesená",J922,0)</f>
        <v>0</v>
      </c>
      <c r="BH922" s="144">
        <f>IF(N922="sníž. přenesená",J922,0)</f>
        <v>0</v>
      </c>
      <c r="BI922" s="144">
        <f>IF(N922="nulová",J922,0)</f>
        <v>0</v>
      </c>
      <c r="BJ922" s="18" t="s">
        <v>79</v>
      </c>
      <c r="BK922" s="144">
        <f>ROUND(I922*H922,2)</f>
        <v>0</v>
      </c>
      <c r="BL922" s="18" t="s">
        <v>163</v>
      </c>
      <c r="BM922" s="143" t="s">
        <v>1776</v>
      </c>
    </row>
    <row r="923" spans="2:65" s="14" customFormat="1" ht="10.199999999999999">
      <c r="B923" s="178"/>
      <c r="D923" s="160" t="s">
        <v>514</v>
      </c>
      <c r="E923" s="179" t="s">
        <v>19</v>
      </c>
      <c r="F923" s="180" t="s">
        <v>926</v>
      </c>
      <c r="H923" s="179" t="s">
        <v>19</v>
      </c>
      <c r="I923" s="181"/>
      <c r="L923" s="178"/>
      <c r="M923" s="182"/>
      <c r="T923" s="183"/>
      <c r="AT923" s="179" t="s">
        <v>514</v>
      </c>
      <c r="AU923" s="179" t="s">
        <v>82</v>
      </c>
      <c r="AV923" s="14" t="s">
        <v>79</v>
      </c>
      <c r="AW923" s="14" t="s">
        <v>33</v>
      </c>
      <c r="AX923" s="14" t="s">
        <v>72</v>
      </c>
      <c r="AY923" s="179" t="s">
        <v>155</v>
      </c>
    </row>
    <row r="924" spans="2:65" s="12" customFormat="1" ht="10.199999999999999">
      <c r="B924" s="159"/>
      <c r="D924" s="160" t="s">
        <v>514</v>
      </c>
      <c r="E924" s="161" t="s">
        <v>19</v>
      </c>
      <c r="F924" s="162" t="s">
        <v>1777</v>
      </c>
      <c r="H924" s="163">
        <v>411.27</v>
      </c>
      <c r="I924" s="164"/>
      <c r="L924" s="159"/>
      <c r="M924" s="165"/>
      <c r="T924" s="166"/>
      <c r="AT924" s="161" t="s">
        <v>514</v>
      </c>
      <c r="AU924" s="161" t="s">
        <v>82</v>
      </c>
      <c r="AV924" s="12" t="s">
        <v>82</v>
      </c>
      <c r="AW924" s="12" t="s">
        <v>33</v>
      </c>
      <c r="AX924" s="12" t="s">
        <v>79</v>
      </c>
      <c r="AY924" s="161" t="s">
        <v>155</v>
      </c>
    </row>
    <row r="925" spans="2:65" s="12" customFormat="1" ht="10.199999999999999">
      <c r="B925" s="159"/>
      <c r="D925" s="160" t="s">
        <v>514</v>
      </c>
      <c r="F925" s="162" t="s">
        <v>1778</v>
      </c>
      <c r="H925" s="163">
        <v>417.43900000000002</v>
      </c>
      <c r="I925" s="164"/>
      <c r="L925" s="159"/>
      <c r="M925" s="165"/>
      <c r="T925" s="166"/>
      <c r="AT925" s="161" t="s">
        <v>514</v>
      </c>
      <c r="AU925" s="161" t="s">
        <v>82</v>
      </c>
      <c r="AV925" s="12" t="s">
        <v>82</v>
      </c>
      <c r="AW925" s="12" t="s">
        <v>4</v>
      </c>
      <c r="AX925" s="12" t="s">
        <v>79</v>
      </c>
      <c r="AY925" s="161" t="s">
        <v>155</v>
      </c>
    </row>
    <row r="926" spans="2:65" s="1" customFormat="1" ht="24.15" customHeight="1">
      <c r="B926" s="33"/>
      <c r="C926" s="132" t="s">
        <v>334</v>
      </c>
      <c r="D926" s="132" t="s">
        <v>158</v>
      </c>
      <c r="E926" s="133" t="s">
        <v>1779</v>
      </c>
      <c r="F926" s="134" t="s">
        <v>1780</v>
      </c>
      <c r="G926" s="135" t="s">
        <v>161</v>
      </c>
      <c r="H926" s="136">
        <v>1</v>
      </c>
      <c r="I926" s="137"/>
      <c r="J926" s="138">
        <f>ROUND(I926*H926,2)</f>
        <v>0</v>
      </c>
      <c r="K926" s="134" t="s">
        <v>162</v>
      </c>
      <c r="L926" s="33"/>
      <c r="M926" s="139" t="s">
        <v>19</v>
      </c>
      <c r="N926" s="140" t="s">
        <v>43</v>
      </c>
      <c r="P926" s="141">
        <f>O926*H926</f>
        <v>0</v>
      </c>
      <c r="Q926" s="141">
        <v>0</v>
      </c>
      <c r="R926" s="141">
        <f>Q926*H926</f>
        <v>0</v>
      </c>
      <c r="S926" s="141">
        <v>0</v>
      </c>
      <c r="T926" s="142">
        <f>S926*H926</f>
        <v>0</v>
      </c>
      <c r="AR926" s="143" t="s">
        <v>163</v>
      </c>
      <c r="AT926" s="143" t="s">
        <v>158</v>
      </c>
      <c r="AU926" s="143" t="s">
        <v>82</v>
      </c>
      <c r="AY926" s="18" t="s">
        <v>155</v>
      </c>
      <c r="BE926" s="144">
        <f>IF(N926="základní",J926,0)</f>
        <v>0</v>
      </c>
      <c r="BF926" s="144">
        <f>IF(N926="snížená",J926,0)</f>
        <v>0</v>
      </c>
      <c r="BG926" s="144">
        <f>IF(N926="zákl. přenesená",J926,0)</f>
        <v>0</v>
      </c>
      <c r="BH926" s="144">
        <f>IF(N926="sníž. přenesená",J926,0)</f>
        <v>0</v>
      </c>
      <c r="BI926" s="144">
        <f>IF(N926="nulová",J926,0)</f>
        <v>0</v>
      </c>
      <c r="BJ926" s="18" t="s">
        <v>79</v>
      </c>
      <c r="BK926" s="144">
        <f>ROUND(I926*H926,2)</f>
        <v>0</v>
      </c>
      <c r="BL926" s="18" t="s">
        <v>163</v>
      </c>
      <c r="BM926" s="143" t="s">
        <v>1781</v>
      </c>
    </row>
    <row r="927" spans="2:65" s="1" customFormat="1" ht="10.199999999999999">
      <c r="B927" s="33"/>
      <c r="D927" s="145" t="s">
        <v>164</v>
      </c>
      <c r="F927" s="146" t="s">
        <v>1782</v>
      </c>
      <c r="I927" s="147"/>
      <c r="L927" s="33"/>
      <c r="M927" s="148"/>
      <c r="T927" s="54"/>
      <c r="AT927" s="18" t="s">
        <v>164</v>
      </c>
      <c r="AU927" s="18" t="s">
        <v>82</v>
      </c>
    </row>
    <row r="928" spans="2:65" s="14" customFormat="1" ht="10.199999999999999">
      <c r="B928" s="178"/>
      <c r="D928" s="160" t="s">
        <v>514</v>
      </c>
      <c r="E928" s="179" t="s">
        <v>19</v>
      </c>
      <c r="F928" s="180" t="s">
        <v>1529</v>
      </c>
      <c r="H928" s="179" t="s">
        <v>19</v>
      </c>
      <c r="I928" s="181"/>
      <c r="L928" s="178"/>
      <c r="M928" s="182"/>
      <c r="T928" s="183"/>
      <c r="AT928" s="179" t="s">
        <v>514</v>
      </c>
      <c r="AU928" s="179" t="s">
        <v>82</v>
      </c>
      <c r="AV928" s="14" t="s">
        <v>79</v>
      </c>
      <c r="AW928" s="14" t="s">
        <v>33</v>
      </c>
      <c r="AX928" s="14" t="s">
        <v>72</v>
      </c>
      <c r="AY928" s="179" t="s">
        <v>155</v>
      </c>
    </row>
    <row r="929" spans="2:65" s="12" customFormat="1" ht="10.199999999999999">
      <c r="B929" s="159"/>
      <c r="D929" s="160" t="s">
        <v>514</v>
      </c>
      <c r="E929" s="161" t="s">
        <v>19</v>
      </c>
      <c r="F929" s="162" t="s">
        <v>79</v>
      </c>
      <c r="H929" s="163">
        <v>1</v>
      </c>
      <c r="I929" s="164"/>
      <c r="L929" s="159"/>
      <c r="M929" s="165"/>
      <c r="T929" s="166"/>
      <c r="AT929" s="161" t="s">
        <v>514</v>
      </c>
      <c r="AU929" s="161" t="s">
        <v>82</v>
      </c>
      <c r="AV929" s="12" t="s">
        <v>82</v>
      </c>
      <c r="AW929" s="12" t="s">
        <v>33</v>
      </c>
      <c r="AX929" s="12" t="s">
        <v>79</v>
      </c>
      <c r="AY929" s="161" t="s">
        <v>155</v>
      </c>
    </row>
    <row r="930" spans="2:65" s="1" customFormat="1" ht="16.5" customHeight="1">
      <c r="B930" s="33"/>
      <c r="C930" s="149" t="s">
        <v>493</v>
      </c>
      <c r="D930" s="149" t="s">
        <v>229</v>
      </c>
      <c r="E930" s="150" t="s">
        <v>1783</v>
      </c>
      <c r="F930" s="151" t="s">
        <v>1784</v>
      </c>
      <c r="G930" s="152" t="s">
        <v>161</v>
      </c>
      <c r="H930" s="153">
        <v>1.0149999999999999</v>
      </c>
      <c r="I930" s="154"/>
      <c r="J930" s="155">
        <f>ROUND(I930*H930,2)</f>
        <v>0</v>
      </c>
      <c r="K930" s="151" t="s">
        <v>162</v>
      </c>
      <c r="L930" s="156"/>
      <c r="M930" s="157" t="s">
        <v>19</v>
      </c>
      <c r="N930" s="158" t="s">
        <v>43</v>
      </c>
      <c r="P930" s="141">
        <f>O930*H930</f>
        <v>0</v>
      </c>
      <c r="Q930" s="141">
        <v>5.3E-3</v>
      </c>
      <c r="R930" s="141">
        <f>Q930*H930</f>
        <v>5.3794999999999997E-3</v>
      </c>
      <c r="S930" s="141">
        <v>0</v>
      </c>
      <c r="T930" s="142">
        <f>S930*H930</f>
        <v>0</v>
      </c>
      <c r="AR930" s="143" t="s">
        <v>177</v>
      </c>
      <c r="AT930" s="143" t="s">
        <v>229</v>
      </c>
      <c r="AU930" s="143" t="s">
        <v>82</v>
      </c>
      <c r="AY930" s="18" t="s">
        <v>155</v>
      </c>
      <c r="BE930" s="144">
        <f>IF(N930="základní",J930,0)</f>
        <v>0</v>
      </c>
      <c r="BF930" s="144">
        <f>IF(N930="snížená",J930,0)</f>
        <v>0</v>
      </c>
      <c r="BG930" s="144">
        <f>IF(N930="zákl. přenesená",J930,0)</f>
        <v>0</v>
      </c>
      <c r="BH930" s="144">
        <f>IF(N930="sníž. přenesená",J930,0)</f>
        <v>0</v>
      </c>
      <c r="BI930" s="144">
        <f>IF(N930="nulová",J930,0)</f>
        <v>0</v>
      </c>
      <c r="BJ930" s="18" t="s">
        <v>79</v>
      </c>
      <c r="BK930" s="144">
        <f>ROUND(I930*H930,2)</f>
        <v>0</v>
      </c>
      <c r="BL930" s="18" t="s">
        <v>163</v>
      </c>
      <c r="BM930" s="143" t="s">
        <v>1785</v>
      </c>
    </row>
    <row r="931" spans="2:65" s="14" customFormat="1" ht="10.199999999999999">
      <c r="B931" s="178"/>
      <c r="D931" s="160" t="s">
        <v>514</v>
      </c>
      <c r="E931" s="179" t="s">
        <v>19</v>
      </c>
      <c r="F931" s="180" t="s">
        <v>939</v>
      </c>
      <c r="H931" s="179" t="s">
        <v>19</v>
      </c>
      <c r="I931" s="181"/>
      <c r="L931" s="178"/>
      <c r="M931" s="182"/>
      <c r="T931" s="183"/>
      <c r="AT931" s="179" t="s">
        <v>514</v>
      </c>
      <c r="AU931" s="179" t="s">
        <v>82</v>
      </c>
      <c r="AV931" s="14" t="s">
        <v>79</v>
      </c>
      <c r="AW931" s="14" t="s">
        <v>33</v>
      </c>
      <c r="AX931" s="14" t="s">
        <v>72</v>
      </c>
      <c r="AY931" s="179" t="s">
        <v>155</v>
      </c>
    </row>
    <row r="932" spans="2:65" s="12" customFormat="1" ht="10.199999999999999">
      <c r="B932" s="159"/>
      <c r="D932" s="160" t="s">
        <v>514</v>
      </c>
      <c r="E932" s="161" t="s">
        <v>19</v>
      </c>
      <c r="F932" s="162" t="s">
        <v>79</v>
      </c>
      <c r="H932" s="163">
        <v>1</v>
      </c>
      <c r="I932" s="164"/>
      <c r="L932" s="159"/>
      <c r="M932" s="165"/>
      <c r="T932" s="166"/>
      <c r="AT932" s="161" t="s">
        <v>514</v>
      </c>
      <c r="AU932" s="161" t="s">
        <v>82</v>
      </c>
      <c r="AV932" s="12" t="s">
        <v>82</v>
      </c>
      <c r="AW932" s="12" t="s">
        <v>33</v>
      </c>
      <c r="AX932" s="12" t="s">
        <v>79</v>
      </c>
      <c r="AY932" s="161" t="s">
        <v>155</v>
      </c>
    </row>
    <row r="933" spans="2:65" s="12" customFormat="1" ht="10.199999999999999">
      <c r="B933" s="159"/>
      <c r="D933" s="160" t="s">
        <v>514</v>
      </c>
      <c r="F933" s="162" t="s">
        <v>944</v>
      </c>
      <c r="H933" s="163">
        <v>1.0149999999999999</v>
      </c>
      <c r="I933" s="164"/>
      <c r="L933" s="159"/>
      <c r="M933" s="165"/>
      <c r="T933" s="166"/>
      <c r="AT933" s="161" t="s">
        <v>514</v>
      </c>
      <c r="AU933" s="161" t="s">
        <v>82</v>
      </c>
      <c r="AV933" s="12" t="s">
        <v>82</v>
      </c>
      <c r="AW933" s="12" t="s">
        <v>4</v>
      </c>
      <c r="AX933" s="12" t="s">
        <v>79</v>
      </c>
      <c r="AY933" s="161" t="s">
        <v>155</v>
      </c>
    </row>
    <row r="934" spans="2:65" s="1" customFormat="1" ht="24.15" customHeight="1">
      <c r="B934" s="33"/>
      <c r="C934" s="132" t="s">
        <v>338</v>
      </c>
      <c r="D934" s="132" t="s">
        <v>158</v>
      </c>
      <c r="E934" s="133" t="s">
        <v>1786</v>
      </c>
      <c r="F934" s="134" t="s">
        <v>1787</v>
      </c>
      <c r="G934" s="135" t="s">
        <v>161</v>
      </c>
      <c r="H934" s="136">
        <v>1</v>
      </c>
      <c r="I934" s="137"/>
      <c r="J934" s="138">
        <f>ROUND(I934*H934,2)</f>
        <v>0</v>
      </c>
      <c r="K934" s="134" t="s">
        <v>162</v>
      </c>
      <c r="L934" s="33"/>
      <c r="M934" s="139" t="s">
        <v>19</v>
      </c>
      <c r="N934" s="140" t="s">
        <v>43</v>
      </c>
      <c r="P934" s="141">
        <f>O934*H934</f>
        <v>0</v>
      </c>
      <c r="Q934" s="141">
        <v>0</v>
      </c>
      <c r="R934" s="141">
        <f>Q934*H934</f>
        <v>0</v>
      </c>
      <c r="S934" s="141">
        <v>0</v>
      </c>
      <c r="T934" s="142">
        <f>S934*H934</f>
        <v>0</v>
      </c>
      <c r="AR934" s="143" t="s">
        <v>163</v>
      </c>
      <c r="AT934" s="143" t="s">
        <v>158</v>
      </c>
      <c r="AU934" s="143" t="s">
        <v>82</v>
      </c>
      <c r="AY934" s="18" t="s">
        <v>155</v>
      </c>
      <c r="BE934" s="144">
        <f>IF(N934="základní",J934,0)</f>
        <v>0</v>
      </c>
      <c r="BF934" s="144">
        <f>IF(N934="snížená",J934,0)</f>
        <v>0</v>
      </c>
      <c r="BG934" s="144">
        <f>IF(N934="zákl. přenesená",J934,0)</f>
        <v>0</v>
      </c>
      <c r="BH934" s="144">
        <f>IF(N934="sníž. přenesená",J934,0)</f>
        <v>0</v>
      </c>
      <c r="BI934" s="144">
        <f>IF(N934="nulová",J934,0)</f>
        <v>0</v>
      </c>
      <c r="BJ934" s="18" t="s">
        <v>79</v>
      </c>
      <c r="BK934" s="144">
        <f>ROUND(I934*H934,2)</f>
        <v>0</v>
      </c>
      <c r="BL934" s="18" t="s">
        <v>163</v>
      </c>
      <c r="BM934" s="143" t="s">
        <v>1788</v>
      </c>
    </row>
    <row r="935" spans="2:65" s="1" customFormat="1" ht="10.199999999999999">
      <c r="B935" s="33"/>
      <c r="D935" s="145" t="s">
        <v>164</v>
      </c>
      <c r="F935" s="146" t="s">
        <v>1789</v>
      </c>
      <c r="I935" s="147"/>
      <c r="L935" s="33"/>
      <c r="M935" s="148"/>
      <c r="T935" s="54"/>
      <c r="AT935" s="18" t="s">
        <v>164</v>
      </c>
      <c r="AU935" s="18" t="s">
        <v>82</v>
      </c>
    </row>
    <row r="936" spans="2:65" s="14" customFormat="1" ht="10.199999999999999">
      <c r="B936" s="178"/>
      <c r="D936" s="160" t="s">
        <v>514</v>
      </c>
      <c r="E936" s="179" t="s">
        <v>19</v>
      </c>
      <c r="F936" s="180" t="s">
        <v>1529</v>
      </c>
      <c r="H936" s="179" t="s">
        <v>19</v>
      </c>
      <c r="I936" s="181"/>
      <c r="L936" s="178"/>
      <c r="M936" s="182"/>
      <c r="T936" s="183"/>
      <c r="AT936" s="179" t="s">
        <v>514</v>
      </c>
      <c r="AU936" s="179" t="s">
        <v>82</v>
      </c>
      <c r="AV936" s="14" t="s">
        <v>79</v>
      </c>
      <c r="AW936" s="14" t="s">
        <v>33</v>
      </c>
      <c r="AX936" s="14" t="s">
        <v>72</v>
      </c>
      <c r="AY936" s="179" t="s">
        <v>155</v>
      </c>
    </row>
    <row r="937" spans="2:65" s="12" customFormat="1" ht="10.199999999999999">
      <c r="B937" s="159"/>
      <c r="D937" s="160" t="s">
        <v>514</v>
      </c>
      <c r="E937" s="161" t="s">
        <v>19</v>
      </c>
      <c r="F937" s="162" t="s">
        <v>79</v>
      </c>
      <c r="H937" s="163">
        <v>1</v>
      </c>
      <c r="I937" s="164"/>
      <c r="L937" s="159"/>
      <c r="M937" s="165"/>
      <c r="T937" s="166"/>
      <c r="AT937" s="161" t="s">
        <v>514</v>
      </c>
      <c r="AU937" s="161" t="s">
        <v>82</v>
      </c>
      <c r="AV937" s="12" t="s">
        <v>82</v>
      </c>
      <c r="AW937" s="12" t="s">
        <v>33</v>
      </c>
      <c r="AX937" s="12" t="s">
        <v>79</v>
      </c>
      <c r="AY937" s="161" t="s">
        <v>155</v>
      </c>
    </row>
    <row r="938" spans="2:65" s="1" customFormat="1" ht="16.5" customHeight="1">
      <c r="B938" s="33"/>
      <c r="C938" s="149" t="s">
        <v>501</v>
      </c>
      <c r="D938" s="149" t="s">
        <v>229</v>
      </c>
      <c r="E938" s="150" t="s">
        <v>1790</v>
      </c>
      <c r="F938" s="151" t="s">
        <v>1791</v>
      </c>
      <c r="G938" s="152" t="s">
        <v>161</v>
      </c>
      <c r="H938" s="153">
        <v>1.0149999999999999</v>
      </c>
      <c r="I938" s="154"/>
      <c r="J938" s="155">
        <f>ROUND(I938*H938,2)</f>
        <v>0</v>
      </c>
      <c r="K938" s="151" t="s">
        <v>162</v>
      </c>
      <c r="L938" s="156"/>
      <c r="M938" s="157" t="s">
        <v>19</v>
      </c>
      <c r="N938" s="158" t="s">
        <v>43</v>
      </c>
      <c r="P938" s="141">
        <f>O938*H938</f>
        <v>0</v>
      </c>
      <c r="Q938" s="141">
        <v>2.3999999999999998E-3</v>
      </c>
      <c r="R938" s="141">
        <f>Q938*H938</f>
        <v>2.4359999999999994E-3</v>
      </c>
      <c r="S938" s="141">
        <v>0</v>
      </c>
      <c r="T938" s="142">
        <f>S938*H938</f>
        <v>0</v>
      </c>
      <c r="AR938" s="143" t="s">
        <v>177</v>
      </c>
      <c r="AT938" s="143" t="s">
        <v>229</v>
      </c>
      <c r="AU938" s="143" t="s">
        <v>82</v>
      </c>
      <c r="AY938" s="18" t="s">
        <v>155</v>
      </c>
      <c r="BE938" s="144">
        <f>IF(N938="základní",J938,0)</f>
        <v>0</v>
      </c>
      <c r="BF938" s="144">
        <f>IF(N938="snížená",J938,0)</f>
        <v>0</v>
      </c>
      <c r="BG938" s="144">
        <f>IF(N938="zákl. přenesená",J938,0)</f>
        <v>0</v>
      </c>
      <c r="BH938" s="144">
        <f>IF(N938="sníž. přenesená",J938,0)</f>
        <v>0</v>
      </c>
      <c r="BI938" s="144">
        <f>IF(N938="nulová",J938,0)</f>
        <v>0</v>
      </c>
      <c r="BJ938" s="18" t="s">
        <v>79</v>
      </c>
      <c r="BK938" s="144">
        <f>ROUND(I938*H938,2)</f>
        <v>0</v>
      </c>
      <c r="BL938" s="18" t="s">
        <v>163</v>
      </c>
      <c r="BM938" s="143" t="s">
        <v>1792</v>
      </c>
    </row>
    <row r="939" spans="2:65" s="14" customFormat="1" ht="10.199999999999999">
      <c r="B939" s="178"/>
      <c r="D939" s="160" t="s">
        <v>514</v>
      </c>
      <c r="E939" s="179" t="s">
        <v>19</v>
      </c>
      <c r="F939" s="180" t="s">
        <v>939</v>
      </c>
      <c r="H939" s="179" t="s">
        <v>19</v>
      </c>
      <c r="I939" s="181"/>
      <c r="L939" s="178"/>
      <c r="M939" s="182"/>
      <c r="T939" s="183"/>
      <c r="AT939" s="179" t="s">
        <v>514</v>
      </c>
      <c r="AU939" s="179" t="s">
        <v>82</v>
      </c>
      <c r="AV939" s="14" t="s">
        <v>79</v>
      </c>
      <c r="AW939" s="14" t="s">
        <v>33</v>
      </c>
      <c r="AX939" s="14" t="s">
        <v>72</v>
      </c>
      <c r="AY939" s="179" t="s">
        <v>155</v>
      </c>
    </row>
    <row r="940" spans="2:65" s="12" customFormat="1" ht="10.199999999999999">
      <c r="B940" s="159"/>
      <c r="D940" s="160" t="s">
        <v>514</v>
      </c>
      <c r="E940" s="161" t="s">
        <v>19</v>
      </c>
      <c r="F940" s="162" t="s">
        <v>79</v>
      </c>
      <c r="H940" s="163">
        <v>1</v>
      </c>
      <c r="I940" s="164"/>
      <c r="L940" s="159"/>
      <c r="M940" s="165"/>
      <c r="T940" s="166"/>
      <c r="AT940" s="161" t="s">
        <v>514</v>
      </c>
      <c r="AU940" s="161" t="s">
        <v>82</v>
      </c>
      <c r="AV940" s="12" t="s">
        <v>82</v>
      </c>
      <c r="AW940" s="12" t="s">
        <v>33</v>
      </c>
      <c r="AX940" s="12" t="s">
        <v>79</v>
      </c>
      <c r="AY940" s="161" t="s">
        <v>155</v>
      </c>
    </row>
    <row r="941" spans="2:65" s="12" customFormat="1" ht="10.199999999999999">
      <c r="B941" s="159"/>
      <c r="D941" s="160" t="s">
        <v>514</v>
      </c>
      <c r="F941" s="162" t="s">
        <v>944</v>
      </c>
      <c r="H941" s="163">
        <v>1.0149999999999999</v>
      </c>
      <c r="I941" s="164"/>
      <c r="L941" s="159"/>
      <c r="M941" s="165"/>
      <c r="T941" s="166"/>
      <c r="AT941" s="161" t="s">
        <v>514</v>
      </c>
      <c r="AU941" s="161" t="s">
        <v>82</v>
      </c>
      <c r="AV941" s="12" t="s">
        <v>82</v>
      </c>
      <c r="AW941" s="12" t="s">
        <v>4</v>
      </c>
      <c r="AX941" s="12" t="s">
        <v>79</v>
      </c>
      <c r="AY941" s="161" t="s">
        <v>155</v>
      </c>
    </row>
    <row r="942" spans="2:65" s="1" customFormat="1" ht="24.15" customHeight="1">
      <c r="B942" s="33"/>
      <c r="C942" s="132" t="s">
        <v>343</v>
      </c>
      <c r="D942" s="132" t="s">
        <v>158</v>
      </c>
      <c r="E942" s="133" t="s">
        <v>1793</v>
      </c>
      <c r="F942" s="134" t="s">
        <v>1794</v>
      </c>
      <c r="G942" s="135" t="s">
        <v>161</v>
      </c>
      <c r="H942" s="136">
        <v>1</v>
      </c>
      <c r="I942" s="137"/>
      <c r="J942" s="138">
        <f>ROUND(I942*H942,2)</f>
        <v>0</v>
      </c>
      <c r="K942" s="134" t="s">
        <v>162</v>
      </c>
      <c r="L942" s="33"/>
      <c r="M942" s="139" t="s">
        <v>19</v>
      </c>
      <c r="N942" s="140" t="s">
        <v>43</v>
      </c>
      <c r="P942" s="141">
        <f>O942*H942</f>
        <v>0</v>
      </c>
      <c r="Q942" s="141">
        <v>0</v>
      </c>
      <c r="R942" s="141">
        <f>Q942*H942</f>
        <v>0</v>
      </c>
      <c r="S942" s="141">
        <v>0</v>
      </c>
      <c r="T942" s="142">
        <f>S942*H942</f>
        <v>0</v>
      </c>
      <c r="AR942" s="143" t="s">
        <v>163</v>
      </c>
      <c r="AT942" s="143" t="s">
        <v>158</v>
      </c>
      <c r="AU942" s="143" t="s">
        <v>82</v>
      </c>
      <c r="AY942" s="18" t="s">
        <v>155</v>
      </c>
      <c r="BE942" s="144">
        <f>IF(N942="základní",J942,0)</f>
        <v>0</v>
      </c>
      <c r="BF942" s="144">
        <f>IF(N942="snížená",J942,0)</f>
        <v>0</v>
      </c>
      <c r="BG942" s="144">
        <f>IF(N942="zákl. přenesená",J942,0)</f>
        <v>0</v>
      </c>
      <c r="BH942" s="144">
        <f>IF(N942="sníž. přenesená",J942,0)</f>
        <v>0</v>
      </c>
      <c r="BI942" s="144">
        <f>IF(N942="nulová",J942,0)</f>
        <v>0</v>
      </c>
      <c r="BJ942" s="18" t="s">
        <v>79</v>
      </c>
      <c r="BK942" s="144">
        <f>ROUND(I942*H942,2)</f>
        <v>0</v>
      </c>
      <c r="BL942" s="18" t="s">
        <v>163</v>
      </c>
      <c r="BM942" s="143" t="s">
        <v>1795</v>
      </c>
    </row>
    <row r="943" spans="2:65" s="1" customFormat="1" ht="10.199999999999999">
      <c r="B943" s="33"/>
      <c r="D943" s="145" t="s">
        <v>164</v>
      </c>
      <c r="F943" s="146" t="s">
        <v>1796</v>
      </c>
      <c r="I943" s="147"/>
      <c r="L943" s="33"/>
      <c r="M943" s="148"/>
      <c r="T943" s="54"/>
      <c r="AT943" s="18" t="s">
        <v>164</v>
      </c>
      <c r="AU943" s="18" t="s">
        <v>82</v>
      </c>
    </row>
    <row r="944" spans="2:65" s="14" customFormat="1" ht="10.199999999999999">
      <c r="B944" s="178"/>
      <c r="D944" s="160" t="s">
        <v>514</v>
      </c>
      <c r="E944" s="179" t="s">
        <v>19</v>
      </c>
      <c r="F944" s="180" t="s">
        <v>1529</v>
      </c>
      <c r="H944" s="179" t="s">
        <v>19</v>
      </c>
      <c r="I944" s="181"/>
      <c r="L944" s="178"/>
      <c r="M944" s="182"/>
      <c r="T944" s="183"/>
      <c r="AT944" s="179" t="s">
        <v>514</v>
      </c>
      <c r="AU944" s="179" t="s">
        <v>82</v>
      </c>
      <c r="AV944" s="14" t="s">
        <v>79</v>
      </c>
      <c r="AW944" s="14" t="s">
        <v>33</v>
      </c>
      <c r="AX944" s="14" t="s">
        <v>72</v>
      </c>
      <c r="AY944" s="179" t="s">
        <v>155</v>
      </c>
    </row>
    <row r="945" spans="2:65" s="12" customFormat="1" ht="10.199999999999999">
      <c r="B945" s="159"/>
      <c r="D945" s="160" t="s">
        <v>514</v>
      </c>
      <c r="E945" s="161" t="s">
        <v>19</v>
      </c>
      <c r="F945" s="162" t="s">
        <v>79</v>
      </c>
      <c r="H945" s="163">
        <v>1</v>
      </c>
      <c r="I945" s="164"/>
      <c r="L945" s="159"/>
      <c r="M945" s="165"/>
      <c r="T945" s="166"/>
      <c r="AT945" s="161" t="s">
        <v>514</v>
      </c>
      <c r="AU945" s="161" t="s">
        <v>82</v>
      </c>
      <c r="AV945" s="12" t="s">
        <v>82</v>
      </c>
      <c r="AW945" s="12" t="s">
        <v>33</v>
      </c>
      <c r="AX945" s="12" t="s">
        <v>79</v>
      </c>
      <c r="AY945" s="161" t="s">
        <v>155</v>
      </c>
    </row>
    <row r="946" spans="2:65" s="1" customFormat="1" ht="16.5" customHeight="1">
      <c r="B946" s="33"/>
      <c r="C946" s="149" t="s">
        <v>510</v>
      </c>
      <c r="D946" s="149" t="s">
        <v>229</v>
      </c>
      <c r="E946" s="150" t="s">
        <v>1797</v>
      </c>
      <c r="F946" s="151" t="s">
        <v>1798</v>
      </c>
      <c r="G946" s="152" t="s">
        <v>161</v>
      </c>
      <c r="H946" s="153">
        <v>1.0149999999999999</v>
      </c>
      <c r="I946" s="154"/>
      <c r="J946" s="155">
        <f>ROUND(I946*H946,2)</f>
        <v>0</v>
      </c>
      <c r="K946" s="151" t="s">
        <v>162</v>
      </c>
      <c r="L946" s="156"/>
      <c r="M946" s="157" t="s">
        <v>19</v>
      </c>
      <c r="N946" s="158" t="s">
        <v>43</v>
      </c>
      <c r="P946" s="141">
        <f>O946*H946</f>
        <v>0</v>
      </c>
      <c r="Q946" s="141">
        <v>8.0000000000000004E-4</v>
      </c>
      <c r="R946" s="141">
        <f>Q946*H946</f>
        <v>8.12E-4</v>
      </c>
      <c r="S946" s="141">
        <v>0</v>
      </c>
      <c r="T946" s="142">
        <f>S946*H946</f>
        <v>0</v>
      </c>
      <c r="AR946" s="143" t="s">
        <v>177</v>
      </c>
      <c r="AT946" s="143" t="s">
        <v>229</v>
      </c>
      <c r="AU946" s="143" t="s">
        <v>82</v>
      </c>
      <c r="AY946" s="18" t="s">
        <v>155</v>
      </c>
      <c r="BE946" s="144">
        <f>IF(N946="základní",J946,0)</f>
        <v>0</v>
      </c>
      <c r="BF946" s="144">
        <f>IF(N946="snížená",J946,0)</f>
        <v>0</v>
      </c>
      <c r="BG946" s="144">
        <f>IF(N946="zákl. přenesená",J946,0)</f>
        <v>0</v>
      </c>
      <c r="BH946" s="144">
        <f>IF(N946="sníž. přenesená",J946,0)</f>
        <v>0</v>
      </c>
      <c r="BI946" s="144">
        <f>IF(N946="nulová",J946,0)</f>
        <v>0</v>
      </c>
      <c r="BJ946" s="18" t="s">
        <v>79</v>
      </c>
      <c r="BK946" s="144">
        <f>ROUND(I946*H946,2)</f>
        <v>0</v>
      </c>
      <c r="BL946" s="18" t="s">
        <v>163</v>
      </c>
      <c r="BM946" s="143" t="s">
        <v>1799</v>
      </c>
    </row>
    <row r="947" spans="2:65" s="14" customFormat="1" ht="10.199999999999999">
      <c r="B947" s="178"/>
      <c r="D947" s="160" t="s">
        <v>514</v>
      </c>
      <c r="E947" s="179" t="s">
        <v>19</v>
      </c>
      <c r="F947" s="180" t="s">
        <v>939</v>
      </c>
      <c r="H947" s="179" t="s">
        <v>19</v>
      </c>
      <c r="I947" s="181"/>
      <c r="L947" s="178"/>
      <c r="M947" s="182"/>
      <c r="T947" s="183"/>
      <c r="AT947" s="179" t="s">
        <v>514</v>
      </c>
      <c r="AU947" s="179" t="s">
        <v>82</v>
      </c>
      <c r="AV947" s="14" t="s">
        <v>79</v>
      </c>
      <c r="AW947" s="14" t="s">
        <v>33</v>
      </c>
      <c r="AX947" s="14" t="s">
        <v>72</v>
      </c>
      <c r="AY947" s="179" t="s">
        <v>155</v>
      </c>
    </row>
    <row r="948" spans="2:65" s="12" customFormat="1" ht="10.199999999999999">
      <c r="B948" s="159"/>
      <c r="D948" s="160" t="s">
        <v>514</v>
      </c>
      <c r="E948" s="161" t="s">
        <v>19</v>
      </c>
      <c r="F948" s="162" t="s">
        <v>79</v>
      </c>
      <c r="H948" s="163">
        <v>1</v>
      </c>
      <c r="I948" s="164"/>
      <c r="L948" s="159"/>
      <c r="M948" s="165"/>
      <c r="T948" s="166"/>
      <c r="AT948" s="161" t="s">
        <v>514</v>
      </c>
      <c r="AU948" s="161" t="s">
        <v>82</v>
      </c>
      <c r="AV948" s="12" t="s">
        <v>82</v>
      </c>
      <c r="AW948" s="12" t="s">
        <v>33</v>
      </c>
      <c r="AX948" s="12" t="s">
        <v>79</v>
      </c>
      <c r="AY948" s="161" t="s">
        <v>155</v>
      </c>
    </row>
    <row r="949" spans="2:65" s="12" customFormat="1" ht="10.199999999999999">
      <c r="B949" s="159"/>
      <c r="D949" s="160" t="s">
        <v>514</v>
      </c>
      <c r="F949" s="162" t="s">
        <v>944</v>
      </c>
      <c r="H949" s="163">
        <v>1.0149999999999999</v>
      </c>
      <c r="I949" s="164"/>
      <c r="L949" s="159"/>
      <c r="M949" s="165"/>
      <c r="T949" s="166"/>
      <c r="AT949" s="161" t="s">
        <v>514</v>
      </c>
      <c r="AU949" s="161" t="s">
        <v>82</v>
      </c>
      <c r="AV949" s="12" t="s">
        <v>82</v>
      </c>
      <c r="AW949" s="12" t="s">
        <v>4</v>
      </c>
      <c r="AX949" s="12" t="s">
        <v>79</v>
      </c>
      <c r="AY949" s="161" t="s">
        <v>155</v>
      </c>
    </row>
    <row r="950" spans="2:65" s="1" customFormat="1" ht="24.15" customHeight="1">
      <c r="B950" s="33"/>
      <c r="C950" s="132" t="s">
        <v>347</v>
      </c>
      <c r="D950" s="132" t="s">
        <v>158</v>
      </c>
      <c r="E950" s="133" t="s">
        <v>929</v>
      </c>
      <c r="F950" s="134" t="s">
        <v>930</v>
      </c>
      <c r="G950" s="135" t="s">
        <v>161</v>
      </c>
      <c r="H950" s="136">
        <v>17</v>
      </c>
      <c r="I950" s="137"/>
      <c r="J950" s="138">
        <f>ROUND(I950*H950,2)</f>
        <v>0</v>
      </c>
      <c r="K950" s="134" t="s">
        <v>162</v>
      </c>
      <c r="L950" s="33"/>
      <c r="M950" s="139" t="s">
        <v>19</v>
      </c>
      <c r="N950" s="140" t="s">
        <v>43</v>
      </c>
      <c r="P950" s="141">
        <f>O950*H950</f>
        <v>0</v>
      </c>
      <c r="Q950" s="141">
        <v>0</v>
      </c>
      <c r="R950" s="141">
        <f>Q950*H950</f>
        <v>0</v>
      </c>
      <c r="S950" s="141">
        <v>0</v>
      </c>
      <c r="T950" s="142">
        <f>S950*H950</f>
        <v>0</v>
      </c>
      <c r="AR950" s="143" t="s">
        <v>163</v>
      </c>
      <c r="AT950" s="143" t="s">
        <v>158</v>
      </c>
      <c r="AU950" s="143" t="s">
        <v>82</v>
      </c>
      <c r="AY950" s="18" t="s">
        <v>155</v>
      </c>
      <c r="BE950" s="144">
        <f>IF(N950="základní",J950,0)</f>
        <v>0</v>
      </c>
      <c r="BF950" s="144">
        <f>IF(N950="snížená",J950,0)</f>
        <v>0</v>
      </c>
      <c r="BG950" s="144">
        <f>IF(N950="zákl. přenesená",J950,0)</f>
        <v>0</v>
      </c>
      <c r="BH950" s="144">
        <f>IF(N950="sníž. přenesená",J950,0)</f>
        <v>0</v>
      </c>
      <c r="BI950" s="144">
        <f>IF(N950="nulová",J950,0)</f>
        <v>0</v>
      </c>
      <c r="BJ950" s="18" t="s">
        <v>79</v>
      </c>
      <c r="BK950" s="144">
        <f>ROUND(I950*H950,2)</f>
        <v>0</v>
      </c>
      <c r="BL950" s="18" t="s">
        <v>163</v>
      </c>
      <c r="BM950" s="143" t="s">
        <v>1800</v>
      </c>
    </row>
    <row r="951" spans="2:65" s="1" customFormat="1" ht="10.199999999999999">
      <c r="B951" s="33"/>
      <c r="D951" s="145" t="s">
        <v>164</v>
      </c>
      <c r="F951" s="146" t="s">
        <v>932</v>
      </c>
      <c r="I951" s="147"/>
      <c r="L951" s="33"/>
      <c r="M951" s="148"/>
      <c r="T951" s="54"/>
      <c r="AT951" s="18" t="s">
        <v>164</v>
      </c>
      <c r="AU951" s="18" t="s">
        <v>82</v>
      </c>
    </row>
    <row r="952" spans="2:65" s="14" customFormat="1" ht="10.199999999999999">
      <c r="B952" s="178"/>
      <c r="D952" s="160" t="s">
        <v>514</v>
      </c>
      <c r="E952" s="179" t="s">
        <v>19</v>
      </c>
      <c r="F952" s="180" t="s">
        <v>1801</v>
      </c>
      <c r="H952" s="179" t="s">
        <v>19</v>
      </c>
      <c r="I952" s="181"/>
      <c r="L952" s="178"/>
      <c r="M952" s="182"/>
      <c r="T952" s="183"/>
      <c r="AT952" s="179" t="s">
        <v>514</v>
      </c>
      <c r="AU952" s="179" t="s">
        <v>82</v>
      </c>
      <c r="AV952" s="14" t="s">
        <v>79</v>
      </c>
      <c r="AW952" s="14" t="s">
        <v>33</v>
      </c>
      <c r="AX952" s="14" t="s">
        <v>72</v>
      </c>
      <c r="AY952" s="179" t="s">
        <v>155</v>
      </c>
    </row>
    <row r="953" spans="2:65" s="14" customFormat="1" ht="10.199999999999999">
      <c r="B953" s="178"/>
      <c r="D953" s="160" t="s">
        <v>514</v>
      </c>
      <c r="E953" s="179" t="s">
        <v>19</v>
      </c>
      <c r="F953" s="180" t="s">
        <v>1802</v>
      </c>
      <c r="H953" s="179" t="s">
        <v>19</v>
      </c>
      <c r="I953" s="181"/>
      <c r="L953" s="178"/>
      <c r="M953" s="182"/>
      <c r="T953" s="183"/>
      <c r="AT953" s="179" t="s">
        <v>514</v>
      </c>
      <c r="AU953" s="179" t="s">
        <v>82</v>
      </c>
      <c r="AV953" s="14" t="s">
        <v>79</v>
      </c>
      <c r="AW953" s="14" t="s">
        <v>33</v>
      </c>
      <c r="AX953" s="14" t="s">
        <v>72</v>
      </c>
      <c r="AY953" s="179" t="s">
        <v>155</v>
      </c>
    </row>
    <row r="954" spans="2:65" s="12" customFormat="1" ht="10.199999999999999">
      <c r="B954" s="159"/>
      <c r="D954" s="160" t="s">
        <v>514</v>
      </c>
      <c r="E954" s="161" t="s">
        <v>19</v>
      </c>
      <c r="F954" s="162" t="s">
        <v>1803</v>
      </c>
      <c r="H954" s="163">
        <v>14</v>
      </c>
      <c r="I954" s="164"/>
      <c r="L954" s="159"/>
      <c r="M954" s="165"/>
      <c r="T954" s="166"/>
      <c r="AT954" s="161" t="s">
        <v>514</v>
      </c>
      <c r="AU954" s="161" t="s">
        <v>82</v>
      </c>
      <c r="AV954" s="12" t="s">
        <v>82</v>
      </c>
      <c r="AW954" s="12" t="s">
        <v>33</v>
      </c>
      <c r="AX954" s="12" t="s">
        <v>72</v>
      </c>
      <c r="AY954" s="161" t="s">
        <v>155</v>
      </c>
    </row>
    <row r="955" spans="2:65" s="14" customFormat="1" ht="10.199999999999999">
      <c r="B955" s="178"/>
      <c r="D955" s="160" t="s">
        <v>514</v>
      </c>
      <c r="E955" s="179" t="s">
        <v>19</v>
      </c>
      <c r="F955" s="180" t="s">
        <v>1804</v>
      </c>
      <c r="H955" s="179" t="s">
        <v>19</v>
      </c>
      <c r="I955" s="181"/>
      <c r="L955" s="178"/>
      <c r="M955" s="182"/>
      <c r="T955" s="183"/>
      <c r="AT955" s="179" t="s">
        <v>514</v>
      </c>
      <c r="AU955" s="179" t="s">
        <v>82</v>
      </c>
      <c r="AV955" s="14" t="s">
        <v>79</v>
      </c>
      <c r="AW955" s="14" t="s">
        <v>33</v>
      </c>
      <c r="AX955" s="14" t="s">
        <v>72</v>
      </c>
      <c r="AY955" s="179" t="s">
        <v>155</v>
      </c>
    </row>
    <row r="956" spans="2:65" s="12" customFormat="1" ht="10.199999999999999">
      <c r="B956" s="159"/>
      <c r="D956" s="160" t="s">
        <v>514</v>
      </c>
      <c r="E956" s="161" t="s">
        <v>19</v>
      </c>
      <c r="F956" s="162" t="s">
        <v>82</v>
      </c>
      <c r="H956" s="163">
        <v>2</v>
      </c>
      <c r="I956" s="164"/>
      <c r="L956" s="159"/>
      <c r="M956" s="165"/>
      <c r="T956" s="166"/>
      <c r="AT956" s="161" t="s">
        <v>514</v>
      </c>
      <c r="AU956" s="161" t="s">
        <v>82</v>
      </c>
      <c r="AV956" s="12" t="s">
        <v>82</v>
      </c>
      <c r="AW956" s="12" t="s">
        <v>33</v>
      </c>
      <c r="AX956" s="12" t="s">
        <v>72</v>
      </c>
      <c r="AY956" s="161" t="s">
        <v>155</v>
      </c>
    </row>
    <row r="957" spans="2:65" s="14" customFormat="1" ht="10.199999999999999">
      <c r="B957" s="178"/>
      <c r="D957" s="160" t="s">
        <v>514</v>
      </c>
      <c r="E957" s="179" t="s">
        <v>19</v>
      </c>
      <c r="F957" s="180" t="s">
        <v>1805</v>
      </c>
      <c r="H957" s="179" t="s">
        <v>19</v>
      </c>
      <c r="I957" s="181"/>
      <c r="L957" s="178"/>
      <c r="M957" s="182"/>
      <c r="T957" s="183"/>
      <c r="AT957" s="179" t="s">
        <v>514</v>
      </c>
      <c r="AU957" s="179" t="s">
        <v>82</v>
      </c>
      <c r="AV957" s="14" t="s">
        <v>79</v>
      </c>
      <c r="AW957" s="14" t="s">
        <v>33</v>
      </c>
      <c r="AX957" s="14" t="s">
        <v>72</v>
      </c>
      <c r="AY957" s="179" t="s">
        <v>155</v>
      </c>
    </row>
    <row r="958" spans="2:65" s="12" customFormat="1" ht="10.199999999999999">
      <c r="B958" s="159"/>
      <c r="D958" s="160" t="s">
        <v>514</v>
      </c>
      <c r="E958" s="161" t="s">
        <v>19</v>
      </c>
      <c r="F958" s="162" t="s">
        <v>79</v>
      </c>
      <c r="H958" s="163">
        <v>1</v>
      </c>
      <c r="I958" s="164"/>
      <c r="L958" s="159"/>
      <c r="M958" s="165"/>
      <c r="T958" s="166"/>
      <c r="AT958" s="161" t="s">
        <v>514</v>
      </c>
      <c r="AU958" s="161" t="s">
        <v>82</v>
      </c>
      <c r="AV958" s="12" t="s">
        <v>82</v>
      </c>
      <c r="AW958" s="12" t="s">
        <v>33</v>
      </c>
      <c r="AX958" s="12" t="s">
        <v>72</v>
      </c>
      <c r="AY958" s="161" t="s">
        <v>155</v>
      </c>
    </row>
    <row r="959" spans="2:65" s="13" customFormat="1" ht="10.199999999999999">
      <c r="B959" s="167"/>
      <c r="D959" s="160" t="s">
        <v>514</v>
      </c>
      <c r="E959" s="168" t="s">
        <v>19</v>
      </c>
      <c r="F959" s="169" t="s">
        <v>516</v>
      </c>
      <c r="H959" s="170">
        <v>17</v>
      </c>
      <c r="I959" s="171"/>
      <c r="L959" s="167"/>
      <c r="M959" s="172"/>
      <c r="T959" s="173"/>
      <c r="AT959" s="168" t="s">
        <v>514</v>
      </c>
      <c r="AU959" s="168" t="s">
        <v>82</v>
      </c>
      <c r="AV959" s="13" t="s">
        <v>163</v>
      </c>
      <c r="AW959" s="13" t="s">
        <v>33</v>
      </c>
      <c r="AX959" s="13" t="s">
        <v>79</v>
      </c>
      <c r="AY959" s="168" t="s">
        <v>155</v>
      </c>
    </row>
    <row r="960" spans="2:65" s="1" customFormat="1" ht="16.5" customHeight="1">
      <c r="B960" s="33"/>
      <c r="C960" s="149" t="s">
        <v>521</v>
      </c>
      <c r="D960" s="149" t="s">
        <v>229</v>
      </c>
      <c r="E960" s="150" t="s">
        <v>936</v>
      </c>
      <c r="F960" s="151" t="s">
        <v>937</v>
      </c>
      <c r="G960" s="152" t="s">
        <v>161</v>
      </c>
      <c r="H960" s="153">
        <v>14.21</v>
      </c>
      <c r="I960" s="154"/>
      <c r="J960" s="155">
        <f>ROUND(I960*H960,2)</f>
        <v>0</v>
      </c>
      <c r="K960" s="151" t="s">
        <v>162</v>
      </c>
      <c r="L960" s="156"/>
      <c r="M960" s="157" t="s">
        <v>19</v>
      </c>
      <c r="N960" s="158" t="s">
        <v>43</v>
      </c>
      <c r="P960" s="141">
        <f>O960*H960</f>
        <v>0</v>
      </c>
      <c r="Q960" s="141">
        <v>5.0000000000000001E-3</v>
      </c>
      <c r="R960" s="141">
        <f>Q960*H960</f>
        <v>7.1050000000000002E-2</v>
      </c>
      <c r="S960" s="141">
        <v>0</v>
      </c>
      <c r="T960" s="142">
        <f>S960*H960</f>
        <v>0</v>
      </c>
      <c r="AR960" s="143" t="s">
        <v>177</v>
      </c>
      <c r="AT960" s="143" t="s">
        <v>229</v>
      </c>
      <c r="AU960" s="143" t="s">
        <v>82</v>
      </c>
      <c r="AY960" s="18" t="s">
        <v>155</v>
      </c>
      <c r="BE960" s="144">
        <f>IF(N960="základní",J960,0)</f>
        <v>0</v>
      </c>
      <c r="BF960" s="144">
        <f>IF(N960="snížená",J960,0)</f>
        <v>0</v>
      </c>
      <c r="BG960" s="144">
        <f>IF(N960="zákl. přenesená",J960,0)</f>
        <v>0</v>
      </c>
      <c r="BH960" s="144">
        <f>IF(N960="sníž. přenesená",J960,0)</f>
        <v>0</v>
      </c>
      <c r="BI960" s="144">
        <f>IF(N960="nulová",J960,0)</f>
        <v>0</v>
      </c>
      <c r="BJ960" s="18" t="s">
        <v>79</v>
      </c>
      <c r="BK960" s="144">
        <f>ROUND(I960*H960,2)</f>
        <v>0</v>
      </c>
      <c r="BL960" s="18" t="s">
        <v>163</v>
      </c>
      <c r="BM960" s="143" t="s">
        <v>1806</v>
      </c>
    </row>
    <row r="961" spans="2:65" s="14" customFormat="1" ht="10.199999999999999">
      <c r="B961" s="178"/>
      <c r="D961" s="160" t="s">
        <v>514</v>
      </c>
      <c r="E961" s="179" t="s">
        <v>19</v>
      </c>
      <c r="F961" s="180" t="s">
        <v>939</v>
      </c>
      <c r="H961" s="179" t="s">
        <v>19</v>
      </c>
      <c r="I961" s="181"/>
      <c r="L961" s="178"/>
      <c r="M961" s="182"/>
      <c r="T961" s="183"/>
      <c r="AT961" s="179" t="s">
        <v>514</v>
      </c>
      <c r="AU961" s="179" t="s">
        <v>82</v>
      </c>
      <c r="AV961" s="14" t="s">
        <v>79</v>
      </c>
      <c r="AW961" s="14" t="s">
        <v>33</v>
      </c>
      <c r="AX961" s="14" t="s">
        <v>72</v>
      </c>
      <c r="AY961" s="179" t="s">
        <v>155</v>
      </c>
    </row>
    <row r="962" spans="2:65" s="12" customFormat="1" ht="10.199999999999999">
      <c r="B962" s="159"/>
      <c r="D962" s="160" t="s">
        <v>514</v>
      </c>
      <c r="E962" s="161" t="s">
        <v>19</v>
      </c>
      <c r="F962" s="162" t="s">
        <v>192</v>
      </c>
      <c r="H962" s="163">
        <v>14</v>
      </c>
      <c r="I962" s="164"/>
      <c r="L962" s="159"/>
      <c r="M962" s="165"/>
      <c r="T962" s="166"/>
      <c r="AT962" s="161" t="s">
        <v>514</v>
      </c>
      <c r="AU962" s="161" t="s">
        <v>82</v>
      </c>
      <c r="AV962" s="12" t="s">
        <v>82</v>
      </c>
      <c r="AW962" s="12" t="s">
        <v>33</v>
      </c>
      <c r="AX962" s="12" t="s">
        <v>79</v>
      </c>
      <c r="AY962" s="161" t="s">
        <v>155</v>
      </c>
    </row>
    <row r="963" spans="2:65" s="12" customFormat="1" ht="10.199999999999999">
      <c r="B963" s="159"/>
      <c r="D963" s="160" t="s">
        <v>514</v>
      </c>
      <c r="F963" s="162" t="s">
        <v>1807</v>
      </c>
      <c r="H963" s="163">
        <v>14.21</v>
      </c>
      <c r="I963" s="164"/>
      <c r="L963" s="159"/>
      <c r="M963" s="165"/>
      <c r="T963" s="166"/>
      <c r="AT963" s="161" t="s">
        <v>514</v>
      </c>
      <c r="AU963" s="161" t="s">
        <v>82</v>
      </c>
      <c r="AV963" s="12" t="s">
        <v>82</v>
      </c>
      <c r="AW963" s="12" t="s">
        <v>4</v>
      </c>
      <c r="AX963" s="12" t="s">
        <v>79</v>
      </c>
      <c r="AY963" s="161" t="s">
        <v>155</v>
      </c>
    </row>
    <row r="964" spans="2:65" s="1" customFormat="1" ht="16.5" customHeight="1">
      <c r="B964" s="33"/>
      <c r="C964" s="149" t="s">
        <v>352</v>
      </c>
      <c r="D964" s="149" t="s">
        <v>229</v>
      </c>
      <c r="E964" s="150" t="s">
        <v>1808</v>
      </c>
      <c r="F964" s="151" t="s">
        <v>1809</v>
      </c>
      <c r="G964" s="152" t="s">
        <v>161</v>
      </c>
      <c r="H964" s="153">
        <v>2.0299999999999998</v>
      </c>
      <c r="I964" s="154"/>
      <c r="J964" s="155">
        <f>ROUND(I964*H964,2)</f>
        <v>0</v>
      </c>
      <c r="K964" s="151" t="s">
        <v>162</v>
      </c>
      <c r="L964" s="156"/>
      <c r="M964" s="157" t="s">
        <v>19</v>
      </c>
      <c r="N964" s="158" t="s">
        <v>43</v>
      </c>
      <c r="P964" s="141">
        <f>O964*H964</f>
        <v>0</v>
      </c>
      <c r="Q964" s="141">
        <v>5.3E-3</v>
      </c>
      <c r="R964" s="141">
        <f>Q964*H964</f>
        <v>1.0758999999999999E-2</v>
      </c>
      <c r="S964" s="141">
        <v>0</v>
      </c>
      <c r="T964" s="142">
        <f>S964*H964</f>
        <v>0</v>
      </c>
      <c r="AR964" s="143" t="s">
        <v>177</v>
      </c>
      <c r="AT964" s="143" t="s">
        <v>229</v>
      </c>
      <c r="AU964" s="143" t="s">
        <v>82</v>
      </c>
      <c r="AY964" s="18" t="s">
        <v>155</v>
      </c>
      <c r="BE964" s="144">
        <f>IF(N964="základní",J964,0)</f>
        <v>0</v>
      </c>
      <c r="BF964" s="144">
        <f>IF(N964="snížená",J964,0)</f>
        <v>0</v>
      </c>
      <c r="BG964" s="144">
        <f>IF(N964="zákl. přenesená",J964,0)</f>
        <v>0</v>
      </c>
      <c r="BH964" s="144">
        <f>IF(N964="sníž. přenesená",J964,0)</f>
        <v>0</v>
      </c>
      <c r="BI964" s="144">
        <f>IF(N964="nulová",J964,0)</f>
        <v>0</v>
      </c>
      <c r="BJ964" s="18" t="s">
        <v>79</v>
      </c>
      <c r="BK964" s="144">
        <f>ROUND(I964*H964,2)</f>
        <v>0</v>
      </c>
      <c r="BL964" s="18" t="s">
        <v>163</v>
      </c>
      <c r="BM964" s="143" t="s">
        <v>1810</v>
      </c>
    </row>
    <row r="965" spans="2:65" s="14" customFormat="1" ht="10.199999999999999">
      <c r="B965" s="178"/>
      <c r="D965" s="160" t="s">
        <v>514</v>
      </c>
      <c r="E965" s="179" t="s">
        <v>19</v>
      </c>
      <c r="F965" s="180" t="s">
        <v>939</v>
      </c>
      <c r="H965" s="179" t="s">
        <v>19</v>
      </c>
      <c r="I965" s="181"/>
      <c r="L965" s="178"/>
      <c r="M965" s="182"/>
      <c r="T965" s="183"/>
      <c r="AT965" s="179" t="s">
        <v>514</v>
      </c>
      <c r="AU965" s="179" t="s">
        <v>82</v>
      </c>
      <c r="AV965" s="14" t="s">
        <v>79</v>
      </c>
      <c r="AW965" s="14" t="s">
        <v>33</v>
      </c>
      <c r="AX965" s="14" t="s">
        <v>72</v>
      </c>
      <c r="AY965" s="179" t="s">
        <v>155</v>
      </c>
    </row>
    <row r="966" spans="2:65" s="12" customFormat="1" ht="10.199999999999999">
      <c r="B966" s="159"/>
      <c r="D966" s="160" t="s">
        <v>514</v>
      </c>
      <c r="E966" s="161" t="s">
        <v>19</v>
      </c>
      <c r="F966" s="162" t="s">
        <v>82</v>
      </c>
      <c r="H966" s="163">
        <v>2</v>
      </c>
      <c r="I966" s="164"/>
      <c r="L966" s="159"/>
      <c r="M966" s="165"/>
      <c r="T966" s="166"/>
      <c r="AT966" s="161" t="s">
        <v>514</v>
      </c>
      <c r="AU966" s="161" t="s">
        <v>82</v>
      </c>
      <c r="AV966" s="12" t="s">
        <v>82</v>
      </c>
      <c r="AW966" s="12" t="s">
        <v>33</v>
      </c>
      <c r="AX966" s="12" t="s">
        <v>79</v>
      </c>
      <c r="AY966" s="161" t="s">
        <v>155</v>
      </c>
    </row>
    <row r="967" spans="2:65" s="12" customFormat="1" ht="10.199999999999999">
      <c r="B967" s="159"/>
      <c r="D967" s="160" t="s">
        <v>514</v>
      </c>
      <c r="F967" s="162" t="s">
        <v>1811</v>
      </c>
      <c r="H967" s="163">
        <v>2.0299999999999998</v>
      </c>
      <c r="I967" s="164"/>
      <c r="L967" s="159"/>
      <c r="M967" s="165"/>
      <c r="T967" s="166"/>
      <c r="AT967" s="161" t="s">
        <v>514</v>
      </c>
      <c r="AU967" s="161" t="s">
        <v>82</v>
      </c>
      <c r="AV967" s="12" t="s">
        <v>82</v>
      </c>
      <c r="AW967" s="12" t="s">
        <v>4</v>
      </c>
      <c r="AX967" s="12" t="s">
        <v>79</v>
      </c>
      <c r="AY967" s="161" t="s">
        <v>155</v>
      </c>
    </row>
    <row r="968" spans="2:65" s="1" customFormat="1" ht="16.5" customHeight="1">
      <c r="B968" s="33"/>
      <c r="C968" s="149" t="s">
        <v>533</v>
      </c>
      <c r="D968" s="149" t="s">
        <v>229</v>
      </c>
      <c r="E968" s="150" t="s">
        <v>1812</v>
      </c>
      <c r="F968" s="151" t="s">
        <v>1813</v>
      </c>
      <c r="G968" s="152" t="s">
        <v>161</v>
      </c>
      <c r="H968" s="153">
        <v>1.0149999999999999</v>
      </c>
      <c r="I968" s="154"/>
      <c r="J968" s="155">
        <f>ROUND(I968*H968,2)</f>
        <v>0</v>
      </c>
      <c r="K968" s="151" t="s">
        <v>19</v>
      </c>
      <c r="L968" s="156"/>
      <c r="M968" s="157" t="s">
        <v>19</v>
      </c>
      <c r="N968" s="158" t="s">
        <v>43</v>
      </c>
      <c r="P968" s="141">
        <f>O968*H968</f>
        <v>0</v>
      </c>
      <c r="Q968" s="141">
        <v>2.3E-3</v>
      </c>
      <c r="R968" s="141">
        <f>Q968*H968</f>
        <v>2.3344999999999998E-3</v>
      </c>
      <c r="S968" s="141">
        <v>0</v>
      </c>
      <c r="T968" s="142">
        <f>S968*H968</f>
        <v>0</v>
      </c>
      <c r="AR968" s="143" t="s">
        <v>177</v>
      </c>
      <c r="AT968" s="143" t="s">
        <v>229</v>
      </c>
      <c r="AU968" s="143" t="s">
        <v>82</v>
      </c>
      <c r="AY968" s="18" t="s">
        <v>155</v>
      </c>
      <c r="BE968" s="144">
        <f>IF(N968="základní",J968,0)</f>
        <v>0</v>
      </c>
      <c r="BF968" s="144">
        <f>IF(N968="snížená",J968,0)</f>
        <v>0</v>
      </c>
      <c r="BG968" s="144">
        <f>IF(N968="zákl. přenesená",J968,0)</f>
        <v>0</v>
      </c>
      <c r="BH968" s="144">
        <f>IF(N968="sníž. přenesená",J968,0)</f>
        <v>0</v>
      </c>
      <c r="BI968" s="144">
        <f>IF(N968="nulová",J968,0)</f>
        <v>0</v>
      </c>
      <c r="BJ968" s="18" t="s">
        <v>79</v>
      </c>
      <c r="BK968" s="144">
        <f>ROUND(I968*H968,2)</f>
        <v>0</v>
      </c>
      <c r="BL968" s="18" t="s">
        <v>163</v>
      </c>
      <c r="BM968" s="143" t="s">
        <v>1814</v>
      </c>
    </row>
    <row r="969" spans="2:65" s="14" customFormat="1" ht="10.199999999999999">
      <c r="B969" s="178"/>
      <c r="D969" s="160" t="s">
        <v>514</v>
      </c>
      <c r="E969" s="179" t="s">
        <v>19</v>
      </c>
      <c r="F969" s="180" t="s">
        <v>939</v>
      </c>
      <c r="H969" s="179" t="s">
        <v>19</v>
      </c>
      <c r="I969" s="181"/>
      <c r="L969" s="178"/>
      <c r="M969" s="182"/>
      <c r="T969" s="183"/>
      <c r="AT969" s="179" t="s">
        <v>514</v>
      </c>
      <c r="AU969" s="179" t="s">
        <v>82</v>
      </c>
      <c r="AV969" s="14" t="s">
        <v>79</v>
      </c>
      <c r="AW969" s="14" t="s">
        <v>33</v>
      </c>
      <c r="AX969" s="14" t="s">
        <v>72</v>
      </c>
      <c r="AY969" s="179" t="s">
        <v>155</v>
      </c>
    </row>
    <row r="970" spans="2:65" s="12" customFormat="1" ht="10.199999999999999">
      <c r="B970" s="159"/>
      <c r="D970" s="160" t="s">
        <v>514</v>
      </c>
      <c r="E970" s="161" t="s">
        <v>19</v>
      </c>
      <c r="F970" s="162" t="s">
        <v>79</v>
      </c>
      <c r="H970" s="163">
        <v>1</v>
      </c>
      <c r="I970" s="164"/>
      <c r="L970" s="159"/>
      <c r="M970" s="165"/>
      <c r="T970" s="166"/>
      <c r="AT970" s="161" t="s">
        <v>514</v>
      </c>
      <c r="AU970" s="161" t="s">
        <v>82</v>
      </c>
      <c r="AV970" s="12" t="s">
        <v>82</v>
      </c>
      <c r="AW970" s="12" t="s">
        <v>33</v>
      </c>
      <c r="AX970" s="12" t="s">
        <v>79</v>
      </c>
      <c r="AY970" s="161" t="s">
        <v>155</v>
      </c>
    </row>
    <row r="971" spans="2:65" s="12" customFormat="1" ht="10.199999999999999">
      <c r="B971" s="159"/>
      <c r="D971" s="160" t="s">
        <v>514</v>
      </c>
      <c r="F971" s="162" t="s">
        <v>944</v>
      </c>
      <c r="H971" s="163">
        <v>1.0149999999999999</v>
      </c>
      <c r="I971" s="164"/>
      <c r="L971" s="159"/>
      <c r="M971" s="165"/>
      <c r="T971" s="166"/>
      <c r="AT971" s="161" t="s">
        <v>514</v>
      </c>
      <c r="AU971" s="161" t="s">
        <v>82</v>
      </c>
      <c r="AV971" s="12" t="s">
        <v>82</v>
      </c>
      <c r="AW971" s="12" t="s">
        <v>4</v>
      </c>
      <c r="AX971" s="12" t="s">
        <v>79</v>
      </c>
      <c r="AY971" s="161" t="s">
        <v>155</v>
      </c>
    </row>
    <row r="972" spans="2:65" s="1" customFormat="1" ht="16.5" customHeight="1">
      <c r="B972" s="33"/>
      <c r="C972" s="132" t="s">
        <v>356</v>
      </c>
      <c r="D972" s="132" t="s">
        <v>158</v>
      </c>
      <c r="E972" s="133" t="s">
        <v>1815</v>
      </c>
      <c r="F972" s="134" t="s">
        <v>1816</v>
      </c>
      <c r="G972" s="135" t="s">
        <v>171</v>
      </c>
      <c r="H972" s="136">
        <v>4.68</v>
      </c>
      <c r="I972" s="137"/>
      <c r="J972" s="138">
        <f>ROUND(I972*H972,2)</f>
        <v>0</v>
      </c>
      <c r="K972" s="134" t="s">
        <v>162</v>
      </c>
      <c r="L972" s="33"/>
      <c r="M972" s="139" t="s">
        <v>19</v>
      </c>
      <c r="N972" s="140" t="s">
        <v>43</v>
      </c>
      <c r="P972" s="141">
        <f>O972*H972</f>
        <v>0</v>
      </c>
      <c r="Q972" s="141">
        <v>2.0000000000000002E-5</v>
      </c>
      <c r="R972" s="141">
        <f>Q972*H972</f>
        <v>9.3599999999999998E-5</v>
      </c>
      <c r="S972" s="141">
        <v>0</v>
      </c>
      <c r="T972" s="142">
        <f>S972*H972</f>
        <v>0</v>
      </c>
      <c r="AR972" s="143" t="s">
        <v>163</v>
      </c>
      <c r="AT972" s="143" t="s">
        <v>158</v>
      </c>
      <c r="AU972" s="143" t="s">
        <v>82</v>
      </c>
      <c r="AY972" s="18" t="s">
        <v>155</v>
      </c>
      <c r="BE972" s="144">
        <f>IF(N972="základní",J972,0)</f>
        <v>0</v>
      </c>
      <c r="BF972" s="144">
        <f>IF(N972="snížená",J972,0)</f>
        <v>0</v>
      </c>
      <c r="BG972" s="144">
        <f>IF(N972="zákl. přenesená",J972,0)</f>
        <v>0</v>
      </c>
      <c r="BH972" s="144">
        <f>IF(N972="sníž. přenesená",J972,0)</f>
        <v>0</v>
      </c>
      <c r="BI972" s="144">
        <f>IF(N972="nulová",J972,0)</f>
        <v>0</v>
      </c>
      <c r="BJ972" s="18" t="s">
        <v>79</v>
      </c>
      <c r="BK972" s="144">
        <f>ROUND(I972*H972,2)</f>
        <v>0</v>
      </c>
      <c r="BL972" s="18" t="s">
        <v>163</v>
      </c>
      <c r="BM972" s="143" t="s">
        <v>1817</v>
      </c>
    </row>
    <row r="973" spans="2:65" s="1" customFormat="1" ht="10.199999999999999">
      <c r="B973" s="33"/>
      <c r="D973" s="145" t="s">
        <v>164</v>
      </c>
      <c r="F973" s="146" t="s">
        <v>1818</v>
      </c>
      <c r="I973" s="147"/>
      <c r="L973" s="33"/>
      <c r="M973" s="148"/>
      <c r="T973" s="54"/>
      <c r="AT973" s="18" t="s">
        <v>164</v>
      </c>
      <c r="AU973" s="18" t="s">
        <v>82</v>
      </c>
    </row>
    <row r="974" spans="2:65" s="14" customFormat="1" ht="10.199999999999999">
      <c r="B974" s="178"/>
      <c r="D974" s="160" t="s">
        <v>514</v>
      </c>
      <c r="E974" s="179" t="s">
        <v>19</v>
      </c>
      <c r="F974" s="180" t="s">
        <v>1819</v>
      </c>
      <c r="H974" s="179" t="s">
        <v>19</v>
      </c>
      <c r="I974" s="181"/>
      <c r="L974" s="178"/>
      <c r="M974" s="182"/>
      <c r="T974" s="183"/>
      <c r="AT974" s="179" t="s">
        <v>514</v>
      </c>
      <c r="AU974" s="179" t="s">
        <v>82</v>
      </c>
      <c r="AV974" s="14" t="s">
        <v>79</v>
      </c>
      <c r="AW974" s="14" t="s">
        <v>33</v>
      </c>
      <c r="AX974" s="14" t="s">
        <v>72</v>
      </c>
      <c r="AY974" s="179" t="s">
        <v>155</v>
      </c>
    </row>
    <row r="975" spans="2:65" s="14" customFormat="1" ht="10.199999999999999">
      <c r="B975" s="178"/>
      <c r="D975" s="160" t="s">
        <v>514</v>
      </c>
      <c r="E975" s="179" t="s">
        <v>19</v>
      </c>
      <c r="F975" s="180" t="s">
        <v>1820</v>
      </c>
      <c r="H975" s="179" t="s">
        <v>19</v>
      </c>
      <c r="I975" s="181"/>
      <c r="L975" s="178"/>
      <c r="M975" s="182"/>
      <c r="T975" s="183"/>
      <c r="AT975" s="179" t="s">
        <v>514</v>
      </c>
      <c r="AU975" s="179" t="s">
        <v>82</v>
      </c>
      <c r="AV975" s="14" t="s">
        <v>79</v>
      </c>
      <c r="AW975" s="14" t="s">
        <v>33</v>
      </c>
      <c r="AX975" s="14" t="s">
        <v>72</v>
      </c>
      <c r="AY975" s="179" t="s">
        <v>155</v>
      </c>
    </row>
    <row r="976" spans="2:65" s="12" customFormat="1" ht="10.199999999999999">
      <c r="B976" s="159"/>
      <c r="D976" s="160" t="s">
        <v>514</v>
      </c>
      <c r="E976" s="161" t="s">
        <v>19</v>
      </c>
      <c r="F976" s="162" t="s">
        <v>1821</v>
      </c>
      <c r="H976" s="163">
        <v>4.68</v>
      </c>
      <c r="I976" s="164"/>
      <c r="L976" s="159"/>
      <c r="M976" s="165"/>
      <c r="T976" s="166"/>
      <c r="AT976" s="161" t="s">
        <v>514</v>
      </c>
      <c r="AU976" s="161" t="s">
        <v>82</v>
      </c>
      <c r="AV976" s="12" t="s">
        <v>82</v>
      </c>
      <c r="AW976" s="12" t="s">
        <v>33</v>
      </c>
      <c r="AX976" s="12" t="s">
        <v>79</v>
      </c>
      <c r="AY976" s="161" t="s">
        <v>155</v>
      </c>
    </row>
    <row r="977" spans="2:65" s="1" customFormat="1" ht="16.5" customHeight="1">
      <c r="B977" s="33"/>
      <c r="C977" s="149" t="s">
        <v>1822</v>
      </c>
      <c r="D977" s="149" t="s">
        <v>229</v>
      </c>
      <c r="E977" s="150" t="s">
        <v>1823</v>
      </c>
      <c r="F977" s="151" t="s">
        <v>1824</v>
      </c>
      <c r="G977" s="152" t="s">
        <v>171</v>
      </c>
      <c r="H977" s="153">
        <v>4.75</v>
      </c>
      <c r="I977" s="154"/>
      <c r="J977" s="155">
        <f>ROUND(I977*H977,2)</f>
        <v>0</v>
      </c>
      <c r="K977" s="151" t="s">
        <v>162</v>
      </c>
      <c r="L977" s="156"/>
      <c r="M977" s="157" t="s">
        <v>19</v>
      </c>
      <c r="N977" s="158" t="s">
        <v>43</v>
      </c>
      <c r="P977" s="141">
        <f>O977*H977</f>
        <v>0</v>
      </c>
      <c r="Q977" s="141">
        <v>1.142E-2</v>
      </c>
      <c r="R977" s="141">
        <f>Q977*H977</f>
        <v>5.4245000000000002E-2</v>
      </c>
      <c r="S977" s="141">
        <v>0</v>
      </c>
      <c r="T977" s="142">
        <f>S977*H977</f>
        <v>0</v>
      </c>
      <c r="AR977" s="143" t="s">
        <v>177</v>
      </c>
      <c r="AT977" s="143" t="s">
        <v>229</v>
      </c>
      <c r="AU977" s="143" t="s">
        <v>82</v>
      </c>
      <c r="AY977" s="18" t="s">
        <v>155</v>
      </c>
      <c r="BE977" s="144">
        <f>IF(N977="základní",J977,0)</f>
        <v>0</v>
      </c>
      <c r="BF977" s="144">
        <f>IF(N977="snížená",J977,0)</f>
        <v>0</v>
      </c>
      <c r="BG977" s="144">
        <f>IF(N977="zákl. přenesená",J977,0)</f>
        <v>0</v>
      </c>
      <c r="BH977" s="144">
        <f>IF(N977="sníž. přenesená",J977,0)</f>
        <v>0</v>
      </c>
      <c r="BI977" s="144">
        <f>IF(N977="nulová",J977,0)</f>
        <v>0</v>
      </c>
      <c r="BJ977" s="18" t="s">
        <v>79</v>
      </c>
      <c r="BK977" s="144">
        <f>ROUND(I977*H977,2)</f>
        <v>0</v>
      </c>
      <c r="BL977" s="18" t="s">
        <v>163</v>
      </c>
      <c r="BM977" s="143" t="s">
        <v>1825</v>
      </c>
    </row>
    <row r="978" spans="2:65" s="14" customFormat="1" ht="10.199999999999999">
      <c r="B978" s="178"/>
      <c r="D978" s="160" t="s">
        <v>514</v>
      </c>
      <c r="E978" s="179" t="s">
        <v>19</v>
      </c>
      <c r="F978" s="180" t="s">
        <v>939</v>
      </c>
      <c r="H978" s="179" t="s">
        <v>19</v>
      </c>
      <c r="I978" s="181"/>
      <c r="L978" s="178"/>
      <c r="M978" s="182"/>
      <c r="T978" s="183"/>
      <c r="AT978" s="179" t="s">
        <v>514</v>
      </c>
      <c r="AU978" s="179" t="s">
        <v>82</v>
      </c>
      <c r="AV978" s="14" t="s">
        <v>79</v>
      </c>
      <c r="AW978" s="14" t="s">
        <v>33</v>
      </c>
      <c r="AX978" s="14" t="s">
        <v>72</v>
      </c>
      <c r="AY978" s="179" t="s">
        <v>155</v>
      </c>
    </row>
    <row r="979" spans="2:65" s="12" customFormat="1" ht="10.199999999999999">
      <c r="B979" s="159"/>
      <c r="D979" s="160" t="s">
        <v>514</v>
      </c>
      <c r="E979" s="161" t="s">
        <v>19</v>
      </c>
      <c r="F979" s="162" t="s">
        <v>1826</v>
      </c>
      <c r="H979" s="163">
        <v>4.68</v>
      </c>
      <c r="I979" s="164"/>
      <c r="L979" s="159"/>
      <c r="M979" s="165"/>
      <c r="T979" s="166"/>
      <c r="AT979" s="161" t="s">
        <v>514</v>
      </c>
      <c r="AU979" s="161" t="s">
        <v>82</v>
      </c>
      <c r="AV979" s="12" t="s">
        <v>82</v>
      </c>
      <c r="AW979" s="12" t="s">
        <v>33</v>
      </c>
      <c r="AX979" s="12" t="s">
        <v>79</v>
      </c>
      <c r="AY979" s="161" t="s">
        <v>155</v>
      </c>
    </row>
    <row r="980" spans="2:65" s="12" customFormat="1" ht="10.199999999999999">
      <c r="B980" s="159"/>
      <c r="D980" s="160" t="s">
        <v>514</v>
      </c>
      <c r="F980" s="162" t="s">
        <v>1827</v>
      </c>
      <c r="H980" s="163">
        <v>4.75</v>
      </c>
      <c r="I980" s="164"/>
      <c r="L980" s="159"/>
      <c r="M980" s="165"/>
      <c r="T980" s="166"/>
      <c r="AT980" s="161" t="s">
        <v>514</v>
      </c>
      <c r="AU980" s="161" t="s">
        <v>82</v>
      </c>
      <c r="AV980" s="12" t="s">
        <v>82</v>
      </c>
      <c r="AW980" s="12" t="s">
        <v>4</v>
      </c>
      <c r="AX980" s="12" t="s">
        <v>79</v>
      </c>
      <c r="AY980" s="161" t="s">
        <v>155</v>
      </c>
    </row>
    <row r="981" spans="2:65" s="1" customFormat="1" ht="16.5" customHeight="1">
      <c r="B981" s="33"/>
      <c r="C981" s="132" t="s">
        <v>360</v>
      </c>
      <c r="D981" s="132" t="s">
        <v>158</v>
      </c>
      <c r="E981" s="133" t="s">
        <v>1828</v>
      </c>
      <c r="F981" s="134" t="s">
        <v>1829</v>
      </c>
      <c r="G981" s="135" t="s">
        <v>171</v>
      </c>
      <c r="H981" s="136">
        <v>56.07</v>
      </c>
      <c r="I981" s="137"/>
      <c r="J981" s="138">
        <f>ROUND(I981*H981,2)</f>
        <v>0</v>
      </c>
      <c r="K981" s="134" t="s">
        <v>162</v>
      </c>
      <c r="L981" s="33"/>
      <c r="M981" s="139" t="s">
        <v>19</v>
      </c>
      <c r="N981" s="140" t="s">
        <v>43</v>
      </c>
      <c r="P981" s="141">
        <f>O981*H981</f>
        <v>0</v>
      </c>
      <c r="Q981" s="141">
        <v>3.0000000000000001E-5</v>
      </c>
      <c r="R981" s="141">
        <f>Q981*H981</f>
        <v>1.6821E-3</v>
      </c>
      <c r="S981" s="141">
        <v>0</v>
      </c>
      <c r="T981" s="142">
        <f>S981*H981</f>
        <v>0</v>
      </c>
      <c r="AR981" s="143" t="s">
        <v>163</v>
      </c>
      <c r="AT981" s="143" t="s">
        <v>158</v>
      </c>
      <c r="AU981" s="143" t="s">
        <v>82</v>
      </c>
      <c r="AY981" s="18" t="s">
        <v>155</v>
      </c>
      <c r="BE981" s="144">
        <f>IF(N981="základní",J981,0)</f>
        <v>0</v>
      </c>
      <c r="BF981" s="144">
        <f>IF(N981="snížená",J981,0)</f>
        <v>0</v>
      </c>
      <c r="BG981" s="144">
        <f>IF(N981="zákl. přenesená",J981,0)</f>
        <v>0</v>
      </c>
      <c r="BH981" s="144">
        <f>IF(N981="sníž. přenesená",J981,0)</f>
        <v>0</v>
      </c>
      <c r="BI981" s="144">
        <f>IF(N981="nulová",J981,0)</f>
        <v>0</v>
      </c>
      <c r="BJ981" s="18" t="s">
        <v>79</v>
      </c>
      <c r="BK981" s="144">
        <f>ROUND(I981*H981,2)</f>
        <v>0</v>
      </c>
      <c r="BL981" s="18" t="s">
        <v>163</v>
      </c>
      <c r="BM981" s="143" t="s">
        <v>1830</v>
      </c>
    </row>
    <row r="982" spans="2:65" s="1" customFormat="1" ht="10.199999999999999">
      <c r="B982" s="33"/>
      <c r="D982" s="145" t="s">
        <v>164</v>
      </c>
      <c r="F982" s="146" t="s">
        <v>1831</v>
      </c>
      <c r="I982" s="147"/>
      <c r="L982" s="33"/>
      <c r="M982" s="148"/>
      <c r="T982" s="54"/>
      <c r="AT982" s="18" t="s">
        <v>164</v>
      </c>
      <c r="AU982" s="18" t="s">
        <v>82</v>
      </c>
    </row>
    <row r="983" spans="2:65" s="14" customFormat="1" ht="10.199999999999999">
      <c r="B983" s="178"/>
      <c r="D983" s="160" t="s">
        <v>514</v>
      </c>
      <c r="E983" s="179" t="s">
        <v>19</v>
      </c>
      <c r="F983" s="180" t="s">
        <v>1819</v>
      </c>
      <c r="H983" s="179" t="s">
        <v>19</v>
      </c>
      <c r="I983" s="181"/>
      <c r="L983" s="178"/>
      <c r="M983" s="182"/>
      <c r="T983" s="183"/>
      <c r="AT983" s="179" t="s">
        <v>514</v>
      </c>
      <c r="AU983" s="179" t="s">
        <v>82</v>
      </c>
      <c r="AV983" s="14" t="s">
        <v>79</v>
      </c>
      <c r="AW983" s="14" t="s">
        <v>33</v>
      </c>
      <c r="AX983" s="14" t="s">
        <v>72</v>
      </c>
      <c r="AY983" s="179" t="s">
        <v>155</v>
      </c>
    </row>
    <row r="984" spans="2:65" s="14" customFormat="1" ht="10.199999999999999">
      <c r="B984" s="178"/>
      <c r="D984" s="160" t="s">
        <v>514</v>
      </c>
      <c r="E984" s="179" t="s">
        <v>19</v>
      </c>
      <c r="F984" s="180" t="s">
        <v>1832</v>
      </c>
      <c r="H984" s="179" t="s">
        <v>19</v>
      </c>
      <c r="I984" s="181"/>
      <c r="L984" s="178"/>
      <c r="M984" s="182"/>
      <c r="T984" s="183"/>
      <c r="AT984" s="179" t="s">
        <v>514</v>
      </c>
      <c r="AU984" s="179" t="s">
        <v>82</v>
      </c>
      <c r="AV984" s="14" t="s">
        <v>79</v>
      </c>
      <c r="AW984" s="14" t="s">
        <v>33</v>
      </c>
      <c r="AX984" s="14" t="s">
        <v>72</v>
      </c>
      <c r="AY984" s="179" t="s">
        <v>155</v>
      </c>
    </row>
    <row r="985" spans="2:65" s="12" customFormat="1" ht="10.199999999999999">
      <c r="B985" s="159"/>
      <c r="D985" s="160" t="s">
        <v>514</v>
      </c>
      <c r="E985" s="161" t="s">
        <v>19</v>
      </c>
      <c r="F985" s="162" t="s">
        <v>1833</v>
      </c>
      <c r="H985" s="163">
        <v>56.07</v>
      </c>
      <c r="I985" s="164"/>
      <c r="L985" s="159"/>
      <c r="M985" s="165"/>
      <c r="T985" s="166"/>
      <c r="AT985" s="161" t="s">
        <v>514</v>
      </c>
      <c r="AU985" s="161" t="s">
        <v>82</v>
      </c>
      <c r="AV985" s="12" t="s">
        <v>82</v>
      </c>
      <c r="AW985" s="12" t="s">
        <v>33</v>
      </c>
      <c r="AX985" s="12" t="s">
        <v>79</v>
      </c>
      <c r="AY985" s="161" t="s">
        <v>155</v>
      </c>
    </row>
    <row r="986" spans="2:65" s="1" customFormat="1" ht="16.5" customHeight="1">
      <c r="B986" s="33"/>
      <c r="C986" s="149" t="s">
        <v>1834</v>
      </c>
      <c r="D986" s="149" t="s">
        <v>229</v>
      </c>
      <c r="E986" s="150" t="s">
        <v>1835</v>
      </c>
      <c r="F986" s="151" t="s">
        <v>1836</v>
      </c>
      <c r="G986" s="152" t="s">
        <v>171</v>
      </c>
      <c r="H986" s="153">
        <v>56.911000000000001</v>
      </c>
      <c r="I986" s="154"/>
      <c r="J986" s="155">
        <f>ROUND(I986*H986,2)</f>
        <v>0</v>
      </c>
      <c r="K986" s="151" t="s">
        <v>162</v>
      </c>
      <c r="L986" s="156"/>
      <c r="M986" s="157" t="s">
        <v>19</v>
      </c>
      <c r="N986" s="158" t="s">
        <v>43</v>
      </c>
      <c r="P986" s="141">
        <f>O986*H986</f>
        <v>0</v>
      </c>
      <c r="Q986" s="141">
        <v>1.9210000000000001E-2</v>
      </c>
      <c r="R986" s="141">
        <f>Q986*H986</f>
        <v>1.09326031</v>
      </c>
      <c r="S986" s="141">
        <v>0</v>
      </c>
      <c r="T986" s="142">
        <f>S986*H986</f>
        <v>0</v>
      </c>
      <c r="AR986" s="143" t="s">
        <v>177</v>
      </c>
      <c r="AT986" s="143" t="s">
        <v>229</v>
      </c>
      <c r="AU986" s="143" t="s">
        <v>82</v>
      </c>
      <c r="AY986" s="18" t="s">
        <v>155</v>
      </c>
      <c r="BE986" s="144">
        <f>IF(N986="základní",J986,0)</f>
        <v>0</v>
      </c>
      <c r="BF986" s="144">
        <f>IF(N986="snížená",J986,0)</f>
        <v>0</v>
      </c>
      <c r="BG986" s="144">
        <f>IF(N986="zákl. přenesená",J986,0)</f>
        <v>0</v>
      </c>
      <c r="BH986" s="144">
        <f>IF(N986="sníž. přenesená",J986,0)</f>
        <v>0</v>
      </c>
      <c r="BI986" s="144">
        <f>IF(N986="nulová",J986,0)</f>
        <v>0</v>
      </c>
      <c r="BJ986" s="18" t="s">
        <v>79</v>
      </c>
      <c r="BK986" s="144">
        <f>ROUND(I986*H986,2)</f>
        <v>0</v>
      </c>
      <c r="BL986" s="18" t="s">
        <v>163</v>
      </c>
      <c r="BM986" s="143" t="s">
        <v>1837</v>
      </c>
    </row>
    <row r="987" spans="2:65" s="14" customFormat="1" ht="10.199999999999999">
      <c r="B987" s="178"/>
      <c r="D987" s="160" t="s">
        <v>514</v>
      </c>
      <c r="E987" s="179" t="s">
        <v>19</v>
      </c>
      <c r="F987" s="180" t="s">
        <v>939</v>
      </c>
      <c r="H987" s="179" t="s">
        <v>19</v>
      </c>
      <c r="I987" s="181"/>
      <c r="L987" s="178"/>
      <c r="M987" s="182"/>
      <c r="T987" s="183"/>
      <c r="AT987" s="179" t="s">
        <v>514</v>
      </c>
      <c r="AU987" s="179" t="s">
        <v>82</v>
      </c>
      <c r="AV987" s="14" t="s">
        <v>79</v>
      </c>
      <c r="AW987" s="14" t="s">
        <v>33</v>
      </c>
      <c r="AX987" s="14" t="s">
        <v>72</v>
      </c>
      <c r="AY987" s="179" t="s">
        <v>155</v>
      </c>
    </row>
    <row r="988" spans="2:65" s="12" customFormat="1" ht="10.199999999999999">
      <c r="B988" s="159"/>
      <c r="D988" s="160" t="s">
        <v>514</v>
      </c>
      <c r="E988" s="161" t="s">
        <v>19</v>
      </c>
      <c r="F988" s="162" t="s">
        <v>1838</v>
      </c>
      <c r="H988" s="163">
        <v>56.07</v>
      </c>
      <c r="I988" s="164"/>
      <c r="L988" s="159"/>
      <c r="M988" s="165"/>
      <c r="T988" s="166"/>
      <c r="AT988" s="161" t="s">
        <v>514</v>
      </c>
      <c r="AU988" s="161" t="s">
        <v>82</v>
      </c>
      <c r="AV988" s="12" t="s">
        <v>82</v>
      </c>
      <c r="AW988" s="12" t="s">
        <v>33</v>
      </c>
      <c r="AX988" s="12" t="s">
        <v>79</v>
      </c>
      <c r="AY988" s="161" t="s">
        <v>155</v>
      </c>
    </row>
    <row r="989" spans="2:65" s="12" customFormat="1" ht="10.199999999999999">
      <c r="B989" s="159"/>
      <c r="D989" s="160" t="s">
        <v>514</v>
      </c>
      <c r="F989" s="162" t="s">
        <v>1839</v>
      </c>
      <c r="H989" s="163">
        <v>56.911000000000001</v>
      </c>
      <c r="I989" s="164"/>
      <c r="L989" s="159"/>
      <c r="M989" s="165"/>
      <c r="T989" s="166"/>
      <c r="AT989" s="161" t="s">
        <v>514</v>
      </c>
      <c r="AU989" s="161" t="s">
        <v>82</v>
      </c>
      <c r="AV989" s="12" t="s">
        <v>82</v>
      </c>
      <c r="AW989" s="12" t="s">
        <v>4</v>
      </c>
      <c r="AX989" s="12" t="s">
        <v>79</v>
      </c>
      <c r="AY989" s="161" t="s">
        <v>155</v>
      </c>
    </row>
    <row r="990" spans="2:65" s="1" customFormat="1" ht="16.5" customHeight="1">
      <c r="B990" s="33"/>
      <c r="C990" s="132" t="s">
        <v>363</v>
      </c>
      <c r="D990" s="132" t="s">
        <v>158</v>
      </c>
      <c r="E990" s="133" t="s">
        <v>1840</v>
      </c>
      <c r="F990" s="134" t="s">
        <v>1841</v>
      </c>
      <c r="G990" s="135" t="s">
        <v>161</v>
      </c>
      <c r="H990" s="136">
        <v>1</v>
      </c>
      <c r="I990" s="137"/>
      <c r="J990" s="138">
        <f>ROUND(I990*H990,2)</f>
        <v>0</v>
      </c>
      <c r="K990" s="134" t="s">
        <v>19</v>
      </c>
      <c r="L990" s="33"/>
      <c r="M990" s="139" t="s">
        <v>19</v>
      </c>
      <c r="N990" s="140" t="s">
        <v>43</v>
      </c>
      <c r="P990" s="141">
        <f>O990*H990</f>
        <v>0</v>
      </c>
      <c r="Q990" s="141">
        <v>4.7320000000000001E-2</v>
      </c>
      <c r="R990" s="141">
        <f>Q990*H990</f>
        <v>4.7320000000000001E-2</v>
      </c>
      <c r="S990" s="141">
        <v>0</v>
      </c>
      <c r="T990" s="142">
        <f>S990*H990</f>
        <v>0</v>
      </c>
      <c r="AR990" s="143" t="s">
        <v>163</v>
      </c>
      <c r="AT990" s="143" t="s">
        <v>158</v>
      </c>
      <c r="AU990" s="143" t="s">
        <v>82</v>
      </c>
      <c r="AY990" s="18" t="s">
        <v>155</v>
      </c>
      <c r="BE990" s="144">
        <f>IF(N990="základní",J990,0)</f>
        <v>0</v>
      </c>
      <c r="BF990" s="144">
        <f>IF(N990="snížená",J990,0)</f>
        <v>0</v>
      </c>
      <c r="BG990" s="144">
        <f>IF(N990="zákl. přenesená",J990,0)</f>
        <v>0</v>
      </c>
      <c r="BH990" s="144">
        <f>IF(N990="sníž. přenesená",J990,0)</f>
        <v>0</v>
      </c>
      <c r="BI990" s="144">
        <f>IF(N990="nulová",J990,0)</f>
        <v>0</v>
      </c>
      <c r="BJ990" s="18" t="s">
        <v>79</v>
      </c>
      <c r="BK990" s="144">
        <f>ROUND(I990*H990,2)</f>
        <v>0</v>
      </c>
      <c r="BL990" s="18" t="s">
        <v>163</v>
      </c>
      <c r="BM990" s="143" t="s">
        <v>1842</v>
      </c>
    </row>
    <row r="991" spans="2:65" s="14" customFormat="1" ht="10.199999999999999">
      <c r="B991" s="178"/>
      <c r="D991" s="160" t="s">
        <v>514</v>
      </c>
      <c r="E991" s="179" t="s">
        <v>19</v>
      </c>
      <c r="F991" s="180" t="s">
        <v>1529</v>
      </c>
      <c r="H991" s="179" t="s">
        <v>19</v>
      </c>
      <c r="I991" s="181"/>
      <c r="L991" s="178"/>
      <c r="M991" s="182"/>
      <c r="T991" s="183"/>
      <c r="AT991" s="179" t="s">
        <v>514</v>
      </c>
      <c r="AU991" s="179" t="s">
        <v>82</v>
      </c>
      <c r="AV991" s="14" t="s">
        <v>79</v>
      </c>
      <c r="AW991" s="14" t="s">
        <v>33</v>
      </c>
      <c r="AX991" s="14" t="s">
        <v>72</v>
      </c>
      <c r="AY991" s="179" t="s">
        <v>155</v>
      </c>
    </row>
    <row r="992" spans="2:65" s="12" customFormat="1" ht="10.199999999999999">
      <c r="B992" s="159"/>
      <c r="D992" s="160" t="s">
        <v>514</v>
      </c>
      <c r="E992" s="161" t="s">
        <v>19</v>
      </c>
      <c r="F992" s="162" t="s">
        <v>79</v>
      </c>
      <c r="H992" s="163">
        <v>1</v>
      </c>
      <c r="I992" s="164"/>
      <c r="L992" s="159"/>
      <c r="M992" s="165"/>
      <c r="T992" s="166"/>
      <c r="AT992" s="161" t="s">
        <v>514</v>
      </c>
      <c r="AU992" s="161" t="s">
        <v>82</v>
      </c>
      <c r="AV992" s="12" t="s">
        <v>82</v>
      </c>
      <c r="AW992" s="12" t="s">
        <v>33</v>
      </c>
      <c r="AX992" s="12" t="s">
        <v>79</v>
      </c>
      <c r="AY992" s="161" t="s">
        <v>155</v>
      </c>
    </row>
    <row r="993" spans="2:65" s="1" customFormat="1" ht="16.5" customHeight="1">
      <c r="B993" s="33"/>
      <c r="C993" s="132" t="s">
        <v>1843</v>
      </c>
      <c r="D993" s="132" t="s">
        <v>158</v>
      </c>
      <c r="E993" s="133" t="s">
        <v>1167</v>
      </c>
      <c r="F993" s="134" t="s">
        <v>1168</v>
      </c>
      <c r="G993" s="135" t="s">
        <v>171</v>
      </c>
      <c r="H993" s="136">
        <v>1</v>
      </c>
      <c r="I993" s="137"/>
      <c r="J993" s="138">
        <f>ROUND(I993*H993,2)</f>
        <v>0</v>
      </c>
      <c r="K993" s="134" t="s">
        <v>162</v>
      </c>
      <c r="L993" s="33"/>
      <c r="M993" s="139" t="s">
        <v>19</v>
      </c>
      <c r="N993" s="140" t="s">
        <v>43</v>
      </c>
      <c r="P993" s="141">
        <f>O993*H993</f>
        <v>0</v>
      </c>
      <c r="Q993" s="141">
        <v>0</v>
      </c>
      <c r="R993" s="141">
        <f>Q993*H993</f>
        <v>0</v>
      </c>
      <c r="S993" s="141">
        <v>0</v>
      </c>
      <c r="T993" s="142">
        <f>S993*H993</f>
        <v>0</v>
      </c>
      <c r="AR993" s="143" t="s">
        <v>163</v>
      </c>
      <c r="AT993" s="143" t="s">
        <v>158</v>
      </c>
      <c r="AU993" s="143" t="s">
        <v>82</v>
      </c>
      <c r="AY993" s="18" t="s">
        <v>155</v>
      </c>
      <c r="BE993" s="144">
        <f>IF(N993="základní",J993,0)</f>
        <v>0</v>
      </c>
      <c r="BF993" s="144">
        <f>IF(N993="snížená",J993,0)</f>
        <v>0</v>
      </c>
      <c r="BG993" s="144">
        <f>IF(N993="zákl. přenesená",J993,0)</f>
        <v>0</v>
      </c>
      <c r="BH993" s="144">
        <f>IF(N993="sníž. přenesená",J993,0)</f>
        <v>0</v>
      </c>
      <c r="BI993" s="144">
        <f>IF(N993="nulová",J993,0)</f>
        <v>0</v>
      </c>
      <c r="BJ993" s="18" t="s">
        <v>79</v>
      </c>
      <c r="BK993" s="144">
        <f>ROUND(I993*H993,2)</f>
        <v>0</v>
      </c>
      <c r="BL993" s="18" t="s">
        <v>163</v>
      </c>
      <c r="BM993" s="143" t="s">
        <v>1844</v>
      </c>
    </row>
    <row r="994" spans="2:65" s="1" customFormat="1" ht="10.199999999999999">
      <c r="B994" s="33"/>
      <c r="D994" s="145" t="s">
        <v>164</v>
      </c>
      <c r="F994" s="146" t="s">
        <v>1170</v>
      </c>
      <c r="I994" s="147"/>
      <c r="L994" s="33"/>
      <c r="M994" s="148"/>
      <c r="T994" s="54"/>
      <c r="AT994" s="18" t="s">
        <v>164</v>
      </c>
      <c r="AU994" s="18" t="s">
        <v>82</v>
      </c>
    </row>
    <row r="995" spans="2:65" s="14" customFormat="1" ht="10.199999999999999">
      <c r="B995" s="178"/>
      <c r="D995" s="160" t="s">
        <v>514</v>
      </c>
      <c r="E995" s="179" t="s">
        <v>19</v>
      </c>
      <c r="F995" s="180" t="s">
        <v>1845</v>
      </c>
      <c r="H995" s="179" t="s">
        <v>19</v>
      </c>
      <c r="I995" s="181"/>
      <c r="L995" s="178"/>
      <c r="M995" s="182"/>
      <c r="T995" s="183"/>
      <c r="AT995" s="179" t="s">
        <v>514</v>
      </c>
      <c r="AU995" s="179" t="s">
        <v>82</v>
      </c>
      <c r="AV995" s="14" t="s">
        <v>79</v>
      </c>
      <c r="AW995" s="14" t="s">
        <v>33</v>
      </c>
      <c r="AX995" s="14" t="s">
        <v>72</v>
      </c>
      <c r="AY995" s="179" t="s">
        <v>155</v>
      </c>
    </row>
    <row r="996" spans="2:65" s="12" customFormat="1" ht="10.199999999999999">
      <c r="B996" s="159"/>
      <c r="D996" s="160" t="s">
        <v>514</v>
      </c>
      <c r="E996" s="161" t="s">
        <v>19</v>
      </c>
      <c r="F996" s="162" t="s">
        <v>79</v>
      </c>
      <c r="H996" s="163">
        <v>1</v>
      </c>
      <c r="I996" s="164"/>
      <c r="L996" s="159"/>
      <c r="M996" s="165"/>
      <c r="T996" s="166"/>
      <c r="AT996" s="161" t="s">
        <v>514</v>
      </c>
      <c r="AU996" s="161" t="s">
        <v>82</v>
      </c>
      <c r="AV996" s="12" t="s">
        <v>82</v>
      </c>
      <c r="AW996" s="12" t="s">
        <v>33</v>
      </c>
      <c r="AX996" s="12" t="s">
        <v>79</v>
      </c>
      <c r="AY996" s="161" t="s">
        <v>155</v>
      </c>
    </row>
    <row r="997" spans="2:65" s="1" customFormat="1" ht="16.5" customHeight="1">
      <c r="B997" s="33"/>
      <c r="C997" s="132" t="s">
        <v>368</v>
      </c>
      <c r="D997" s="132" t="s">
        <v>158</v>
      </c>
      <c r="E997" s="133" t="s">
        <v>967</v>
      </c>
      <c r="F997" s="134" t="s">
        <v>968</v>
      </c>
      <c r="G997" s="135" t="s">
        <v>171</v>
      </c>
      <c r="H997" s="136">
        <v>429.15</v>
      </c>
      <c r="I997" s="137"/>
      <c r="J997" s="138">
        <f>ROUND(I997*H997,2)</f>
        <v>0</v>
      </c>
      <c r="K997" s="134" t="s">
        <v>162</v>
      </c>
      <c r="L997" s="33"/>
      <c r="M997" s="139" t="s">
        <v>19</v>
      </c>
      <c r="N997" s="140" t="s">
        <v>43</v>
      </c>
      <c r="P997" s="141">
        <f>O997*H997</f>
        <v>0</v>
      </c>
      <c r="Q997" s="141">
        <v>0</v>
      </c>
      <c r="R997" s="141">
        <f>Q997*H997</f>
        <v>0</v>
      </c>
      <c r="S997" s="141">
        <v>0</v>
      </c>
      <c r="T997" s="142">
        <f>S997*H997</f>
        <v>0</v>
      </c>
      <c r="AR997" s="143" t="s">
        <v>163</v>
      </c>
      <c r="AT997" s="143" t="s">
        <v>158</v>
      </c>
      <c r="AU997" s="143" t="s">
        <v>82</v>
      </c>
      <c r="AY997" s="18" t="s">
        <v>155</v>
      </c>
      <c r="BE997" s="144">
        <f>IF(N997="základní",J997,0)</f>
        <v>0</v>
      </c>
      <c r="BF997" s="144">
        <f>IF(N997="snížená",J997,0)</f>
        <v>0</v>
      </c>
      <c r="BG997" s="144">
        <f>IF(N997="zákl. přenesená",J997,0)</f>
        <v>0</v>
      </c>
      <c r="BH997" s="144">
        <f>IF(N997="sníž. přenesená",J997,0)</f>
        <v>0</v>
      </c>
      <c r="BI997" s="144">
        <f>IF(N997="nulová",J997,0)</f>
        <v>0</v>
      </c>
      <c r="BJ997" s="18" t="s">
        <v>79</v>
      </c>
      <c r="BK997" s="144">
        <f>ROUND(I997*H997,2)</f>
        <v>0</v>
      </c>
      <c r="BL997" s="18" t="s">
        <v>163</v>
      </c>
      <c r="BM997" s="143" t="s">
        <v>1846</v>
      </c>
    </row>
    <row r="998" spans="2:65" s="1" customFormat="1" ht="10.199999999999999">
      <c r="B998" s="33"/>
      <c r="D998" s="145" t="s">
        <v>164</v>
      </c>
      <c r="F998" s="146" t="s">
        <v>970</v>
      </c>
      <c r="I998" s="147"/>
      <c r="L998" s="33"/>
      <c r="M998" s="148"/>
      <c r="T998" s="54"/>
      <c r="AT998" s="18" t="s">
        <v>164</v>
      </c>
      <c r="AU998" s="18" t="s">
        <v>82</v>
      </c>
    </row>
    <row r="999" spans="2:65" s="14" customFormat="1" ht="10.199999999999999">
      <c r="B999" s="178"/>
      <c r="D999" s="160" t="s">
        <v>514</v>
      </c>
      <c r="E999" s="179" t="s">
        <v>19</v>
      </c>
      <c r="F999" s="180" t="s">
        <v>1847</v>
      </c>
      <c r="H999" s="179" t="s">
        <v>19</v>
      </c>
      <c r="I999" s="181"/>
      <c r="L999" s="178"/>
      <c r="M999" s="182"/>
      <c r="T999" s="183"/>
      <c r="AT999" s="179" t="s">
        <v>514</v>
      </c>
      <c r="AU999" s="179" t="s">
        <v>82</v>
      </c>
      <c r="AV999" s="14" t="s">
        <v>79</v>
      </c>
      <c r="AW999" s="14" t="s">
        <v>33</v>
      </c>
      <c r="AX999" s="14" t="s">
        <v>72</v>
      </c>
      <c r="AY999" s="179" t="s">
        <v>155</v>
      </c>
    </row>
    <row r="1000" spans="2:65" s="12" customFormat="1" ht="10.199999999999999">
      <c r="B1000" s="159"/>
      <c r="D1000" s="160" t="s">
        <v>514</v>
      </c>
      <c r="E1000" s="161" t="s">
        <v>19</v>
      </c>
      <c r="F1000" s="162" t="s">
        <v>1848</v>
      </c>
      <c r="H1000" s="163">
        <v>429.15</v>
      </c>
      <c r="I1000" s="164"/>
      <c r="L1000" s="159"/>
      <c r="M1000" s="165"/>
      <c r="T1000" s="166"/>
      <c r="AT1000" s="161" t="s">
        <v>514</v>
      </c>
      <c r="AU1000" s="161" t="s">
        <v>82</v>
      </c>
      <c r="AV1000" s="12" t="s">
        <v>82</v>
      </c>
      <c r="AW1000" s="12" t="s">
        <v>33</v>
      </c>
      <c r="AX1000" s="12" t="s">
        <v>79</v>
      </c>
      <c r="AY1000" s="161" t="s">
        <v>155</v>
      </c>
    </row>
    <row r="1001" spans="2:65" s="1" customFormat="1" ht="16.5" customHeight="1">
      <c r="B1001" s="33"/>
      <c r="C1001" s="132" t="s">
        <v>1849</v>
      </c>
      <c r="D1001" s="132" t="s">
        <v>158</v>
      </c>
      <c r="E1001" s="133" t="s">
        <v>1850</v>
      </c>
      <c r="F1001" s="134" t="s">
        <v>1851</v>
      </c>
      <c r="G1001" s="135" t="s">
        <v>171</v>
      </c>
      <c r="H1001" s="136">
        <v>56.07</v>
      </c>
      <c r="I1001" s="137"/>
      <c r="J1001" s="138">
        <f>ROUND(I1001*H1001,2)</f>
        <v>0</v>
      </c>
      <c r="K1001" s="134" t="s">
        <v>162</v>
      </c>
      <c r="L1001" s="33"/>
      <c r="M1001" s="139" t="s">
        <v>19</v>
      </c>
      <c r="N1001" s="140" t="s">
        <v>43</v>
      </c>
      <c r="P1001" s="141">
        <f>O1001*H1001</f>
        <v>0</v>
      </c>
      <c r="Q1001" s="141">
        <v>0</v>
      </c>
      <c r="R1001" s="141">
        <f>Q1001*H1001</f>
        <v>0</v>
      </c>
      <c r="S1001" s="141">
        <v>0</v>
      </c>
      <c r="T1001" s="142">
        <f>S1001*H1001</f>
        <v>0</v>
      </c>
      <c r="AR1001" s="143" t="s">
        <v>163</v>
      </c>
      <c r="AT1001" s="143" t="s">
        <v>158</v>
      </c>
      <c r="AU1001" s="143" t="s">
        <v>82</v>
      </c>
      <c r="AY1001" s="18" t="s">
        <v>155</v>
      </c>
      <c r="BE1001" s="144">
        <f>IF(N1001="základní",J1001,0)</f>
        <v>0</v>
      </c>
      <c r="BF1001" s="144">
        <f>IF(N1001="snížená",J1001,0)</f>
        <v>0</v>
      </c>
      <c r="BG1001" s="144">
        <f>IF(N1001="zákl. přenesená",J1001,0)</f>
        <v>0</v>
      </c>
      <c r="BH1001" s="144">
        <f>IF(N1001="sníž. přenesená",J1001,0)</f>
        <v>0</v>
      </c>
      <c r="BI1001" s="144">
        <f>IF(N1001="nulová",J1001,0)</f>
        <v>0</v>
      </c>
      <c r="BJ1001" s="18" t="s">
        <v>79</v>
      </c>
      <c r="BK1001" s="144">
        <f>ROUND(I1001*H1001,2)</f>
        <v>0</v>
      </c>
      <c r="BL1001" s="18" t="s">
        <v>163</v>
      </c>
      <c r="BM1001" s="143" t="s">
        <v>1852</v>
      </c>
    </row>
    <row r="1002" spans="2:65" s="1" customFormat="1" ht="10.199999999999999">
      <c r="B1002" s="33"/>
      <c r="D1002" s="145" t="s">
        <v>164</v>
      </c>
      <c r="F1002" s="146" t="s">
        <v>1853</v>
      </c>
      <c r="I1002" s="147"/>
      <c r="L1002" s="33"/>
      <c r="M1002" s="148"/>
      <c r="T1002" s="54"/>
      <c r="AT1002" s="18" t="s">
        <v>164</v>
      </c>
      <c r="AU1002" s="18" t="s">
        <v>82</v>
      </c>
    </row>
    <row r="1003" spans="2:65" s="14" customFormat="1" ht="10.199999999999999">
      <c r="B1003" s="178"/>
      <c r="D1003" s="160" t="s">
        <v>514</v>
      </c>
      <c r="E1003" s="179" t="s">
        <v>19</v>
      </c>
      <c r="F1003" s="180" t="s">
        <v>1854</v>
      </c>
      <c r="H1003" s="179" t="s">
        <v>19</v>
      </c>
      <c r="I1003" s="181"/>
      <c r="L1003" s="178"/>
      <c r="M1003" s="182"/>
      <c r="T1003" s="183"/>
      <c r="AT1003" s="179" t="s">
        <v>514</v>
      </c>
      <c r="AU1003" s="179" t="s">
        <v>82</v>
      </c>
      <c r="AV1003" s="14" t="s">
        <v>79</v>
      </c>
      <c r="AW1003" s="14" t="s">
        <v>33</v>
      </c>
      <c r="AX1003" s="14" t="s">
        <v>72</v>
      </c>
      <c r="AY1003" s="179" t="s">
        <v>155</v>
      </c>
    </row>
    <row r="1004" spans="2:65" s="12" customFormat="1" ht="10.199999999999999">
      <c r="B1004" s="159"/>
      <c r="D1004" s="160" t="s">
        <v>514</v>
      </c>
      <c r="E1004" s="161" t="s">
        <v>19</v>
      </c>
      <c r="F1004" s="162" t="s">
        <v>1838</v>
      </c>
      <c r="H1004" s="163">
        <v>56.07</v>
      </c>
      <c r="I1004" s="164"/>
      <c r="L1004" s="159"/>
      <c r="M1004" s="165"/>
      <c r="T1004" s="166"/>
      <c r="AT1004" s="161" t="s">
        <v>514</v>
      </c>
      <c r="AU1004" s="161" t="s">
        <v>82</v>
      </c>
      <c r="AV1004" s="12" t="s">
        <v>82</v>
      </c>
      <c r="AW1004" s="12" t="s">
        <v>33</v>
      </c>
      <c r="AX1004" s="12" t="s">
        <v>79</v>
      </c>
      <c r="AY1004" s="161" t="s">
        <v>155</v>
      </c>
    </row>
    <row r="1005" spans="2:65" s="1" customFormat="1" ht="21.75" customHeight="1">
      <c r="B1005" s="33"/>
      <c r="C1005" s="132" t="s">
        <v>1855</v>
      </c>
      <c r="D1005" s="132" t="s">
        <v>158</v>
      </c>
      <c r="E1005" s="133" t="s">
        <v>1856</v>
      </c>
      <c r="F1005" s="134" t="s">
        <v>1857</v>
      </c>
      <c r="G1005" s="135" t="s">
        <v>161</v>
      </c>
      <c r="H1005" s="136">
        <v>1</v>
      </c>
      <c r="I1005" s="137"/>
      <c r="J1005" s="138">
        <f>ROUND(I1005*H1005,2)</f>
        <v>0</v>
      </c>
      <c r="K1005" s="134" t="s">
        <v>19</v>
      </c>
      <c r="L1005" s="33"/>
      <c r="M1005" s="139" t="s">
        <v>19</v>
      </c>
      <c r="N1005" s="140" t="s">
        <v>43</v>
      </c>
      <c r="P1005" s="141">
        <f>O1005*H1005</f>
        <v>0</v>
      </c>
      <c r="Q1005" s="141">
        <v>1.81145</v>
      </c>
      <c r="R1005" s="141">
        <f>Q1005*H1005</f>
        <v>1.81145</v>
      </c>
      <c r="S1005" s="141">
        <v>0</v>
      </c>
      <c r="T1005" s="142">
        <f>S1005*H1005</f>
        <v>0</v>
      </c>
      <c r="AR1005" s="143" t="s">
        <v>163</v>
      </c>
      <c r="AT1005" s="143" t="s">
        <v>158</v>
      </c>
      <c r="AU1005" s="143" t="s">
        <v>82</v>
      </c>
      <c r="AY1005" s="18" t="s">
        <v>155</v>
      </c>
      <c r="BE1005" s="144">
        <f>IF(N1005="základní",J1005,0)</f>
        <v>0</v>
      </c>
      <c r="BF1005" s="144">
        <f>IF(N1005="snížená",J1005,0)</f>
        <v>0</v>
      </c>
      <c r="BG1005" s="144">
        <f>IF(N1005="zákl. přenesená",J1005,0)</f>
        <v>0</v>
      </c>
      <c r="BH1005" s="144">
        <f>IF(N1005="sníž. přenesená",J1005,0)</f>
        <v>0</v>
      </c>
      <c r="BI1005" s="144">
        <f>IF(N1005="nulová",J1005,0)</f>
        <v>0</v>
      </c>
      <c r="BJ1005" s="18" t="s">
        <v>79</v>
      </c>
      <c r="BK1005" s="144">
        <f>ROUND(I1005*H1005,2)</f>
        <v>0</v>
      </c>
      <c r="BL1005" s="18" t="s">
        <v>163</v>
      </c>
      <c r="BM1005" s="143" t="s">
        <v>1858</v>
      </c>
    </row>
    <row r="1006" spans="2:65" s="14" customFormat="1" ht="10.199999999999999">
      <c r="B1006" s="178"/>
      <c r="D1006" s="160" t="s">
        <v>514</v>
      </c>
      <c r="E1006" s="179" t="s">
        <v>19</v>
      </c>
      <c r="F1006" s="180" t="s">
        <v>1529</v>
      </c>
      <c r="H1006" s="179" t="s">
        <v>19</v>
      </c>
      <c r="I1006" s="181"/>
      <c r="L1006" s="178"/>
      <c r="M1006" s="182"/>
      <c r="T1006" s="183"/>
      <c r="AT1006" s="179" t="s">
        <v>514</v>
      </c>
      <c r="AU1006" s="179" t="s">
        <v>82</v>
      </c>
      <c r="AV1006" s="14" t="s">
        <v>79</v>
      </c>
      <c r="AW1006" s="14" t="s">
        <v>33</v>
      </c>
      <c r="AX1006" s="14" t="s">
        <v>72</v>
      </c>
      <c r="AY1006" s="179" t="s">
        <v>155</v>
      </c>
    </row>
    <row r="1007" spans="2:65" s="12" customFormat="1" ht="10.199999999999999">
      <c r="B1007" s="159"/>
      <c r="D1007" s="160" t="s">
        <v>514</v>
      </c>
      <c r="E1007" s="161" t="s">
        <v>19</v>
      </c>
      <c r="F1007" s="162" t="s">
        <v>79</v>
      </c>
      <c r="H1007" s="163">
        <v>1</v>
      </c>
      <c r="I1007" s="164"/>
      <c r="L1007" s="159"/>
      <c r="M1007" s="165"/>
      <c r="T1007" s="166"/>
      <c r="AT1007" s="161" t="s">
        <v>514</v>
      </c>
      <c r="AU1007" s="161" t="s">
        <v>82</v>
      </c>
      <c r="AV1007" s="12" t="s">
        <v>82</v>
      </c>
      <c r="AW1007" s="12" t="s">
        <v>33</v>
      </c>
      <c r="AX1007" s="12" t="s">
        <v>79</v>
      </c>
      <c r="AY1007" s="161" t="s">
        <v>155</v>
      </c>
    </row>
    <row r="1008" spans="2:65" s="1" customFormat="1" ht="16.5" customHeight="1">
      <c r="B1008" s="33"/>
      <c r="C1008" s="132" t="s">
        <v>1859</v>
      </c>
      <c r="D1008" s="132" t="s">
        <v>158</v>
      </c>
      <c r="E1008" s="133" t="s">
        <v>378</v>
      </c>
      <c r="F1008" s="134" t="s">
        <v>379</v>
      </c>
      <c r="G1008" s="135" t="s">
        <v>161</v>
      </c>
      <c r="H1008" s="136">
        <v>2</v>
      </c>
      <c r="I1008" s="137"/>
      <c r="J1008" s="138">
        <f>ROUND(I1008*H1008,2)</f>
        <v>0</v>
      </c>
      <c r="K1008" s="134" t="s">
        <v>162</v>
      </c>
      <c r="L1008" s="33"/>
      <c r="M1008" s="139" t="s">
        <v>19</v>
      </c>
      <c r="N1008" s="140" t="s">
        <v>43</v>
      </c>
      <c r="P1008" s="141">
        <f>O1008*H1008</f>
        <v>0</v>
      </c>
      <c r="Q1008" s="141">
        <v>0.12422</v>
      </c>
      <c r="R1008" s="141">
        <f>Q1008*H1008</f>
        <v>0.24843999999999999</v>
      </c>
      <c r="S1008" s="141">
        <v>0</v>
      </c>
      <c r="T1008" s="142">
        <f>S1008*H1008</f>
        <v>0</v>
      </c>
      <c r="AR1008" s="143" t="s">
        <v>163</v>
      </c>
      <c r="AT1008" s="143" t="s">
        <v>158</v>
      </c>
      <c r="AU1008" s="143" t="s">
        <v>82</v>
      </c>
      <c r="AY1008" s="18" t="s">
        <v>155</v>
      </c>
      <c r="BE1008" s="144">
        <f>IF(N1008="základní",J1008,0)</f>
        <v>0</v>
      </c>
      <c r="BF1008" s="144">
        <f>IF(N1008="snížená",J1008,0)</f>
        <v>0</v>
      </c>
      <c r="BG1008" s="144">
        <f>IF(N1008="zákl. přenesená",J1008,0)</f>
        <v>0</v>
      </c>
      <c r="BH1008" s="144">
        <f>IF(N1008="sníž. přenesená",J1008,0)</f>
        <v>0</v>
      </c>
      <c r="BI1008" s="144">
        <f>IF(N1008="nulová",J1008,0)</f>
        <v>0</v>
      </c>
      <c r="BJ1008" s="18" t="s">
        <v>79</v>
      </c>
      <c r="BK1008" s="144">
        <f>ROUND(I1008*H1008,2)</f>
        <v>0</v>
      </c>
      <c r="BL1008" s="18" t="s">
        <v>163</v>
      </c>
      <c r="BM1008" s="143" t="s">
        <v>1860</v>
      </c>
    </row>
    <row r="1009" spans="2:65" s="1" customFormat="1" ht="10.199999999999999">
      <c r="B1009" s="33"/>
      <c r="D1009" s="145" t="s">
        <v>164</v>
      </c>
      <c r="F1009" s="146" t="s">
        <v>381</v>
      </c>
      <c r="I1009" s="147"/>
      <c r="L1009" s="33"/>
      <c r="M1009" s="148"/>
      <c r="T1009" s="54"/>
      <c r="AT1009" s="18" t="s">
        <v>164</v>
      </c>
      <c r="AU1009" s="18" t="s">
        <v>82</v>
      </c>
    </row>
    <row r="1010" spans="2:65" s="14" customFormat="1" ht="10.199999999999999">
      <c r="B1010" s="178"/>
      <c r="D1010" s="160" t="s">
        <v>514</v>
      </c>
      <c r="E1010" s="179" t="s">
        <v>19</v>
      </c>
      <c r="F1010" s="180" t="s">
        <v>1861</v>
      </c>
      <c r="H1010" s="179" t="s">
        <v>19</v>
      </c>
      <c r="I1010" s="181"/>
      <c r="L1010" s="178"/>
      <c r="M1010" s="182"/>
      <c r="T1010" s="183"/>
      <c r="AT1010" s="179" t="s">
        <v>514</v>
      </c>
      <c r="AU1010" s="179" t="s">
        <v>82</v>
      </c>
      <c r="AV1010" s="14" t="s">
        <v>79</v>
      </c>
      <c r="AW1010" s="14" t="s">
        <v>33</v>
      </c>
      <c r="AX1010" s="14" t="s">
        <v>72</v>
      </c>
      <c r="AY1010" s="179" t="s">
        <v>155</v>
      </c>
    </row>
    <row r="1011" spans="2:65" s="12" customFormat="1" ht="10.199999999999999">
      <c r="B1011" s="159"/>
      <c r="D1011" s="160" t="s">
        <v>514</v>
      </c>
      <c r="E1011" s="161" t="s">
        <v>19</v>
      </c>
      <c r="F1011" s="162" t="s">
        <v>82</v>
      </c>
      <c r="H1011" s="163">
        <v>2</v>
      </c>
      <c r="I1011" s="164"/>
      <c r="L1011" s="159"/>
      <c r="M1011" s="165"/>
      <c r="T1011" s="166"/>
      <c r="AT1011" s="161" t="s">
        <v>514</v>
      </c>
      <c r="AU1011" s="161" t="s">
        <v>82</v>
      </c>
      <c r="AV1011" s="12" t="s">
        <v>82</v>
      </c>
      <c r="AW1011" s="12" t="s">
        <v>33</v>
      </c>
      <c r="AX1011" s="12" t="s">
        <v>79</v>
      </c>
      <c r="AY1011" s="161" t="s">
        <v>155</v>
      </c>
    </row>
    <row r="1012" spans="2:65" s="1" customFormat="1" ht="16.5" customHeight="1">
      <c r="B1012" s="33"/>
      <c r="C1012" s="149" t="s">
        <v>1862</v>
      </c>
      <c r="D1012" s="149" t="s">
        <v>229</v>
      </c>
      <c r="E1012" s="150" t="s">
        <v>1863</v>
      </c>
      <c r="F1012" s="151" t="s">
        <v>1864</v>
      </c>
      <c r="G1012" s="152" t="s">
        <v>161</v>
      </c>
      <c r="H1012" s="153">
        <v>2</v>
      </c>
      <c r="I1012" s="154"/>
      <c r="J1012" s="155">
        <f>ROUND(I1012*H1012,2)</f>
        <v>0</v>
      </c>
      <c r="K1012" s="151" t="s">
        <v>162</v>
      </c>
      <c r="L1012" s="156"/>
      <c r="M1012" s="157" t="s">
        <v>19</v>
      </c>
      <c r="N1012" s="158" t="s">
        <v>43</v>
      </c>
      <c r="P1012" s="141">
        <f>O1012*H1012</f>
        <v>0</v>
      </c>
      <c r="Q1012" s="141">
        <v>6.7000000000000004E-2</v>
      </c>
      <c r="R1012" s="141">
        <f>Q1012*H1012</f>
        <v>0.13400000000000001</v>
      </c>
      <c r="S1012" s="141">
        <v>0</v>
      </c>
      <c r="T1012" s="142">
        <f>S1012*H1012</f>
        <v>0</v>
      </c>
      <c r="AR1012" s="143" t="s">
        <v>177</v>
      </c>
      <c r="AT1012" s="143" t="s">
        <v>229</v>
      </c>
      <c r="AU1012" s="143" t="s">
        <v>82</v>
      </c>
      <c r="AY1012" s="18" t="s">
        <v>155</v>
      </c>
      <c r="BE1012" s="144">
        <f>IF(N1012="základní",J1012,0)</f>
        <v>0</v>
      </c>
      <c r="BF1012" s="144">
        <f>IF(N1012="snížená",J1012,0)</f>
        <v>0</v>
      </c>
      <c r="BG1012" s="144">
        <f>IF(N1012="zákl. přenesená",J1012,0)</f>
        <v>0</v>
      </c>
      <c r="BH1012" s="144">
        <f>IF(N1012="sníž. přenesená",J1012,0)</f>
        <v>0</v>
      </c>
      <c r="BI1012" s="144">
        <f>IF(N1012="nulová",J1012,0)</f>
        <v>0</v>
      </c>
      <c r="BJ1012" s="18" t="s">
        <v>79</v>
      </c>
      <c r="BK1012" s="144">
        <f>ROUND(I1012*H1012,2)</f>
        <v>0</v>
      </c>
      <c r="BL1012" s="18" t="s">
        <v>163</v>
      </c>
      <c r="BM1012" s="143" t="s">
        <v>1865</v>
      </c>
    </row>
    <row r="1013" spans="2:65" s="14" customFormat="1" ht="10.199999999999999">
      <c r="B1013" s="178"/>
      <c r="D1013" s="160" t="s">
        <v>514</v>
      </c>
      <c r="E1013" s="179" t="s">
        <v>19</v>
      </c>
      <c r="F1013" s="180" t="s">
        <v>885</v>
      </c>
      <c r="H1013" s="179" t="s">
        <v>19</v>
      </c>
      <c r="I1013" s="181"/>
      <c r="L1013" s="178"/>
      <c r="M1013" s="182"/>
      <c r="T1013" s="183"/>
      <c r="AT1013" s="179" t="s">
        <v>514</v>
      </c>
      <c r="AU1013" s="179" t="s">
        <v>82</v>
      </c>
      <c r="AV1013" s="14" t="s">
        <v>79</v>
      </c>
      <c r="AW1013" s="14" t="s">
        <v>33</v>
      </c>
      <c r="AX1013" s="14" t="s">
        <v>72</v>
      </c>
      <c r="AY1013" s="179" t="s">
        <v>155</v>
      </c>
    </row>
    <row r="1014" spans="2:65" s="12" customFormat="1" ht="10.199999999999999">
      <c r="B1014" s="159"/>
      <c r="D1014" s="160" t="s">
        <v>514</v>
      </c>
      <c r="E1014" s="161" t="s">
        <v>19</v>
      </c>
      <c r="F1014" s="162" t="s">
        <v>82</v>
      </c>
      <c r="H1014" s="163">
        <v>2</v>
      </c>
      <c r="I1014" s="164"/>
      <c r="L1014" s="159"/>
      <c r="M1014" s="165"/>
      <c r="T1014" s="166"/>
      <c r="AT1014" s="161" t="s">
        <v>514</v>
      </c>
      <c r="AU1014" s="161" t="s">
        <v>82</v>
      </c>
      <c r="AV1014" s="12" t="s">
        <v>82</v>
      </c>
      <c r="AW1014" s="12" t="s">
        <v>33</v>
      </c>
      <c r="AX1014" s="12" t="s">
        <v>79</v>
      </c>
      <c r="AY1014" s="161" t="s">
        <v>155</v>
      </c>
    </row>
    <row r="1015" spans="2:65" s="1" customFormat="1" ht="16.5" customHeight="1">
      <c r="B1015" s="33"/>
      <c r="C1015" s="132" t="s">
        <v>1866</v>
      </c>
      <c r="D1015" s="132" t="s">
        <v>158</v>
      </c>
      <c r="E1015" s="133" t="s">
        <v>402</v>
      </c>
      <c r="F1015" s="134" t="s">
        <v>403</v>
      </c>
      <c r="G1015" s="135" t="s">
        <v>161</v>
      </c>
      <c r="H1015" s="136">
        <v>2</v>
      </c>
      <c r="I1015" s="137"/>
      <c r="J1015" s="138">
        <f>ROUND(I1015*H1015,2)</f>
        <v>0</v>
      </c>
      <c r="K1015" s="134" t="s">
        <v>162</v>
      </c>
      <c r="L1015" s="33"/>
      <c r="M1015" s="139" t="s">
        <v>19</v>
      </c>
      <c r="N1015" s="140" t="s">
        <v>43</v>
      </c>
      <c r="P1015" s="141">
        <f>O1015*H1015</f>
        <v>0</v>
      </c>
      <c r="Q1015" s="141">
        <v>2.972E-2</v>
      </c>
      <c r="R1015" s="141">
        <f>Q1015*H1015</f>
        <v>5.944E-2</v>
      </c>
      <c r="S1015" s="141">
        <v>0</v>
      </c>
      <c r="T1015" s="142">
        <f>S1015*H1015</f>
        <v>0</v>
      </c>
      <c r="AR1015" s="143" t="s">
        <v>163</v>
      </c>
      <c r="AT1015" s="143" t="s">
        <v>158</v>
      </c>
      <c r="AU1015" s="143" t="s">
        <v>82</v>
      </c>
      <c r="AY1015" s="18" t="s">
        <v>155</v>
      </c>
      <c r="BE1015" s="144">
        <f>IF(N1015="základní",J1015,0)</f>
        <v>0</v>
      </c>
      <c r="BF1015" s="144">
        <f>IF(N1015="snížená",J1015,0)</f>
        <v>0</v>
      </c>
      <c r="BG1015" s="144">
        <f>IF(N1015="zákl. přenesená",J1015,0)</f>
        <v>0</v>
      </c>
      <c r="BH1015" s="144">
        <f>IF(N1015="sníž. přenesená",J1015,0)</f>
        <v>0</v>
      </c>
      <c r="BI1015" s="144">
        <f>IF(N1015="nulová",J1015,0)</f>
        <v>0</v>
      </c>
      <c r="BJ1015" s="18" t="s">
        <v>79</v>
      </c>
      <c r="BK1015" s="144">
        <f>ROUND(I1015*H1015,2)</f>
        <v>0</v>
      </c>
      <c r="BL1015" s="18" t="s">
        <v>163</v>
      </c>
      <c r="BM1015" s="143" t="s">
        <v>1867</v>
      </c>
    </row>
    <row r="1016" spans="2:65" s="1" customFormat="1" ht="10.199999999999999">
      <c r="B1016" s="33"/>
      <c r="D1016" s="145" t="s">
        <v>164</v>
      </c>
      <c r="F1016" s="146" t="s">
        <v>405</v>
      </c>
      <c r="I1016" s="147"/>
      <c r="L1016" s="33"/>
      <c r="M1016" s="148"/>
      <c r="T1016" s="54"/>
      <c r="AT1016" s="18" t="s">
        <v>164</v>
      </c>
      <c r="AU1016" s="18" t="s">
        <v>82</v>
      </c>
    </row>
    <row r="1017" spans="2:65" s="14" customFormat="1" ht="10.199999999999999">
      <c r="B1017" s="178"/>
      <c r="D1017" s="160" t="s">
        <v>514</v>
      </c>
      <c r="E1017" s="179" t="s">
        <v>19</v>
      </c>
      <c r="F1017" s="180" t="s">
        <v>1861</v>
      </c>
      <c r="H1017" s="179" t="s">
        <v>19</v>
      </c>
      <c r="I1017" s="181"/>
      <c r="L1017" s="178"/>
      <c r="M1017" s="182"/>
      <c r="T1017" s="183"/>
      <c r="AT1017" s="179" t="s">
        <v>514</v>
      </c>
      <c r="AU1017" s="179" t="s">
        <v>82</v>
      </c>
      <c r="AV1017" s="14" t="s">
        <v>79</v>
      </c>
      <c r="AW1017" s="14" t="s">
        <v>33</v>
      </c>
      <c r="AX1017" s="14" t="s">
        <v>72</v>
      </c>
      <c r="AY1017" s="179" t="s">
        <v>155</v>
      </c>
    </row>
    <row r="1018" spans="2:65" s="12" customFormat="1" ht="10.199999999999999">
      <c r="B1018" s="159"/>
      <c r="D1018" s="160" t="s">
        <v>514</v>
      </c>
      <c r="E1018" s="161" t="s">
        <v>19</v>
      </c>
      <c r="F1018" s="162" t="s">
        <v>82</v>
      </c>
      <c r="H1018" s="163">
        <v>2</v>
      </c>
      <c r="I1018" s="164"/>
      <c r="L1018" s="159"/>
      <c r="M1018" s="165"/>
      <c r="T1018" s="166"/>
      <c r="AT1018" s="161" t="s">
        <v>514</v>
      </c>
      <c r="AU1018" s="161" t="s">
        <v>82</v>
      </c>
      <c r="AV1018" s="12" t="s">
        <v>82</v>
      </c>
      <c r="AW1018" s="12" t="s">
        <v>33</v>
      </c>
      <c r="AX1018" s="12" t="s">
        <v>79</v>
      </c>
      <c r="AY1018" s="161" t="s">
        <v>155</v>
      </c>
    </row>
    <row r="1019" spans="2:65" s="1" customFormat="1" ht="16.5" customHeight="1">
      <c r="B1019" s="33"/>
      <c r="C1019" s="149" t="s">
        <v>380</v>
      </c>
      <c r="D1019" s="149" t="s">
        <v>229</v>
      </c>
      <c r="E1019" s="150" t="s">
        <v>1868</v>
      </c>
      <c r="F1019" s="151" t="s">
        <v>1869</v>
      </c>
      <c r="G1019" s="152" t="s">
        <v>161</v>
      </c>
      <c r="H1019" s="153">
        <v>2</v>
      </c>
      <c r="I1019" s="154"/>
      <c r="J1019" s="155">
        <f>ROUND(I1019*H1019,2)</f>
        <v>0</v>
      </c>
      <c r="K1019" s="151" t="s">
        <v>162</v>
      </c>
      <c r="L1019" s="156"/>
      <c r="M1019" s="157" t="s">
        <v>19</v>
      </c>
      <c r="N1019" s="158" t="s">
        <v>43</v>
      </c>
      <c r="P1019" s="141">
        <f>O1019*H1019</f>
        <v>0</v>
      </c>
      <c r="Q1019" s="141">
        <v>0.09</v>
      </c>
      <c r="R1019" s="141">
        <f>Q1019*H1019</f>
        <v>0.18</v>
      </c>
      <c r="S1019" s="141">
        <v>0</v>
      </c>
      <c r="T1019" s="142">
        <f>S1019*H1019</f>
        <v>0</v>
      </c>
      <c r="AR1019" s="143" t="s">
        <v>177</v>
      </c>
      <c r="AT1019" s="143" t="s">
        <v>229</v>
      </c>
      <c r="AU1019" s="143" t="s">
        <v>82</v>
      </c>
      <c r="AY1019" s="18" t="s">
        <v>155</v>
      </c>
      <c r="BE1019" s="144">
        <f>IF(N1019="základní",J1019,0)</f>
        <v>0</v>
      </c>
      <c r="BF1019" s="144">
        <f>IF(N1019="snížená",J1019,0)</f>
        <v>0</v>
      </c>
      <c r="BG1019" s="144">
        <f>IF(N1019="zákl. přenesená",J1019,0)</f>
        <v>0</v>
      </c>
      <c r="BH1019" s="144">
        <f>IF(N1019="sníž. přenesená",J1019,0)</f>
        <v>0</v>
      </c>
      <c r="BI1019" s="144">
        <f>IF(N1019="nulová",J1019,0)</f>
        <v>0</v>
      </c>
      <c r="BJ1019" s="18" t="s">
        <v>79</v>
      </c>
      <c r="BK1019" s="144">
        <f>ROUND(I1019*H1019,2)</f>
        <v>0</v>
      </c>
      <c r="BL1019" s="18" t="s">
        <v>163</v>
      </c>
      <c r="BM1019" s="143" t="s">
        <v>1870</v>
      </c>
    </row>
    <row r="1020" spans="2:65" s="14" customFormat="1" ht="10.199999999999999">
      <c r="B1020" s="178"/>
      <c r="D1020" s="160" t="s">
        <v>514</v>
      </c>
      <c r="E1020" s="179" t="s">
        <v>19</v>
      </c>
      <c r="F1020" s="180" t="s">
        <v>885</v>
      </c>
      <c r="H1020" s="179" t="s">
        <v>19</v>
      </c>
      <c r="I1020" s="181"/>
      <c r="L1020" s="178"/>
      <c r="M1020" s="182"/>
      <c r="T1020" s="183"/>
      <c r="AT1020" s="179" t="s">
        <v>514</v>
      </c>
      <c r="AU1020" s="179" t="s">
        <v>82</v>
      </c>
      <c r="AV1020" s="14" t="s">
        <v>79</v>
      </c>
      <c r="AW1020" s="14" t="s">
        <v>33</v>
      </c>
      <c r="AX1020" s="14" t="s">
        <v>72</v>
      </c>
      <c r="AY1020" s="179" t="s">
        <v>155</v>
      </c>
    </row>
    <row r="1021" spans="2:65" s="12" customFormat="1" ht="10.199999999999999">
      <c r="B1021" s="159"/>
      <c r="D1021" s="160" t="s">
        <v>514</v>
      </c>
      <c r="E1021" s="161" t="s">
        <v>19</v>
      </c>
      <c r="F1021" s="162" t="s">
        <v>82</v>
      </c>
      <c r="H1021" s="163">
        <v>2</v>
      </c>
      <c r="I1021" s="164"/>
      <c r="L1021" s="159"/>
      <c r="M1021" s="165"/>
      <c r="T1021" s="166"/>
      <c r="AT1021" s="161" t="s">
        <v>514</v>
      </c>
      <c r="AU1021" s="161" t="s">
        <v>82</v>
      </c>
      <c r="AV1021" s="12" t="s">
        <v>82</v>
      </c>
      <c r="AW1021" s="12" t="s">
        <v>33</v>
      </c>
      <c r="AX1021" s="12" t="s">
        <v>79</v>
      </c>
      <c r="AY1021" s="161" t="s">
        <v>155</v>
      </c>
    </row>
    <row r="1022" spans="2:65" s="1" customFormat="1" ht="16.5" customHeight="1">
      <c r="B1022" s="33"/>
      <c r="C1022" s="132" t="s">
        <v>1871</v>
      </c>
      <c r="D1022" s="132" t="s">
        <v>158</v>
      </c>
      <c r="E1022" s="133" t="s">
        <v>1872</v>
      </c>
      <c r="F1022" s="134" t="s">
        <v>1873</v>
      </c>
      <c r="G1022" s="135" t="s">
        <v>161</v>
      </c>
      <c r="H1022" s="136">
        <v>2</v>
      </c>
      <c r="I1022" s="137"/>
      <c r="J1022" s="138">
        <f>ROUND(I1022*H1022,2)</f>
        <v>0</v>
      </c>
      <c r="K1022" s="134" t="s">
        <v>162</v>
      </c>
      <c r="L1022" s="33"/>
      <c r="M1022" s="139" t="s">
        <v>19</v>
      </c>
      <c r="N1022" s="140" t="s">
        <v>43</v>
      </c>
      <c r="P1022" s="141">
        <f>O1022*H1022</f>
        <v>0</v>
      </c>
      <c r="Q1022" s="141">
        <v>0.21734000000000001</v>
      </c>
      <c r="R1022" s="141">
        <f>Q1022*H1022</f>
        <v>0.43468000000000001</v>
      </c>
      <c r="S1022" s="141">
        <v>0</v>
      </c>
      <c r="T1022" s="142">
        <f>S1022*H1022</f>
        <v>0</v>
      </c>
      <c r="AR1022" s="143" t="s">
        <v>163</v>
      </c>
      <c r="AT1022" s="143" t="s">
        <v>158</v>
      </c>
      <c r="AU1022" s="143" t="s">
        <v>82</v>
      </c>
      <c r="AY1022" s="18" t="s">
        <v>155</v>
      </c>
      <c r="BE1022" s="144">
        <f>IF(N1022="základní",J1022,0)</f>
        <v>0</v>
      </c>
      <c r="BF1022" s="144">
        <f>IF(N1022="snížená",J1022,0)</f>
        <v>0</v>
      </c>
      <c r="BG1022" s="144">
        <f>IF(N1022="zákl. přenesená",J1022,0)</f>
        <v>0</v>
      </c>
      <c r="BH1022" s="144">
        <f>IF(N1022="sníž. přenesená",J1022,0)</f>
        <v>0</v>
      </c>
      <c r="BI1022" s="144">
        <f>IF(N1022="nulová",J1022,0)</f>
        <v>0</v>
      </c>
      <c r="BJ1022" s="18" t="s">
        <v>79</v>
      </c>
      <c r="BK1022" s="144">
        <f>ROUND(I1022*H1022,2)</f>
        <v>0</v>
      </c>
      <c r="BL1022" s="18" t="s">
        <v>163</v>
      </c>
      <c r="BM1022" s="143" t="s">
        <v>1874</v>
      </c>
    </row>
    <row r="1023" spans="2:65" s="1" customFormat="1" ht="10.199999999999999">
      <c r="B1023" s="33"/>
      <c r="D1023" s="145" t="s">
        <v>164</v>
      </c>
      <c r="F1023" s="146" t="s">
        <v>1875</v>
      </c>
      <c r="I1023" s="147"/>
      <c r="L1023" s="33"/>
      <c r="M1023" s="148"/>
      <c r="T1023" s="54"/>
      <c r="AT1023" s="18" t="s">
        <v>164</v>
      </c>
      <c r="AU1023" s="18" t="s">
        <v>82</v>
      </c>
    </row>
    <row r="1024" spans="2:65" s="14" customFormat="1" ht="10.199999999999999">
      <c r="B1024" s="178"/>
      <c r="D1024" s="160" t="s">
        <v>514</v>
      </c>
      <c r="E1024" s="179" t="s">
        <v>19</v>
      </c>
      <c r="F1024" s="180" t="s">
        <v>1876</v>
      </c>
      <c r="H1024" s="179" t="s">
        <v>19</v>
      </c>
      <c r="I1024" s="181"/>
      <c r="L1024" s="178"/>
      <c r="M1024" s="182"/>
      <c r="T1024" s="183"/>
      <c r="AT1024" s="179" t="s">
        <v>514</v>
      </c>
      <c r="AU1024" s="179" t="s">
        <v>82</v>
      </c>
      <c r="AV1024" s="14" t="s">
        <v>79</v>
      </c>
      <c r="AW1024" s="14" t="s">
        <v>33</v>
      </c>
      <c r="AX1024" s="14" t="s">
        <v>72</v>
      </c>
      <c r="AY1024" s="179" t="s">
        <v>155</v>
      </c>
    </row>
    <row r="1025" spans="2:65" s="12" customFormat="1" ht="10.199999999999999">
      <c r="B1025" s="159"/>
      <c r="D1025" s="160" t="s">
        <v>514</v>
      </c>
      <c r="E1025" s="161" t="s">
        <v>19</v>
      </c>
      <c r="F1025" s="162" t="s">
        <v>82</v>
      </c>
      <c r="H1025" s="163">
        <v>2</v>
      </c>
      <c r="I1025" s="164"/>
      <c r="L1025" s="159"/>
      <c r="M1025" s="165"/>
      <c r="T1025" s="166"/>
      <c r="AT1025" s="161" t="s">
        <v>514</v>
      </c>
      <c r="AU1025" s="161" t="s">
        <v>82</v>
      </c>
      <c r="AV1025" s="12" t="s">
        <v>82</v>
      </c>
      <c r="AW1025" s="12" t="s">
        <v>33</v>
      </c>
      <c r="AX1025" s="12" t="s">
        <v>79</v>
      </c>
      <c r="AY1025" s="161" t="s">
        <v>155</v>
      </c>
    </row>
    <row r="1026" spans="2:65" s="1" customFormat="1" ht="16.5" customHeight="1">
      <c r="B1026" s="33"/>
      <c r="C1026" s="149" t="s">
        <v>385</v>
      </c>
      <c r="D1026" s="149" t="s">
        <v>229</v>
      </c>
      <c r="E1026" s="150" t="s">
        <v>1877</v>
      </c>
      <c r="F1026" s="151" t="s">
        <v>1878</v>
      </c>
      <c r="G1026" s="152" t="s">
        <v>161</v>
      </c>
      <c r="H1026" s="153">
        <v>2</v>
      </c>
      <c r="I1026" s="154"/>
      <c r="J1026" s="155">
        <f>ROUND(I1026*H1026,2)</f>
        <v>0</v>
      </c>
      <c r="K1026" s="151" t="s">
        <v>19</v>
      </c>
      <c r="L1026" s="156"/>
      <c r="M1026" s="157" t="s">
        <v>19</v>
      </c>
      <c r="N1026" s="158" t="s">
        <v>43</v>
      </c>
      <c r="P1026" s="141">
        <f>O1026*H1026</f>
        <v>0</v>
      </c>
      <c r="Q1026" s="141">
        <v>8.8620000000000004E-2</v>
      </c>
      <c r="R1026" s="141">
        <f>Q1026*H1026</f>
        <v>0.17724000000000001</v>
      </c>
      <c r="S1026" s="141">
        <v>0</v>
      </c>
      <c r="T1026" s="142">
        <f>S1026*H1026</f>
        <v>0</v>
      </c>
      <c r="AR1026" s="143" t="s">
        <v>177</v>
      </c>
      <c r="AT1026" s="143" t="s">
        <v>229</v>
      </c>
      <c r="AU1026" s="143" t="s">
        <v>82</v>
      </c>
      <c r="AY1026" s="18" t="s">
        <v>155</v>
      </c>
      <c r="BE1026" s="144">
        <f>IF(N1026="základní",J1026,0)</f>
        <v>0</v>
      </c>
      <c r="BF1026" s="144">
        <f>IF(N1026="snížená",J1026,0)</f>
        <v>0</v>
      </c>
      <c r="BG1026" s="144">
        <f>IF(N1026="zákl. přenesená",J1026,0)</f>
        <v>0</v>
      </c>
      <c r="BH1026" s="144">
        <f>IF(N1026="sníž. přenesená",J1026,0)</f>
        <v>0</v>
      </c>
      <c r="BI1026" s="144">
        <f>IF(N1026="nulová",J1026,0)</f>
        <v>0</v>
      </c>
      <c r="BJ1026" s="18" t="s">
        <v>79</v>
      </c>
      <c r="BK1026" s="144">
        <f>ROUND(I1026*H1026,2)</f>
        <v>0</v>
      </c>
      <c r="BL1026" s="18" t="s">
        <v>163</v>
      </c>
      <c r="BM1026" s="143" t="s">
        <v>1879</v>
      </c>
    </row>
    <row r="1027" spans="2:65" s="14" customFormat="1" ht="10.199999999999999">
      <c r="B1027" s="178"/>
      <c r="D1027" s="160" t="s">
        <v>514</v>
      </c>
      <c r="E1027" s="179" t="s">
        <v>19</v>
      </c>
      <c r="F1027" s="180" t="s">
        <v>885</v>
      </c>
      <c r="H1027" s="179" t="s">
        <v>19</v>
      </c>
      <c r="I1027" s="181"/>
      <c r="L1027" s="178"/>
      <c r="M1027" s="182"/>
      <c r="T1027" s="183"/>
      <c r="AT1027" s="179" t="s">
        <v>514</v>
      </c>
      <c r="AU1027" s="179" t="s">
        <v>82</v>
      </c>
      <c r="AV1027" s="14" t="s">
        <v>79</v>
      </c>
      <c r="AW1027" s="14" t="s">
        <v>33</v>
      </c>
      <c r="AX1027" s="14" t="s">
        <v>72</v>
      </c>
      <c r="AY1027" s="179" t="s">
        <v>155</v>
      </c>
    </row>
    <row r="1028" spans="2:65" s="12" customFormat="1" ht="10.199999999999999">
      <c r="B1028" s="159"/>
      <c r="D1028" s="160" t="s">
        <v>514</v>
      </c>
      <c r="E1028" s="161" t="s">
        <v>19</v>
      </c>
      <c r="F1028" s="162" t="s">
        <v>82</v>
      </c>
      <c r="H1028" s="163">
        <v>2</v>
      </c>
      <c r="I1028" s="164"/>
      <c r="L1028" s="159"/>
      <c r="M1028" s="165"/>
      <c r="T1028" s="166"/>
      <c r="AT1028" s="161" t="s">
        <v>514</v>
      </c>
      <c r="AU1028" s="161" t="s">
        <v>82</v>
      </c>
      <c r="AV1028" s="12" t="s">
        <v>82</v>
      </c>
      <c r="AW1028" s="12" t="s">
        <v>33</v>
      </c>
      <c r="AX1028" s="12" t="s">
        <v>79</v>
      </c>
      <c r="AY1028" s="161" t="s">
        <v>155</v>
      </c>
    </row>
    <row r="1029" spans="2:65" s="1" customFormat="1" ht="16.5" customHeight="1">
      <c r="B1029" s="33"/>
      <c r="C1029" s="132" t="s">
        <v>1880</v>
      </c>
      <c r="D1029" s="132" t="s">
        <v>158</v>
      </c>
      <c r="E1029" s="133" t="s">
        <v>1881</v>
      </c>
      <c r="F1029" s="134" t="s">
        <v>1882</v>
      </c>
      <c r="G1029" s="135" t="s">
        <v>186</v>
      </c>
      <c r="H1029" s="136">
        <v>0.45600000000000002</v>
      </c>
      <c r="I1029" s="137"/>
      <c r="J1029" s="138">
        <f>ROUND(I1029*H1029,2)</f>
        <v>0</v>
      </c>
      <c r="K1029" s="134" t="s">
        <v>162</v>
      </c>
      <c r="L1029" s="33"/>
      <c r="M1029" s="139" t="s">
        <v>19</v>
      </c>
      <c r="N1029" s="140" t="s">
        <v>43</v>
      </c>
      <c r="P1029" s="141">
        <f>O1029*H1029</f>
        <v>0</v>
      </c>
      <c r="Q1029" s="141">
        <v>0</v>
      </c>
      <c r="R1029" s="141">
        <f>Q1029*H1029</f>
        <v>0</v>
      </c>
      <c r="S1029" s="141">
        <v>0</v>
      </c>
      <c r="T1029" s="142">
        <f>S1029*H1029</f>
        <v>0</v>
      </c>
      <c r="AR1029" s="143" t="s">
        <v>163</v>
      </c>
      <c r="AT1029" s="143" t="s">
        <v>158</v>
      </c>
      <c r="AU1029" s="143" t="s">
        <v>82</v>
      </c>
      <c r="AY1029" s="18" t="s">
        <v>155</v>
      </c>
      <c r="BE1029" s="144">
        <f>IF(N1029="základní",J1029,0)</f>
        <v>0</v>
      </c>
      <c r="BF1029" s="144">
        <f>IF(N1029="snížená",J1029,0)</f>
        <v>0</v>
      </c>
      <c r="BG1029" s="144">
        <f>IF(N1029="zákl. přenesená",J1029,0)</f>
        <v>0</v>
      </c>
      <c r="BH1029" s="144">
        <f>IF(N1029="sníž. přenesená",J1029,0)</f>
        <v>0</v>
      </c>
      <c r="BI1029" s="144">
        <f>IF(N1029="nulová",J1029,0)</f>
        <v>0</v>
      </c>
      <c r="BJ1029" s="18" t="s">
        <v>79</v>
      </c>
      <c r="BK1029" s="144">
        <f>ROUND(I1029*H1029,2)</f>
        <v>0</v>
      </c>
      <c r="BL1029" s="18" t="s">
        <v>163</v>
      </c>
      <c r="BM1029" s="143" t="s">
        <v>1883</v>
      </c>
    </row>
    <row r="1030" spans="2:65" s="1" customFormat="1" ht="10.199999999999999">
      <c r="B1030" s="33"/>
      <c r="D1030" s="145" t="s">
        <v>164</v>
      </c>
      <c r="F1030" s="146" t="s">
        <v>1884</v>
      </c>
      <c r="I1030" s="147"/>
      <c r="L1030" s="33"/>
      <c r="M1030" s="148"/>
      <c r="T1030" s="54"/>
      <c r="AT1030" s="18" t="s">
        <v>164</v>
      </c>
      <c r="AU1030" s="18" t="s">
        <v>82</v>
      </c>
    </row>
    <row r="1031" spans="2:65" s="14" customFormat="1" ht="10.199999999999999">
      <c r="B1031" s="178"/>
      <c r="D1031" s="160" t="s">
        <v>514</v>
      </c>
      <c r="E1031" s="179" t="s">
        <v>19</v>
      </c>
      <c r="F1031" s="180" t="s">
        <v>1523</v>
      </c>
      <c r="H1031" s="179" t="s">
        <v>19</v>
      </c>
      <c r="I1031" s="181"/>
      <c r="L1031" s="178"/>
      <c r="M1031" s="182"/>
      <c r="T1031" s="183"/>
      <c r="AT1031" s="179" t="s">
        <v>514</v>
      </c>
      <c r="AU1031" s="179" t="s">
        <v>82</v>
      </c>
      <c r="AV1031" s="14" t="s">
        <v>79</v>
      </c>
      <c r="AW1031" s="14" t="s">
        <v>33</v>
      </c>
      <c r="AX1031" s="14" t="s">
        <v>72</v>
      </c>
      <c r="AY1031" s="179" t="s">
        <v>155</v>
      </c>
    </row>
    <row r="1032" spans="2:65" s="12" customFormat="1" ht="10.199999999999999">
      <c r="B1032" s="159"/>
      <c r="D1032" s="160" t="s">
        <v>514</v>
      </c>
      <c r="E1032" s="161" t="s">
        <v>19</v>
      </c>
      <c r="F1032" s="162" t="s">
        <v>1885</v>
      </c>
      <c r="H1032" s="163">
        <v>0.45600000000000002</v>
      </c>
      <c r="I1032" s="164"/>
      <c r="L1032" s="159"/>
      <c r="M1032" s="165"/>
      <c r="T1032" s="166"/>
      <c r="AT1032" s="161" t="s">
        <v>514</v>
      </c>
      <c r="AU1032" s="161" t="s">
        <v>82</v>
      </c>
      <c r="AV1032" s="12" t="s">
        <v>82</v>
      </c>
      <c r="AW1032" s="12" t="s">
        <v>33</v>
      </c>
      <c r="AX1032" s="12" t="s">
        <v>79</v>
      </c>
      <c r="AY1032" s="161" t="s">
        <v>155</v>
      </c>
    </row>
    <row r="1033" spans="2:65" s="1" customFormat="1" ht="16.5" customHeight="1">
      <c r="B1033" s="33"/>
      <c r="C1033" s="132" t="s">
        <v>388</v>
      </c>
      <c r="D1033" s="132" t="s">
        <v>158</v>
      </c>
      <c r="E1033" s="133" t="s">
        <v>1886</v>
      </c>
      <c r="F1033" s="134" t="s">
        <v>1887</v>
      </c>
      <c r="G1033" s="135" t="s">
        <v>176</v>
      </c>
      <c r="H1033" s="136">
        <v>2.145</v>
      </c>
      <c r="I1033" s="137"/>
      <c r="J1033" s="138">
        <f>ROUND(I1033*H1033,2)</f>
        <v>0</v>
      </c>
      <c r="K1033" s="134" t="s">
        <v>162</v>
      </c>
      <c r="L1033" s="33"/>
      <c r="M1033" s="139" t="s">
        <v>19</v>
      </c>
      <c r="N1033" s="140" t="s">
        <v>43</v>
      </c>
      <c r="P1033" s="141">
        <f>O1033*H1033</f>
        <v>0</v>
      </c>
      <c r="Q1033" s="141">
        <v>4.5999999999999999E-3</v>
      </c>
      <c r="R1033" s="141">
        <f>Q1033*H1033</f>
        <v>9.8670000000000008E-3</v>
      </c>
      <c r="S1033" s="141">
        <v>0</v>
      </c>
      <c r="T1033" s="142">
        <f>S1033*H1033</f>
        <v>0</v>
      </c>
      <c r="AR1033" s="143" t="s">
        <v>163</v>
      </c>
      <c r="AT1033" s="143" t="s">
        <v>158</v>
      </c>
      <c r="AU1033" s="143" t="s">
        <v>82</v>
      </c>
      <c r="AY1033" s="18" t="s">
        <v>155</v>
      </c>
      <c r="BE1033" s="144">
        <f>IF(N1033="základní",J1033,0)</f>
        <v>0</v>
      </c>
      <c r="BF1033" s="144">
        <f>IF(N1033="snížená",J1033,0)</f>
        <v>0</v>
      </c>
      <c r="BG1033" s="144">
        <f>IF(N1033="zákl. přenesená",J1033,0)</f>
        <v>0</v>
      </c>
      <c r="BH1033" s="144">
        <f>IF(N1033="sníž. přenesená",J1033,0)</f>
        <v>0</v>
      </c>
      <c r="BI1033" s="144">
        <f>IF(N1033="nulová",J1033,0)</f>
        <v>0</v>
      </c>
      <c r="BJ1033" s="18" t="s">
        <v>79</v>
      </c>
      <c r="BK1033" s="144">
        <f>ROUND(I1033*H1033,2)</f>
        <v>0</v>
      </c>
      <c r="BL1033" s="18" t="s">
        <v>163</v>
      </c>
      <c r="BM1033" s="143" t="s">
        <v>1888</v>
      </c>
    </row>
    <row r="1034" spans="2:65" s="1" customFormat="1" ht="10.199999999999999">
      <c r="B1034" s="33"/>
      <c r="D1034" s="145" t="s">
        <v>164</v>
      </c>
      <c r="F1034" s="146" t="s">
        <v>1889</v>
      </c>
      <c r="I1034" s="147"/>
      <c r="L1034" s="33"/>
      <c r="M1034" s="148"/>
      <c r="T1034" s="54"/>
      <c r="AT1034" s="18" t="s">
        <v>164</v>
      </c>
      <c r="AU1034" s="18" t="s">
        <v>82</v>
      </c>
    </row>
    <row r="1035" spans="2:65" s="14" customFormat="1" ht="10.199999999999999">
      <c r="B1035" s="178"/>
      <c r="D1035" s="160" t="s">
        <v>514</v>
      </c>
      <c r="E1035" s="179" t="s">
        <v>19</v>
      </c>
      <c r="F1035" s="180" t="s">
        <v>1523</v>
      </c>
      <c r="H1035" s="179" t="s">
        <v>19</v>
      </c>
      <c r="I1035" s="181"/>
      <c r="L1035" s="178"/>
      <c r="M1035" s="182"/>
      <c r="T1035" s="183"/>
      <c r="AT1035" s="179" t="s">
        <v>514</v>
      </c>
      <c r="AU1035" s="179" t="s">
        <v>82</v>
      </c>
      <c r="AV1035" s="14" t="s">
        <v>79</v>
      </c>
      <c r="AW1035" s="14" t="s">
        <v>33</v>
      </c>
      <c r="AX1035" s="14" t="s">
        <v>72</v>
      </c>
      <c r="AY1035" s="179" t="s">
        <v>155</v>
      </c>
    </row>
    <row r="1036" spans="2:65" s="12" customFormat="1" ht="10.199999999999999">
      <c r="B1036" s="159"/>
      <c r="D1036" s="160" t="s">
        <v>514</v>
      </c>
      <c r="E1036" s="161" t="s">
        <v>19</v>
      </c>
      <c r="F1036" s="162" t="s">
        <v>1890</v>
      </c>
      <c r="H1036" s="163">
        <v>2.145</v>
      </c>
      <c r="I1036" s="164"/>
      <c r="L1036" s="159"/>
      <c r="M1036" s="165"/>
      <c r="T1036" s="166"/>
      <c r="AT1036" s="161" t="s">
        <v>514</v>
      </c>
      <c r="AU1036" s="161" t="s">
        <v>82</v>
      </c>
      <c r="AV1036" s="12" t="s">
        <v>82</v>
      </c>
      <c r="AW1036" s="12" t="s">
        <v>33</v>
      </c>
      <c r="AX1036" s="12" t="s">
        <v>79</v>
      </c>
      <c r="AY1036" s="161" t="s">
        <v>155</v>
      </c>
    </row>
    <row r="1037" spans="2:65" s="1" customFormat="1" ht="16.5" customHeight="1">
      <c r="B1037" s="33"/>
      <c r="C1037" s="132" t="s">
        <v>1891</v>
      </c>
      <c r="D1037" s="132" t="s">
        <v>158</v>
      </c>
      <c r="E1037" s="133" t="s">
        <v>1892</v>
      </c>
      <c r="F1037" s="134" t="s">
        <v>1893</v>
      </c>
      <c r="G1037" s="135" t="s">
        <v>176</v>
      </c>
      <c r="H1037" s="136">
        <v>2.145</v>
      </c>
      <c r="I1037" s="137"/>
      <c r="J1037" s="138">
        <f>ROUND(I1037*H1037,2)</f>
        <v>0</v>
      </c>
      <c r="K1037" s="134" t="s">
        <v>162</v>
      </c>
      <c r="L1037" s="33"/>
      <c r="M1037" s="139" t="s">
        <v>19</v>
      </c>
      <c r="N1037" s="140" t="s">
        <v>43</v>
      </c>
      <c r="P1037" s="141">
        <f>O1037*H1037</f>
        <v>0</v>
      </c>
      <c r="Q1037" s="141">
        <v>0</v>
      </c>
      <c r="R1037" s="141">
        <f>Q1037*H1037</f>
        <v>0</v>
      </c>
      <c r="S1037" s="141">
        <v>0</v>
      </c>
      <c r="T1037" s="142">
        <f>S1037*H1037</f>
        <v>0</v>
      </c>
      <c r="AR1037" s="143" t="s">
        <v>163</v>
      </c>
      <c r="AT1037" s="143" t="s">
        <v>158</v>
      </c>
      <c r="AU1037" s="143" t="s">
        <v>82</v>
      </c>
      <c r="AY1037" s="18" t="s">
        <v>155</v>
      </c>
      <c r="BE1037" s="144">
        <f>IF(N1037="základní",J1037,0)</f>
        <v>0</v>
      </c>
      <c r="BF1037" s="144">
        <f>IF(N1037="snížená",J1037,0)</f>
        <v>0</v>
      </c>
      <c r="BG1037" s="144">
        <f>IF(N1037="zákl. přenesená",J1037,0)</f>
        <v>0</v>
      </c>
      <c r="BH1037" s="144">
        <f>IF(N1037="sníž. přenesená",J1037,0)</f>
        <v>0</v>
      </c>
      <c r="BI1037" s="144">
        <f>IF(N1037="nulová",J1037,0)</f>
        <v>0</v>
      </c>
      <c r="BJ1037" s="18" t="s">
        <v>79</v>
      </c>
      <c r="BK1037" s="144">
        <f>ROUND(I1037*H1037,2)</f>
        <v>0</v>
      </c>
      <c r="BL1037" s="18" t="s">
        <v>163</v>
      </c>
      <c r="BM1037" s="143" t="s">
        <v>1894</v>
      </c>
    </row>
    <row r="1038" spans="2:65" s="1" customFormat="1" ht="10.199999999999999">
      <c r="B1038" s="33"/>
      <c r="D1038" s="145" t="s">
        <v>164</v>
      </c>
      <c r="F1038" s="146" t="s">
        <v>1895</v>
      </c>
      <c r="I1038" s="147"/>
      <c r="L1038" s="33"/>
      <c r="M1038" s="148"/>
      <c r="T1038" s="54"/>
      <c r="AT1038" s="18" t="s">
        <v>164</v>
      </c>
      <c r="AU1038" s="18" t="s">
        <v>82</v>
      </c>
    </row>
    <row r="1039" spans="2:65" s="14" customFormat="1" ht="10.199999999999999">
      <c r="B1039" s="178"/>
      <c r="D1039" s="160" t="s">
        <v>514</v>
      </c>
      <c r="E1039" s="179" t="s">
        <v>19</v>
      </c>
      <c r="F1039" s="180" t="s">
        <v>1498</v>
      </c>
      <c r="H1039" s="179" t="s">
        <v>19</v>
      </c>
      <c r="I1039" s="181"/>
      <c r="L1039" s="178"/>
      <c r="M1039" s="182"/>
      <c r="T1039" s="183"/>
      <c r="AT1039" s="179" t="s">
        <v>514</v>
      </c>
      <c r="AU1039" s="179" t="s">
        <v>82</v>
      </c>
      <c r="AV1039" s="14" t="s">
        <v>79</v>
      </c>
      <c r="AW1039" s="14" t="s">
        <v>33</v>
      </c>
      <c r="AX1039" s="14" t="s">
        <v>72</v>
      </c>
      <c r="AY1039" s="179" t="s">
        <v>155</v>
      </c>
    </row>
    <row r="1040" spans="2:65" s="12" customFormat="1" ht="10.199999999999999">
      <c r="B1040" s="159"/>
      <c r="D1040" s="160" t="s">
        <v>514</v>
      </c>
      <c r="E1040" s="161" t="s">
        <v>19</v>
      </c>
      <c r="F1040" s="162" t="s">
        <v>1896</v>
      </c>
      <c r="H1040" s="163">
        <v>2.145</v>
      </c>
      <c r="I1040" s="164"/>
      <c r="L1040" s="159"/>
      <c r="M1040" s="165"/>
      <c r="T1040" s="166"/>
      <c r="AT1040" s="161" t="s">
        <v>514</v>
      </c>
      <c r="AU1040" s="161" t="s">
        <v>82</v>
      </c>
      <c r="AV1040" s="12" t="s">
        <v>82</v>
      </c>
      <c r="AW1040" s="12" t="s">
        <v>33</v>
      </c>
      <c r="AX1040" s="12" t="s">
        <v>79</v>
      </c>
      <c r="AY1040" s="161" t="s">
        <v>155</v>
      </c>
    </row>
    <row r="1041" spans="2:65" s="1" customFormat="1" ht="16.5" customHeight="1">
      <c r="B1041" s="33"/>
      <c r="C1041" s="132" t="s">
        <v>393</v>
      </c>
      <c r="D1041" s="132" t="s">
        <v>158</v>
      </c>
      <c r="E1041" s="133" t="s">
        <v>1027</v>
      </c>
      <c r="F1041" s="134" t="s">
        <v>1028</v>
      </c>
      <c r="G1041" s="135" t="s">
        <v>171</v>
      </c>
      <c r="H1041" s="136">
        <v>479.12</v>
      </c>
      <c r="I1041" s="137"/>
      <c r="J1041" s="138">
        <f>ROUND(I1041*H1041,2)</f>
        <v>0</v>
      </c>
      <c r="K1041" s="134" t="s">
        <v>162</v>
      </c>
      <c r="L1041" s="33"/>
      <c r="M1041" s="139" t="s">
        <v>19</v>
      </c>
      <c r="N1041" s="140" t="s">
        <v>43</v>
      </c>
      <c r="P1041" s="141">
        <f>O1041*H1041</f>
        <v>0</v>
      </c>
      <c r="Q1041" s="141">
        <v>9.0000000000000006E-5</v>
      </c>
      <c r="R1041" s="141">
        <f>Q1041*H1041</f>
        <v>4.3120800000000001E-2</v>
      </c>
      <c r="S1041" s="141">
        <v>0</v>
      </c>
      <c r="T1041" s="142">
        <f>S1041*H1041</f>
        <v>0</v>
      </c>
      <c r="AR1041" s="143" t="s">
        <v>163</v>
      </c>
      <c r="AT1041" s="143" t="s">
        <v>158</v>
      </c>
      <c r="AU1041" s="143" t="s">
        <v>82</v>
      </c>
      <c r="AY1041" s="18" t="s">
        <v>155</v>
      </c>
      <c r="BE1041" s="144">
        <f>IF(N1041="základní",J1041,0)</f>
        <v>0</v>
      </c>
      <c r="BF1041" s="144">
        <f>IF(N1041="snížená",J1041,0)</f>
        <v>0</v>
      </c>
      <c r="BG1041" s="144">
        <f>IF(N1041="zákl. přenesená",J1041,0)</f>
        <v>0</v>
      </c>
      <c r="BH1041" s="144">
        <f>IF(N1041="sníž. přenesená",J1041,0)</f>
        <v>0</v>
      </c>
      <c r="BI1041" s="144">
        <f>IF(N1041="nulová",J1041,0)</f>
        <v>0</v>
      </c>
      <c r="BJ1041" s="18" t="s">
        <v>79</v>
      </c>
      <c r="BK1041" s="144">
        <f>ROUND(I1041*H1041,2)</f>
        <v>0</v>
      </c>
      <c r="BL1041" s="18" t="s">
        <v>163</v>
      </c>
      <c r="BM1041" s="143" t="s">
        <v>1897</v>
      </c>
    </row>
    <row r="1042" spans="2:65" s="1" customFormat="1" ht="10.199999999999999">
      <c r="B1042" s="33"/>
      <c r="D1042" s="145" t="s">
        <v>164</v>
      </c>
      <c r="F1042" s="146" t="s">
        <v>1030</v>
      </c>
      <c r="I1042" s="147"/>
      <c r="L1042" s="33"/>
      <c r="M1042" s="148"/>
      <c r="T1042" s="54"/>
      <c r="AT1042" s="18" t="s">
        <v>164</v>
      </c>
      <c r="AU1042" s="18" t="s">
        <v>82</v>
      </c>
    </row>
    <row r="1043" spans="2:65" s="14" customFormat="1" ht="10.199999999999999">
      <c r="B1043" s="178"/>
      <c r="D1043" s="160" t="s">
        <v>514</v>
      </c>
      <c r="E1043" s="179" t="s">
        <v>19</v>
      </c>
      <c r="F1043" s="180" t="s">
        <v>865</v>
      </c>
      <c r="H1043" s="179" t="s">
        <v>19</v>
      </c>
      <c r="I1043" s="181"/>
      <c r="L1043" s="178"/>
      <c r="M1043" s="182"/>
      <c r="T1043" s="183"/>
      <c r="AT1043" s="179" t="s">
        <v>514</v>
      </c>
      <c r="AU1043" s="179" t="s">
        <v>82</v>
      </c>
      <c r="AV1043" s="14" t="s">
        <v>79</v>
      </c>
      <c r="AW1043" s="14" t="s">
        <v>33</v>
      </c>
      <c r="AX1043" s="14" t="s">
        <v>72</v>
      </c>
      <c r="AY1043" s="179" t="s">
        <v>155</v>
      </c>
    </row>
    <row r="1044" spans="2:65" s="14" customFormat="1" ht="10.199999999999999">
      <c r="B1044" s="178"/>
      <c r="D1044" s="160" t="s">
        <v>514</v>
      </c>
      <c r="E1044" s="179" t="s">
        <v>19</v>
      </c>
      <c r="F1044" s="180" t="s">
        <v>1659</v>
      </c>
      <c r="H1044" s="179" t="s">
        <v>19</v>
      </c>
      <c r="I1044" s="181"/>
      <c r="L1044" s="178"/>
      <c r="M1044" s="182"/>
      <c r="T1044" s="183"/>
      <c r="AT1044" s="179" t="s">
        <v>514</v>
      </c>
      <c r="AU1044" s="179" t="s">
        <v>82</v>
      </c>
      <c r="AV1044" s="14" t="s">
        <v>79</v>
      </c>
      <c r="AW1044" s="14" t="s">
        <v>33</v>
      </c>
      <c r="AX1044" s="14" t="s">
        <v>72</v>
      </c>
      <c r="AY1044" s="179" t="s">
        <v>155</v>
      </c>
    </row>
    <row r="1045" spans="2:65" s="12" customFormat="1" ht="10.199999999999999">
      <c r="B1045" s="159"/>
      <c r="D1045" s="160" t="s">
        <v>514</v>
      </c>
      <c r="E1045" s="161" t="s">
        <v>19</v>
      </c>
      <c r="F1045" s="162" t="s">
        <v>1898</v>
      </c>
      <c r="H1045" s="163">
        <v>479.12</v>
      </c>
      <c r="I1045" s="164"/>
      <c r="L1045" s="159"/>
      <c r="M1045" s="165"/>
      <c r="T1045" s="166"/>
      <c r="AT1045" s="161" t="s">
        <v>514</v>
      </c>
      <c r="AU1045" s="161" t="s">
        <v>82</v>
      </c>
      <c r="AV1045" s="12" t="s">
        <v>82</v>
      </c>
      <c r="AW1045" s="12" t="s">
        <v>33</v>
      </c>
      <c r="AX1045" s="12" t="s">
        <v>72</v>
      </c>
      <c r="AY1045" s="161" t="s">
        <v>155</v>
      </c>
    </row>
    <row r="1046" spans="2:65" s="13" customFormat="1" ht="10.199999999999999">
      <c r="B1046" s="167"/>
      <c r="D1046" s="160" t="s">
        <v>514</v>
      </c>
      <c r="E1046" s="168" t="s">
        <v>19</v>
      </c>
      <c r="F1046" s="169" t="s">
        <v>516</v>
      </c>
      <c r="H1046" s="170">
        <v>479.12</v>
      </c>
      <c r="I1046" s="171"/>
      <c r="L1046" s="167"/>
      <c r="M1046" s="172"/>
      <c r="T1046" s="173"/>
      <c r="AT1046" s="168" t="s">
        <v>514</v>
      </c>
      <c r="AU1046" s="168" t="s">
        <v>82</v>
      </c>
      <c r="AV1046" s="13" t="s">
        <v>163</v>
      </c>
      <c r="AW1046" s="13" t="s">
        <v>33</v>
      </c>
      <c r="AX1046" s="13" t="s">
        <v>79</v>
      </c>
      <c r="AY1046" s="168" t="s">
        <v>155</v>
      </c>
    </row>
    <row r="1047" spans="2:65" s="1" customFormat="1" ht="16.5" customHeight="1">
      <c r="B1047" s="33"/>
      <c r="C1047" s="132" t="s">
        <v>1899</v>
      </c>
      <c r="D1047" s="132" t="s">
        <v>158</v>
      </c>
      <c r="E1047" s="133" t="s">
        <v>998</v>
      </c>
      <c r="F1047" s="134" t="s">
        <v>999</v>
      </c>
      <c r="G1047" s="135" t="s">
        <v>161</v>
      </c>
      <c r="H1047" s="136">
        <v>24</v>
      </c>
      <c r="I1047" s="137"/>
      <c r="J1047" s="138">
        <f>ROUND(I1047*H1047,2)</f>
        <v>0</v>
      </c>
      <c r="K1047" s="134" t="s">
        <v>162</v>
      </c>
      <c r="L1047" s="33"/>
      <c r="M1047" s="139" t="s">
        <v>19</v>
      </c>
      <c r="N1047" s="140" t="s">
        <v>43</v>
      </c>
      <c r="P1047" s="141">
        <f>O1047*H1047</f>
        <v>0</v>
      </c>
      <c r="Q1047" s="141">
        <v>2.8539999999999999E-2</v>
      </c>
      <c r="R1047" s="141">
        <f>Q1047*H1047</f>
        <v>0.68496000000000001</v>
      </c>
      <c r="S1047" s="141">
        <v>0</v>
      </c>
      <c r="T1047" s="142">
        <f>S1047*H1047</f>
        <v>0</v>
      </c>
      <c r="AR1047" s="143" t="s">
        <v>163</v>
      </c>
      <c r="AT1047" s="143" t="s">
        <v>158</v>
      </c>
      <c r="AU1047" s="143" t="s">
        <v>82</v>
      </c>
      <c r="AY1047" s="18" t="s">
        <v>155</v>
      </c>
      <c r="BE1047" s="144">
        <f>IF(N1047="základní",J1047,0)</f>
        <v>0</v>
      </c>
      <c r="BF1047" s="144">
        <f>IF(N1047="snížená",J1047,0)</f>
        <v>0</v>
      </c>
      <c r="BG1047" s="144">
        <f>IF(N1047="zákl. přenesená",J1047,0)</f>
        <v>0</v>
      </c>
      <c r="BH1047" s="144">
        <f>IF(N1047="sníž. přenesená",J1047,0)</f>
        <v>0</v>
      </c>
      <c r="BI1047" s="144">
        <f>IF(N1047="nulová",J1047,0)</f>
        <v>0</v>
      </c>
      <c r="BJ1047" s="18" t="s">
        <v>79</v>
      </c>
      <c r="BK1047" s="144">
        <f>ROUND(I1047*H1047,2)</f>
        <v>0</v>
      </c>
      <c r="BL1047" s="18" t="s">
        <v>163</v>
      </c>
      <c r="BM1047" s="143" t="s">
        <v>1900</v>
      </c>
    </row>
    <row r="1048" spans="2:65" s="1" customFormat="1" ht="10.199999999999999">
      <c r="B1048" s="33"/>
      <c r="D1048" s="145" t="s">
        <v>164</v>
      </c>
      <c r="F1048" s="146" t="s">
        <v>1001</v>
      </c>
      <c r="I1048" s="147"/>
      <c r="L1048" s="33"/>
      <c r="M1048" s="148"/>
      <c r="T1048" s="54"/>
      <c r="AT1048" s="18" t="s">
        <v>164</v>
      </c>
      <c r="AU1048" s="18" t="s">
        <v>82</v>
      </c>
    </row>
    <row r="1049" spans="2:65" s="14" customFormat="1" ht="10.199999999999999">
      <c r="B1049" s="178"/>
      <c r="D1049" s="160" t="s">
        <v>514</v>
      </c>
      <c r="E1049" s="179" t="s">
        <v>19</v>
      </c>
      <c r="F1049" s="180" t="s">
        <v>1002</v>
      </c>
      <c r="H1049" s="179" t="s">
        <v>19</v>
      </c>
      <c r="I1049" s="181"/>
      <c r="L1049" s="178"/>
      <c r="M1049" s="182"/>
      <c r="T1049" s="183"/>
      <c r="AT1049" s="179" t="s">
        <v>514</v>
      </c>
      <c r="AU1049" s="179" t="s">
        <v>82</v>
      </c>
      <c r="AV1049" s="14" t="s">
        <v>79</v>
      </c>
      <c r="AW1049" s="14" t="s">
        <v>33</v>
      </c>
      <c r="AX1049" s="14" t="s">
        <v>72</v>
      </c>
      <c r="AY1049" s="179" t="s">
        <v>155</v>
      </c>
    </row>
    <row r="1050" spans="2:65" s="14" customFormat="1" ht="10.199999999999999">
      <c r="B1050" s="178"/>
      <c r="D1050" s="160" t="s">
        <v>514</v>
      </c>
      <c r="E1050" s="179" t="s">
        <v>19</v>
      </c>
      <c r="F1050" s="180" t="s">
        <v>1003</v>
      </c>
      <c r="H1050" s="179" t="s">
        <v>19</v>
      </c>
      <c r="I1050" s="181"/>
      <c r="L1050" s="178"/>
      <c r="M1050" s="182"/>
      <c r="T1050" s="183"/>
      <c r="AT1050" s="179" t="s">
        <v>514</v>
      </c>
      <c r="AU1050" s="179" t="s">
        <v>82</v>
      </c>
      <c r="AV1050" s="14" t="s">
        <v>79</v>
      </c>
      <c r="AW1050" s="14" t="s">
        <v>33</v>
      </c>
      <c r="AX1050" s="14" t="s">
        <v>72</v>
      </c>
      <c r="AY1050" s="179" t="s">
        <v>155</v>
      </c>
    </row>
    <row r="1051" spans="2:65" s="12" customFormat="1" ht="10.199999999999999">
      <c r="B1051" s="159"/>
      <c r="D1051" s="160" t="s">
        <v>514</v>
      </c>
      <c r="E1051" s="161" t="s">
        <v>19</v>
      </c>
      <c r="F1051" s="162" t="s">
        <v>214</v>
      </c>
      <c r="H1051" s="163">
        <v>24</v>
      </c>
      <c r="I1051" s="164"/>
      <c r="L1051" s="159"/>
      <c r="M1051" s="165"/>
      <c r="T1051" s="166"/>
      <c r="AT1051" s="161" t="s">
        <v>514</v>
      </c>
      <c r="AU1051" s="161" t="s">
        <v>82</v>
      </c>
      <c r="AV1051" s="12" t="s">
        <v>82</v>
      </c>
      <c r="AW1051" s="12" t="s">
        <v>33</v>
      </c>
      <c r="AX1051" s="12" t="s">
        <v>79</v>
      </c>
      <c r="AY1051" s="161" t="s">
        <v>155</v>
      </c>
    </row>
    <row r="1052" spans="2:65" s="1" customFormat="1" ht="16.5" customHeight="1">
      <c r="B1052" s="33"/>
      <c r="C1052" s="149" t="s">
        <v>396</v>
      </c>
      <c r="D1052" s="149" t="s">
        <v>229</v>
      </c>
      <c r="E1052" s="150" t="s">
        <v>1007</v>
      </c>
      <c r="F1052" s="151" t="s">
        <v>1008</v>
      </c>
      <c r="G1052" s="152" t="s">
        <v>161</v>
      </c>
      <c r="H1052" s="153">
        <v>24</v>
      </c>
      <c r="I1052" s="154"/>
      <c r="J1052" s="155">
        <f>ROUND(I1052*H1052,2)</f>
        <v>0</v>
      </c>
      <c r="K1052" s="151" t="s">
        <v>162</v>
      </c>
      <c r="L1052" s="156"/>
      <c r="M1052" s="157" t="s">
        <v>19</v>
      </c>
      <c r="N1052" s="158" t="s">
        <v>43</v>
      </c>
      <c r="P1052" s="141">
        <f>O1052*H1052</f>
        <v>0</v>
      </c>
      <c r="Q1052" s="141">
        <v>1.8169999999999999</v>
      </c>
      <c r="R1052" s="141">
        <f>Q1052*H1052</f>
        <v>43.607999999999997</v>
      </c>
      <c r="S1052" s="141">
        <v>0</v>
      </c>
      <c r="T1052" s="142">
        <f>S1052*H1052</f>
        <v>0</v>
      </c>
      <c r="AR1052" s="143" t="s">
        <v>177</v>
      </c>
      <c r="AT1052" s="143" t="s">
        <v>229</v>
      </c>
      <c r="AU1052" s="143" t="s">
        <v>82</v>
      </c>
      <c r="AY1052" s="18" t="s">
        <v>155</v>
      </c>
      <c r="BE1052" s="144">
        <f>IF(N1052="základní",J1052,0)</f>
        <v>0</v>
      </c>
      <c r="BF1052" s="144">
        <f>IF(N1052="snížená",J1052,0)</f>
        <v>0</v>
      </c>
      <c r="BG1052" s="144">
        <f>IF(N1052="zákl. přenesená",J1052,0)</f>
        <v>0</v>
      </c>
      <c r="BH1052" s="144">
        <f>IF(N1052="sníž. přenesená",J1052,0)</f>
        <v>0</v>
      </c>
      <c r="BI1052" s="144">
        <f>IF(N1052="nulová",J1052,0)</f>
        <v>0</v>
      </c>
      <c r="BJ1052" s="18" t="s">
        <v>79</v>
      </c>
      <c r="BK1052" s="144">
        <f>ROUND(I1052*H1052,2)</f>
        <v>0</v>
      </c>
      <c r="BL1052" s="18" t="s">
        <v>163</v>
      </c>
      <c r="BM1052" s="143" t="s">
        <v>1901</v>
      </c>
    </row>
    <row r="1053" spans="2:65" s="14" customFormat="1" ht="10.199999999999999">
      <c r="B1053" s="178"/>
      <c r="D1053" s="160" t="s">
        <v>514</v>
      </c>
      <c r="E1053" s="179" t="s">
        <v>19</v>
      </c>
      <c r="F1053" s="180" t="s">
        <v>885</v>
      </c>
      <c r="H1053" s="179" t="s">
        <v>19</v>
      </c>
      <c r="I1053" s="181"/>
      <c r="L1053" s="178"/>
      <c r="M1053" s="182"/>
      <c r="T1053" s="183"/>
      <c r="AT1053" s="179" t="s">
        <v>514</v>
      </c>
      <c r="AU1053" s="179" t="s">
        <v>82</v>
      </c>
      <c r="AV1053" s="14" t="s">
        <v>79</v>
      </c>
      <c r="AW1053" s="14" t="s">
        <v>33</v>
      </c>
      <c r="AX1053" s="14" t="s">
        <v>72</v>
      </c>
      <c r="AY1053" s="179" t="s">
        <v>155</v>
      </c>
    </row>
    <row r="1054" spans="2:65" s="12" customFormat="1" ht="10.199999999999999">
      <c r="B1054" s="159"/>
      <c r="D1054" s="160" t="s">
        <v>514</v>
      </c>
      <c r="E1054" s="161" t="s">
        <v>19</v>
      </c>
      <c r="F1054" s="162" t="s">
        <v>214</v>
      </c>
      <c r="H1054" s="163">
        <v>24</v>
      </c>
      <c r="I1054" s="164"/>
      <c r="L1054" s="159"/>
      <c r="M1054" s="165"/>
      <c r="T1054" s="166"/>
      <c r="AT1054" s="161" t="s">
        <v>514</v>
      </c>
      <c r="AU1054" s="161" t="s">
        <v>82</v>
      </c>
      <c r="AV1054" s="12" t="s">
        <v>82</v>
      </c>
      <c r="AW1054" s="12" t="s">
        <v>33</v>
      </c>
      <c r="AX1054" s="12" t="s">
        <v>79</v>
      </c>
      <c r="AY1054" s="161" t="s">
        <v>155</v>
      </c>
    </row>
    <row r="1055" spans="2:65" s="1" customFormat="1" ht="16.5" customHeight="1">
      <c r="B1055" s="33"/>
      <c r="C1055" s="149" t="s">
        <v>1902</v>
      </c>
      <c r="D1055" s="149" t="s">
        <v>229</v>
      </c>
      <c r="E1055" s="150" t="s">
        <v>1010</v>
      </c>
      <c r="F1055" s="151" t="s">
        <v>1011</v>
      </c>
      <c r="G1055" s="152" t="s">
        <v>161</v>
      </c>
      <c r="H1055" s="153">
        <v>48</v>
      </c>
      <c r="I1055" s="154"/>
      <c r="J1055" s="155">
        <f>ROUND(I1055*H1055,2)</f>
        <v>0</v>
      </c>
      <c r="K1055" s="151" t="s">
        <v>162</v>
      </c>
      <c r="L1055" s="156"/>
      <c r="M1055" s="157" t="s">
        <v>19</v>
      </c>
      <c r="N1055" s="158" t="s">
        <v>43</v>
      </c>
      <c r="P1055" s="141">
        <f>O1055*H1055</f>
        <v>0</v>
      </c>
      <c r="Q1055" s="141">
        <v>2E-3</v>
      </c>
      <c r="R1055" s="141">
        <f>Q1055*H1055</f>
        <v>9.6000000000000002E-2</v>
      </c>
      <c r="S1055" s="141">
        <v>0</v>
      </c>
      <c r="T1055" s="142">
        <f>S1055*H1055</f>
        <v>0</v>
      </c>
      <c r="AR1055" s="143" t="s">
        <v>177</v>
      </c>
      <c r="AT1055" s="143" t="s">
        <v>229</v>
      </c>
      <c r="AU1055" s="143" t="s">
        <v>82</v>
      </c>
      <c r="AY1055" s="18" t="s">
        <v>155</v>
      </c>
      <c r="BE1055" s="144">
        <f>IF(N1055="základní",J1055,0)</f>
        <v>0</v>
      </c>
      <c r="BF1055" s="144">
        <f>IF(N1055="snížená",J1055,0)</f>
        <v>0</v>
      </c>
      <c r="BG1055" s="144">
        <f>IF(N1055="zákl. přenesená",J1055,0)</f>
        <v>0</v>
      </c>
      <c r="BH1055" s="144">
        <f>IF(N1055="sníž. přenesená",J1055,0)</f>
        <v>0</v>
      </c>
      <c r="BI1055" s="144">
        <f>IF(N1055="nulová",J1055,0)</f>
        <v>0</v>
      </c>
      <c r="BJ1055" s="18" t="s">
        <v>79</v>
      </c>
      <c r="BK1055" s="144">
        <f>ROUND(I1055*H1055,2)</f>
        <v>0</v>
      </c>
      <c r="BL1055" s="18" t="s">
        <v>163</v>
      </c>
      <c r="BM1055" s="143" t="s">
        <v>1903</v>
      </c>
    </row>
    <row r="1056" spans="2:65" s="14" customFormat="1" ht="10.199999999999999">
      <c r="B1056" s="178"/>
      <c r="D1056" s="160" t="s">
        <v>514</v>
      </c>
      <c r="E1056" s="179" t="s">
        <v>19</v>
      </c>
      <c r="F1056" s="180" t="s">
        <v>1002</v>
      </c>
      <c r="H1056" s="179" t="s">
        <v>19</v>
      </c>
      <c r="I1056" s="181"/>
      <c r="L1056" s="178"/>
      <c r="M1056" s="182"/>
      <c r="T1056" s="183"/>
      <c r="AT1056" s="179" t="s">
        <v>514</v>
      </c>
      <c r="AU1056" s="179" t="s">
        <v>82</v>
      </c>
      <c r="AV1056" s="14" t="s">
        <v>79</v>
      </c>
      <c r="AW1056" s="14" t="s">
        <v>33</v>
      </c>
      <c r="AX1056" s="14" t="s">
        <v>72</v>
      </c>
      <c r="AY1056" s="179" t="s">
        <v>155</v>
      </c>
    </row>
    <row r="1057" spans="2:65" s="12" customFormat="1" ht="10.199999999999999">
      <c r="B1057" s="159"/>
      <c r="D1057" s="160" t="s">
        <v>514</v>
      </c>
      <c r="E1057" s="161" t="s">
        <v>19</v>
      </c>
      <c r="F1057" s="162" t="s">
        <v>266</v>
      </c>
      <c r="H1057" s="163">
        <v>48</v>
      </c>
      <c r="I1057" s="164"/>
      <c r="L1057" s="159"/>
      <c r="M1057" s="165"/>
      <c r="T1057" s="166"/>
      <c r="AT1057" s="161" t="s">
        <v>514</v>
      </c>
      <c r="AU1057" s="161" t="s">
        <v>82</v>
      </c>
      <c r="AV1057" s="12" t="s">
        <v>82</v>
      </c>
      <c r="AW1057" s="12" t="s">
        <v>33</v>
      </c>
      <c r="AX1057" s="12" t="s">
        <v>79</v>
      </c>
      <c r="AY1057" s="161" t="s">
        <v>155</v>
      </c>
    </row>
    <row r="1058" spans="2:65" s="1" customFormat="1" ht="16.5" customHeight="1">
      <c r="B1058" s="33"/>
      <c r="C1058" s="132" t="s">
        <v>401</v>
      </c>
      <c r="D1058" s="132" t="s">
        <v>158</v>
      </c>
      <c r="E1058" s="133" t="s">
        <v>990</v>
      </c>
      <c r="F1058" s="134" t="s">
        <v>991</v>
      </c>
      <c r="G1058" s="135" t="s">
        <v>161</v>
      </c>
      <c r="H1058" s="136">
        <v>20</v>
      </c>
      <c r="I1058" s="137"/>
      <c r="J1058" s="138">
        <f>ROUND(I1058*H1058,2)</f>
        <v>0</v>
      </c>
      <c r="K1058" s="134" t="s">
        <v>162</v>
      </c>
      <c r="L1058" s="33"/>
      <c r="M1058" s="139" t="s">
        <v>19</v>
      </c>
      <c r="N1058" s="140" t="s">
        <v>43</v>
      </c>
      <c r="P1058" s="141">
        <f>O1058*H1058</f>
        <v>0</v>
      </c>
      <c r="Q1058" s="141">
        <v>1.248E-2</v>
      </c>
      <c r="R1058" s="141">
        <f>Q1058*H1058</f>
        <v>0.24959999999999999</v>
      </c>
      <c r="S1058" s="141">
        <v>0</v>
      </c>
      <c r="T1058" s="142">
        <f>S1058*H1058</f>
        <v>0</v>
      </c>
      <c r="AR1058" s="143" t="s">
        <v>163</v>
      </c>
      <c r="AT1058" s="143" t="s">
        <v>158</v>
      </c>
      <c r="AU1058" s="143" t="s">
        <v>82</v>
      </c>
      <c r="AY1058" s="18" t="s">
        <v>155</v>
      </c>
      <c r="BE1058" s="144">
        <f>IF(N1058="základní",J1058,0)</f>
        <v>0</v>
      </c>
      <c r="BF1058" s="144">
        <f>IF(N1058="snížená",J1058,0)</f>
        <v>0</v>
      </c>
      <c r="BG1058" s="144">
        <f>IF(N1058="zákl. přenesená",J1058,0)</f>
        <v>0</v>
      </c>
      <c r="BH1058" s="144">
        <f>IF(N1058="sníž. přenesená",J1058,0)</f>
        <v>0</v>
      </c>
      <c r="BI1058" s="144">
        <f>IF(N1058="nulová",J1058,0)</f>
        <v>0</v>
      </c>
      <c r="BJ1058" s="18" t="s">
        <v>79</v>
      </c>
      <c r="BK1058" s="144">
        <f>ROUND(I1058*H1058,2)</f>
        <v>0</v>
      </c>
      <c r="BL1058" s="18" t="s">
        <v>163</v>
      </c>
      <c r="BM1058" s="143" t="s">
        <v>1904</v>
      </c>
    </row>
    <row r="1059" spans="2:65" s="1" customFormat="1" ht="10.199999999999999">
      <c r="B1059" s="33"/>
      <c r="D1059" s="145" t="s">
        <v>164</v>
      </c>
      <c r="F1059" s="146" t="s">
        <v>993</v>
      </c>
      <c r="I1059" s="147"/>
      <c r="L1059" s="33"/>
      <c r="M1059" s="148"/>
      <c r="T1059" s="54"/>
      <c r="AT1059" s="18" t="s">
        <v>164</v>
      </c>
      <c r="AU1059" s="18" t="s">
        <v>82</v>
      </c>
    </row>
    <row r="1060" spans="2:65" s="14" customFormat="1" ht="10.199999999999999">
      <c r="B1060" s="178"/>
      <c r="D1060" s="160" t="s">
        <v>514</v>
      </c>
      <c r="E1060" s="179" t="s">
        <v>19</v>
      </c>
      <c r="F1060" s="180" t="s">
        <v>994</v>
      </c>
      <c r="H1060" s="179" t="s">
        <v>19</v>
      </c>
      <c r="I1060" s="181"/>
      <c r="L1060" s="178"/>
      <c r="M1060" s="182"/>
      <c r="T1060" s="183"/>
      <c r="AT1060" s="179" t="s">
        <v>514</v>
      </c>
      <c r="AU1060" s="179" t="s">
        <v>82</v>
      </c>
      <c r="AV1060" s="14" t="s">
        <v>79</v>
      </c>
      <c r="AW1060" s="14" t="s">
        <v>33</v>
      </c>
      <c r="AX1060" s="14" t="s">
        <v>72</v>
      </c>
      <c r="AY1060" s="179" t="s">
        <v>155</v>
      </c>
    </row>
    <row r="1061" spans="2:65" s="12" customFormat="1" ht="10.199999999999999">
      <c r="B1061" s="159"/>
      <c r="D1061" s="160" t="s">
        <v>514</v>
      </c>
      <c r="E1061" s="161" t="s">
        <v>19</v>
      </c>
      <c r="F1061" s="162" t="s">
        <v>205</v>
      </c>
      <c r="H1061" s="163">
        <v>20</v>
      </c>
      <c r="I1061" s="164"/>
      <c r="L1061" s="159"/>
      <c r="M1061" s="165"/>
      <c r="T1061" s="166"/>
      <c r="AT1061" s="161" t="s">
        <v>514</v>
      </c>
      <c r="AU1061" s="161" t="s">
        <v>82</v>
      </c>
      <c r="AV1061" s="12" t="s">
        <v>82</v>
      </c>
      <c r="AW1061" s="12" t="s">
        <v>33</v>
      </c>
      <c r="AX1061" s="12" t="s">
        <v>79</v>
      </c>
      <c r="AY1061" s="161" t="s">
        <v>155</v>
      </c>
    </row>
    <row r="1062" spans="2:65" s="1" customFormat="1" ht="16.5" customHeight="1">
      <c r="B1062" s="33"/>
      <c r="C1062" s="149" t="s">
        <v>1905</v>
      </c>
      <c r="D1062" s="149" t="s">
        <v>229</v>
      </c>
      <c r="E1062" s="150" t="s">
        <v>995</v>
      </c>
      <c r="F1062" s="151" t="s">
        <v>996</v>
      </c>
      <c r="G1062" s="152" t="s">
        <v>161</v>
      </c>
      <c r="H1062" s="153">
        <v>20</v>
      </c>
      <c r="I1062" s="154"/>
      <c r="J1062" s="155">
        <f>ROUND(I1062*H1062,2)</f>
        <v>0</v>
      </c>
      <c r="K1062" s="151" t="s">
        <v>162</v>
      </c>
      <c r="L1062" s="156"/>
      <c r="M1062" s="157" t="s">
        <v>19</v>
      </c>
      <c r="N1062" s="158" t="s">
        <v>43</v>
      </c>
      <c r="P1062" s="141">
        <f>O1062*H1062</f>
        <v>0</v>
      </c>
      <c r="Q1062" s="141">
        <v>0.54800000000000004</v>
      </c>
      <c r="R1062" s="141">
        <f>Q1062*H1062</f>
        <v>10.96</v>
      </c>
      <c r="S1062" s="141">
        <v>0</v>
      </c>
      <c r="T1062" s="142">
        <f>S1062*H1062</f>
        <v>0</v>
      </c>
      <c r="AR1062" s="143" t="s">
        <v>177</v>
      </c>
      <c r="AT1062" s="143" t="s">
        <v>229</v>
      </c>
      <c r="AU1062" s="143" t="s">
        <v>82</v>
      </c>
      <c r="AY1062" s="18" t="s">
        <v>155</v>
      </c>
      <c r="BE1062" s="144">
        <f>IF(N1062="základní",J1062,0)</f>
        <v>0</v>
      </c>
      <c r="BF1062" s="144">
        <f>IF(N1062="snížená",J1062,0)</f>
        <v>0</v>
      </c>
      <c r="BG1062" s="144">
        <f>IF(N1062="zákl. přenesená",J1062,0)</f>
        <v>0</v>
      </c>
      <c r="BH1062" s="144">
        <f>IF(N1062="sníž. přenesená",J1062,0)</f>
        <v>0</v>
      </c>
      <c r="BI1062" s="144">
        <f>IF(N1062="nulová",J1062,0)</f>
        <v>0</v>
      </c>
      <c r="BJ1062" s="18" t="s">
        <v>79</v>
      </c>
      <c r="BK1062" s="144">
        <f>ROUND(I1062*H1062,2)</f>
        <v>0</v>
      </c>
      <c r="BL1062" s="18" t="s">
        <v>163</v>
      </c>
      <c r="BM1062" s="143" t="s">
        <v>1906</v>
      </c>
    </row>
    <row r="1063" spans="2:65" s="14" customFormat="1" ht="10.199999999999999">
      <c r="B1063" s="178"/>
      <c r="D1063" s="160" t="s">
        <v>514</v>
      </c>
      <c r="E1063" s="179" t="s">
        <v>19</v>
      </c>
      <c r="F1063" s="180" t="s">
        <v>885</v>
      </c>
      <c r="H1063" s="179" t="s">
        <v>19</v>
      </c>
      <c r="I1063" s="181"/>
      <c r="L1063" s="178"/>
      <c r="M1063" s="182"/>
      <c r="T1063" s="183"/>
      <c r="AT1063" s="179" t="s">
        <v>514</v>
      </c>
      <c r="AU1063" s="179" t="s">
        <v>82</v>
      </c>
      <c r="AV1063" s="14" t="s">
        <v>79</v>
      </c>
      <c r="AW1063" s="14" t="s">
        <v>33</v>
      </c>
      <c r="AX1063" s="14" t="s">
        <v>72</v>
      </c>
      <c r="AY1063" s="179" t="s">
        <v>155</v>
      </c>
    </row>
    <row r="1064" spans="2:65" s="12" customFormat="1" ht="10.199999999999999">
      <c r="B1064" s="159"/>
      <c r="D1064" s="160" t="s">
        <v>514</v>
      </c>
      <c r="E1064" s="161" t="s">
        <v>19</v>
      </c>
      <c r="F1064" s="162" t="s">
        <v>205</v>
      </c>
      <c r="H1064" s="163">
        <v>20</v>
      </c>
      <c r="I1064" s="164"/>
      <c r="L1064" s="159"/>
      <c r="M1064" s="165"/>
      <c r="T1064" s="166"/>
      <c r="AT1064" s="161" t="s">
        <v>514</v>
      </c>
      <c r="AU1064" s="161" t="s">
        <v>82</v>
      </c>
      <c r="AV1064" s="12" t="s">
        <v>82</v>
      </c>
      <c r="AW1064" s="12" t="s">
        <v>33</v>
      </c>
      <c r="AX1064" s="12" t="s">
        <v>79</v>
      </c>
      <c r="AY1064" s="161" t="s">
        <v>155</v>
      </c>
    </row>
    <row r="1065" spans="2:65" s="1" customFormat="1" ht="16.5" customHeight="1">
      <c r="B1065" s="33"/>
      <c r="C1065" s="132" t="s">
        <v>404</v>
      </c>
      <c r="D1065" s="132" t="s">
        <v>158</v>
      </c>
      <c r="E1065" s="133" t="s">
        <v>1013</v>
      </c>
      <c r="F1065" s="134" t="s">
        <v>1014</v>
      </c>
      <c r="G1065" s="135" t="s">
        <v>161</v>
      </c>
      <c r="H1065" s="136">
        <v>4</v>
      </c>
      <c r="I1065" s="137"/>
      <c r="J1065" s="138">
        <f>ROUND(I1065*H1065,2)</f>
        <v>0</v>
      </c>
      <c r="K1065" s="134" t="s">
        <v>162</v>
      </c>
      <c r="L1065" s="33"/>
      <c r="M1065" s="139" t="s">
        <v>19</v>
      </c>
      <c r="N1065" s="140" t="s">
        <v>43</v>
      </c>
      <c r="P1065" s="141">
        <f>O1065*H1065</f>
        <v>0</v>
      </c>
      <c r="Q1065" s="141">
        <v>3.9269999999999999E-2</v>
      </c>
      <c r="R1065" s="141">
        <f>Q1065*H1065</f>
        <v>0.15708</v>
      </c>
      <c r="S1065" s="141">
        <v>0</v>
      </c>
      <c r="T1065" s="142">
        <f>S1065*H1065</f>
        <v>0</v>
      </c>
      <c r="AR1065" s="143" t="s">
        <v>163</v>
      </c>
      <c r="AT1065" s="143" t="s">
        <v>158</v>
      </c>
      <c r="AU1065" s="143" t="s">
        <v>82</v>
      </c>
      <c r="AY1065" s="18" t="s">
        <v>155</v>
      </c>
      <c r="BE1065" s="144">
        <f>IF(N1065="základní",J1065,0)</f>
        <v>0</v>
      </c>
      <c r="BF1065" s="144">
        <f>IF(N1065="snížená",J1065,0)</f>
        <v>0</v>
      </c>
      <c r="BG1065" s="144">
        <f>IF(N1065="zákl. přenesená",J1065,0)</f>
        <v>0</v>
      </c>
      <c r="BH1065" s="144">
        <f>IF(N1065="sníž. přenesená",J1065,0)</f>
        <v>0</v>
      </c>
      <c r="BI1065" s="144">
        <f>IF(N1065="nulová",J1065,0)</f>
        <v>0</v>
      </c>
      <c r="BJ1065" s="18" t="s">
        <v>79</v>
      </c>
      <c r="BK1065" s="144">
        <f>ROUND(I1065*H1065,2)</f>
        <v>0</v>
      </c>
      <c r="BL1065" s="18" t="s">
        <v>163</v>
      </c>
      <c r="BM1065" s="143" t="s">
        <v>1907</v>
      </c>
    </row>
    <row r="1066" spans="2:65" s="1" customFormat="1" ht="10.199999999999999">
      <c r="B1066" s="33"/>
      <c r="D1066" s="145" t="s">
        <v>164</v>
      </c>
      <c r="F1066" s="146" t="s">
        <v>1016</v>
      </c>
      <c r="I1066" s="147"/>
      <c r="L1066" s="33"/>
      <c r="M1066" s="148"/>
      <c r="T1066" s="54"/>
      <c r="AT1066" s="18" t="s">
        <v>164</v>
      </c>
      <c r="AU1066" s="18" t="s">
        <v>82</v>
      </c>
    </row>
    <row r="1067" spans="2:65" s="14" customFormat="1" ht="10.199999999999999">
      <c r="B1067" s="178"/>
      <c r="D1067" s="160" t="s">
        <v>514</v>
      </c>
      <c r="E1067" s="179" t="s">
        <v>19</v>
      </c>
      <c r="F1067" s="180" t="s">
        <v>1908</v>
      </c>
      <c r="H1067" s="179" t="s">
        <v>19</v>
      </c>
      <c r="I1067" s="181"/>
      <c r="L1067" s="178"/>
      <c r="M1067" s="182"/>
      <c r="T1067" s="183"/>
      <c r="AT1067" s="179" t="s">
        <v>514</v>
      </c>
      <c r="AU1067" s="179" t="s">
        <v>82</v>
      </c>
      <c r="AV1067" s="14" t="s">
        <v>79</v>
      </c>
      <c r="AW1067" s="14" t="s">
        <v>33</v>
      </c>
      <c r="AX1067" s="14" t="s">
        <v>72</v>
      </c>
      <c r="AY1067" s="179" t="s">
        <v>155</v>
      </c>
    </row>
    <row r="1068" spans="2:65" s="12" customFormat="1" ht="10.199999999999999">
      <c r="B1068" s="159"/>
      <c r="D1068" s="160" t="s">
        <v>514</v>
      </c>
      <c r="E1068" s="161" t="s">
        <v>19</v>
      </c>
      <c r="F1068" s="162" t="s">
        <v>163</v>
      </c>
      <c r="H1068" s="163">
        <v>4</v>
      </c>
      <c r="I1068" s="164"/>
      <c r="L1068" s="159"/>
      <c r="M1068" s="165"/>
      <c r="T1068" s="166"/>
      <c r="AT1068" s="161" t="s">
        <v>514</v>
      </c>
      <c r="AU1068" s="161" t="s">
        <v>82</v>
      </c>
      <c r="AV1068" s="12" t="s">
        <v>82</v>
      </c>
      <c r="AW1068" s="12" t="s">
        <v>33</v>
      </c>
      <c r="AX1068" s="12" t="s">
        <v>79</v>
      </c>
      <c r="AY1068" s="161" t="s">
        <v>155</v>
      </c>
    </row>
    <row r="1069" spans="2:65" s="1" customFormat="1" ht="16.5" customHeight="1">
      <c r="B1069" s="33"/>
      <c r="C1069" s="149" t="s">
        <v>1909</v>
      </c>
      <c r="D1069" s="149" t="s">
        <v>229</v>
      </c>
      <c r="E1069" s="150" t="s">
        <v>1910</v>
      </c>
      <c r="F1069" s="151" t="s">
        <v>1911</v>
      </c>
      <c r="G1069" s="152" t="s">
        <v>161</v>
      </c>
      <c r="H1069" s="153">
        <v>4</v>
      </c>
      <c r="I1069" s="154"/>
      <c r="J1069" s="155">
        <f>ROUND(I1069*H1069,2)</f>
        <v>0</v>
      </c>
      <c r="K1069" s="151" t="s">
        <v>162</v>
      </c>
      <c r="L1069" s="156"/>
      <c r="M1069" s="157" t="s">
        <v>19</v>
      </c>
      <c r="N1069" s="158" t="s">
        <v>43</v>
      </c>
      <c r="P1069" s="141">
        <f>O1069*H1069</f>
        <v>0</v>
      </c>
      <c r="Q1069" s="141">
        <v>1.1000000000000001</v>
      </c>
      <c r="R1069" s="141">
        <f>Q1069*H1069</f>
        <v>4.4000000000000004</v>
      </c>
      <c r="S1069" s="141">
        <v>0</v>
      </c>
      <c r="T1069" s="142">
        <f>S1069*H1069</f>
        <v>0</v>
      </c>
      <c r="AR1069" s="143" t="s">
        <v>177</v>
      </c>
      <c r="AT1069" s="143" t="s">
        <v>229</v>
      </c>
      <c r="AU1069" s="143" t="s">
        <v>82</v>
      </c>
      <c r="AY1069" s="18" t="s">
        <v>155</v>
      </c>
      <c r="BE1069" s="144">
        <f>IF(N1069="základní",J1069,0)</f>
        <v>0</v>
      </c>
      <c r="BF1069" s="144">
        <f>IF(N1069="snížená",J1069,0)</f>
        <v>0</v>
      </c>
      <c r="BG1069" s="144">
        <f>IF(N1069="zákl. přenesená",J1069,0)</f>
        <v>0</v>
      </c>
      <c r="BH1069" s="144">
        <f>IF(N1069="sníž. přenesená",J1069,0)</f>
        <v>0</v>
      </c>
      <c r="BI1069" s="144">
        <f>IF(N1069="nulová",J1069,0)</f>
        <v>0</v>
      </c>
      <c r="BJ1069" s="18" t="s">
        <v>79</v>
      </c>
      <c r="BK1069" s="144">
        <f>ROUND(I1069*H1069,2)</f>
        <v>0</v>
      </c>
      <c r="BL1069" s="18" t="s">
        <v>163</v>
      </c>
      <c r="BM1069" s="143" t="s">
        <v>1912</v>
      </c>
    </row>
    <row r="1070" spans="2:65" s="14" customFormat="1" ht="10.199999999999999">
      <c r="B1070" s="178"/>
      <c r="D1070" s="160" t="s">
        <v>514</v>
      </c>
      <c r="E1070" s="179" t="s">
        <v>19</v>
      </c>
      <c r="F1070" s="180" t="s">
        <v>885</v>
      </c>
      <c r="H1070" s="179" t="s">
        <v>19</v>
      </c>
      <c r="I1070" s="181"/>
      <c r="L1070" s="178"/>
      <c r="M1070" s="182"/>
      <c r="T1070" s="183"/>
      <c r="AT1070" s="179" t="s">
        <v>514</v>
      </c>
      <c r="AU1070" s="179" t="s">
        <v>82</v>
      </c>
      <c r="AV1070" s="14" t="s">
        <v>79</v>
      </c>
      <c r="AW1070" s="14" t="s">
        <v>33</v>
      </c>
      <c r="AX1070" s="14" t="s">
        <v>72</v>
      </c>
      <c r="AY1070" s="179" t="s">
        <v>155</v>
      </c>
    </row>
    <row r="1071" spans="2:65" s="12" customFormat="1" ht="10.199999999999999">
      <c r="B1071" s="159"/>
      <c r="D1071" s="160" t="s">
        <v>514</v>
      </c>
      <c r="E1071" s="161" t="s">
        <v>19</v>
      </c>
      <c r="F1071" s="162" t="s">
        <v>163</v>
      </c>
      <c r="H1071" s="163">
        <v>4</v>
      </c>
      <c r="I1071" s="164"/>
      <c r="L1071" s="159"/>
      <c r="M1071" s="165"/>
      <c r="T1071" s="166"/>
      <c r="AT1071" s="161" t="s">
        <v>514</v>
      </c>
      <c r="AU1071" s="161" t="s">
        <v>82</v>
      </c>
      <c r="AV1071" s="12" t="s">
        <v>82</v>
      </c>
      <c r="AW1071" s="12" t="s">
        <v>33</v>
      </c>
      <c r="AX1071" s="12" t="s">
        <v>79</v>
      </c>
      <c r="AY1071" s="161" t="s">
        <v>155</v>
      </c>
    </row>
    <row r="1072" spans="2:65" s="1" customFormat="1" ht="16.5" customHeight="1">
      <c r="B1072" s="33"/>
      <c r="C1072" s="132" t="s">
        <v>409</v>
      </c>
      <c r="D1072" s="132" t="s">
        <v>158</v>
      </c>
      <c r="E1072" s="133" t="s">
        <v>971</v>
      </c>
      <c r="F1072" s="134" t="s">
        <v>972</v>
      </c>
      <c r="G1072" s="135" t="s">
        <v>161</v>
      </c>
      <c r="H1072" s="136">
        <v>26</v>
      </c>
      <c r="I1072" s="137"/>
      <c r="J1072" s="138">
        <f>ROUND(I1072*H1072,2)</f>
        <v>0</v>
      </c>
      <c r="K1072" s="134" t="s">
        <v>162</v>
      </c>
      <c r="L1072" s="33"/>
      <c r="M1072" s="139" t="s">
        <v>19</v>
      </c>
      <c r="N1072" s="140" t="s">
        <v>43</v>
      </c>
      <c r="P1072" s="141">
        <f>O1072*H1072</f>
        <v>0</v>
      </c>
      <c r="Q1072" s="141">
        <v>1.0189999999999999E-2</v>
      </c>
      <c r="R1072" s="141">
        <f>Q1072*H1072</f>
        <v>0.26494000000000001</v>
      </c>
      <c r="S1072" s="141">
        <v>0</v>
      </c>
      <c r="T1072" s="142">
        <f>S1072*H1072</f>
        <v>0</v>
      </c>
      <c r="AR1072" s="143" t="s">
        <v>163</v>
      </c>
      <c r="AT1072" s="143" t="s">
        <v>158</v>
      </c>
      <c r="AU1072" s="143" t="s">
        <v>82</v>
      </c>
      <c r="AY1072" s="18" t="s">
        <v>155</v>
      </c>
      <c r="BE1072" s="144">
        <f>IF(N1072="základní",J1072,0)</f>
        <v>0</v>
      </c>
      <c r="BF1072" s="144">
        <f>IF(N1072="snížená",J1072,0)</f>
        <v>0</v>
      </c>
      <c r="BG1072" s="144">
        <f>IF(N1072="zákl. přenesená",J1072,0)</f>
        <v>0</v>
      </c>
      <c r="BH1072" s="144">
        <f>IF(N1072="sníž. přenesená",J1072,0)</f>
        <v>0</v>
      </c>
      <c r="BI1072" s="144">
        <f>IF(N1072="nulová",J1072,0)</f>
        <v>0</v>
      </c>
      <c r="BJ1072" s="18" t="s">
        <v>79</v>
      </c>
      <c r="BK1072" s="144">
        <f>ROUND(I1072*H1072,2)</f>
        <v>0</v>
      </c>
      <c r="BL1072" s="18" t="s">
        <v>163</v>
      </c>
      <c r="BM1072" s="143" t="s">
        <v>1913</v>
      </c>
    </row>
    <row r="1073" spans="2:65" s="1" customFormat="1" ht="10.199999999999999">
      <c r="B1073" s="33"/>
      <c r="D1073" s="145" t="s">
        <v>164</v>
      </c>
      <c r="F1073" s="146" t="s">
        <v>974</v>
      </c>
      <c r="I1073" s="147"/>
      <c r="L1073" s="33"/>
      <c r="M1073" s="148"/>
      <c r="T1073" s="54"/>
      <c r="AT1073" s="18" t="s">
        <v>164</v>
      </c>
      <c r="AU1073" s="18" t="s">
        <v>82</v>
      </c>
    </row>
    <row r="1074" spans="2:65" s="14" customFormat="1" ht="10.199999999999999">
      <c r="B1074" s="178"/>
      <c r="D1074" s="160" t="s">
        <v>514</v>
      </c>
      <c r="E1074" s="179" t="s">
        <v>19</v>
      </c>
      <c r="F1074" s="180" t="s">
        <v>975</v>
      </c>
      <c r="H1074" s="179" t="s">
        <v>19</v>
      </c>
      <c r="I1074" s="181"/>
      <c r="L1074" s="178"/>
      <c r="M1074" s="182"/>
      <c r="T1074" s="183"/>
      <c r="AT1074" s="179" t="s">
        <v>514</v>
      </c>
      <c r="AU1074" s="179" t="s">
        <v>82</v>
      </c>
      <c r="AV1074" s="14" t="s">
        <v>79</v>
      </c>
      <c r="AW1074" s="14" t="s">
        <v>33</v>
      </c>
      <c r="AX1074" s="14" t="s">
        <v>72</v>
      </c>
      <c r="AY1074" s="179" t="s">
        <v>155</v>
      </c>
    </row>
    <row r="1075" spans="2:65" s="14" customFormat="1" ht="10.199999999999999">
      <c r="B1075" s="178"/>
      <c r="D1075" s="160" t="s">
        <v>514</v>
      </c>
      <c r="E1075" s="179" t="s">
        <v>19</v>
      </c>
      <c r="F1075" s="180" t="s">
        <v>976</v>
      </c>
      <c r="H1075" s="179" t="s">
        <v>19</v>
      </c>
      <c r="I1075" s="181"/>
      <c r="L1075" s="178"/>
      <c r="M1075" s="182"/>
      <c r="T1075" s="183"/>
      <c r="AT1075" s="179" t="s">
        <v>514</v>
      </c>
      <c r="AU1075" s="179" t="s">
        <v>82</v>
      </c>
      <c r="AV1075" s="14" t="s">
        <v>79</v>
      </c>
      <c r="AW1075" s="14" t="s">
        <v>33</v>
      </c>
      <c r="AX1075" s="14" t="s">
        <v>72</v>
      </c>
      <c r="AY1075" s="179" t="s">
        <v>155</v>
      </c>
    </row>
    <row r="1076" spans="2:65" s="12" customFormat="1" ht="10.199999999999999">
      <c r="B1076" s="159"/>
      <c r="D1076" s="160" t="s">
        <v>514</v>
      </c>
      <c r="E1076" s="161" t="s">
        <v>19</v>
      </c>
      <c r="F1076" s="162" t="s">
        <v>1914</v>
      </c>
      <c r="H1076" s="163">
        <v>8</v>
      </c>
      <c r="I1076" s="164"/>
      <c r="L1076" s="159"/>
      <c r="M1076" s="165"/>
      <c r="T1076" s="166"/>
      <c r="AT1076" s="161" t="s">
        <v>514</v>
      </c>
      <c r="AU1076" s="161" t="s">
        <v>82</v>
      </c>
      <c r="AV1076" s="12" t="s">
        <v>82</v>
      </c>
      <c r="AW1076" s="12" t="s">
        <v>33</v>
      </c>
      <c r="AX1076" s="12" t="s">
        <v>72</v>
      </c>
      <c r="AY1076" s="161" t="s">
        <v>155</v>
      </c>
    </row>
    <row r="1077" spans="2:65" s="14" customFormat="1" ht="10.199999999999999">
      <c r="B1077" s="178"/>
      <c r="D1077" s="160" t="s">
        <v>514</v>
      </c>
      <c r="E1077" s="179" t="s">
        <v>19</v>
      </c>
      <c r="F1077" s="180" t="s">
        <v>978</v>
      </c>
      <c r="H1077" s="179" t="s">
        <v>19</v>
      </c>
      <c r="I1077" s="181"/>
      <c r="L1077" s="178"/>
      <c r="M1077" s="182"/>
      <c r="T1077" s="183"/>
      <c r="AT1077" s="179" t="s">
        <v>514</v>
      </c>
      <c r="AU1077" s="179" t="s">
        <v>82</v>
      </c>
      <c r="AV1077" s="14" t="s">
        <v>79</v>
      </c>
      <c r="AW1077" s="14" t="s">
        <v>33</v>
      </c>
      <c r="AX1077" s="14" t="s">
        <v>72</v>
      </c>
      <c r="AY1077" s="179" t="s">
        <v>155</v>
      </c>
    </row>
    <row r="1078" spans="2:65" s="12" customFormat="1" ht="10.199999999999999">
      <c r="B1078" s="159"/>
      <c r="D1078" s="160" t="s">
        <v>514</v>
      </c>
      <c r="E1078" s="161" t="s">
        <v>19</v>
      </c>
      <c r="F1078" s="162" t="s">
        <v>1915</v>
      </c>
      <c r="H1078" s="163">
        <v>15</v>
      </c>
      <c r="I1078" s="164"/>
      <c r="L1078" s="159"/>
      <c r="M1078" s="165"/>
      <c r="T1078" s="166"/>
      <c r="AT1078" s="161" t="s">
        <v>514</v>
      </c>
      <c r="AU1078" s="161" t="s">
        <v>82</v>
      </c>
      <c r="AV1078" s="12" t="s">
        <v>82</v>
      </c>
      <c r="AW1078" s="12" t="s">
        <v>33</v>
      </c>
      <c r="AX1078" s="12" t="s">
        <v>72</v>
      </c>
      <c r="AY1078" s="161" t="s">
        <v>155</v>
      </c>
    </row>
    <row r="1079" spans="2:65" s="14" customFormat="1" ht="10.199999999999999">
      <c r="B1079" s="178"/>
      <c r="D1079" s="160" t="s">
        <v>514</v>
      </c>
      <c r="E1079" s="179" t="s">
        <v>19</v>
      </c>
      <c r="F1079" s="180" t="s">
        <v>980</v>
      </c>
      <c r="H1079" s="179" t="s">
        <v>19</v>
      </c>
      <c r="I1079" s="181"/>
      <c r="L1079" s="178"/>
      <c r="M1079" s="182"/>
      <c r="T1079" s="183"/>
      <c r="AT1079" s="179" t="s">
        <v>514</v>
      </c>
      <c r="AU1079" s="179" t="s">
        <v>82</v>
      </c>
      <c r="AV1079" s="14" t="s">
        <v>79</v>
      </c>
      <c r="AW1079" s="14" t="s">
        <v>33</v>
      </c>
      <c r="AX1079" s="14" t="s">
        <v>72</v>
      </c>
      <c r="AY1079" s="179" t="s">
        <v>155</v>
      </c>
    </row>
    <row r="1080" spans="2:65" s="12" customFormat="1" ht="10.199999999999999">
      <c r="B1080" s="159"/>
      <c r="D1080" s="160" t="s">
        <v>514</v>
      </c>
      <c r="E1080" s="161" t="s">
        <v>19</v>
      </c>
      <c r="F1080" s="162" t="s">
        <v>92</v>
      </c>
      <c r="H1080" s="163">
        <v>3</v>
      </c>
      <c r="I1080" s="164"/>
      <c r="L1080" s="159"/>
      <c r="M1080" s="165"/>
      <c r="T1080" s="166"/>
      <c r="AT1080" s="161" t="s">
        <v>514</v>
      </c>
      <c r="AU1080" s="161" t="s">
        <v>82</v>
      </c>
      <c r="AV1080" s="12" t="s">
        <v>82</v>
      </c>
      <c r="AW1080" s="12" t="s">
        <v>33</v>
      </c>
      <c r="AX1080" s="12" t="s">
        <v>72</v>
      </c>
      <c r="AY1080" s="161" t="s">
        <v>155</v>
      </c>
    </row>
    <row r="1081" spans="2:65" s="13" customFormat="1" ht="10.199999999999999">
      <c r="B1081" s="167"/>
      <c r="D1081" s="160" t="s">
        <v>514</v>
      </c>
      <c r="E1081" s="168" t="s">
        <v>19</v>
      </c>
      <c r="F1081" s="169" t="s">
        <v>516</v>
      </c>
      <c r="H1081" s="170">
        <v>26</v>
      </c>
      <c r="I1081" s="171"/>
      <c r="L1081" s="167"/>
      <c r="M1081" s="172"/>
      <c r="T1081" s="173"/>
      <c r="AT1081" s="168" t="s">
        <v>514</v>
      </c>
      <c r="AU1081" s="168" t="s">
        <v>82</v>
      </c>
      <c r="AV1081" s="13" t="s">
        <v>163</v>
      </c>
      <c r="AW1081" s="13" t="s">
        <v>33</v>
      </c>
      <c r="AX1081" s="13" t="s">
        <v>79</v>
      </c>
      <c r="AY1081" s="168" t="s">
        <v>155</v>
      </c>
    </row>
    <row r="1082" spans="2:65" s="1" customFormat="1" ht="16.5" customHeight="1">
      <c r="B1082" s="33"/>
      <c r="C1082" s="149" t="s">
        <v>1916</v>
      </c>
      <c r="D1082" s="149" t="s">
        <v>229</v>
      </c>
      <c r="E1082" s="150" t="s">
        <v>1917</v>
      </c>
      <c r="F1082" s="151" t="s">
        <v>1918</v>
      </c>
      <c r="G1082" s="152" t="s">
        <v>161</v>
      </c>
      <c r="H1082" s="153">
        <v>8</v>
      </c>
      <c r="I1082" s="154"/>
      <c r="J1082" s="155">
        <f>ROUND(I1082*H1082,2)</f>
        <v>0</v>
      </c>
      <c r="K1082" s="151" t="s">
        <v>162</v>
      </c>
      <c r="L1082" s="156"/>
      <c r="M1082" s="157" t="s">
        <v>19</v>
      </c>
      <c r="N1082" s="158" t="s">
        <v>43</v>
      </c>
      <c r="P1082" s="141">
        <f>O1082*H1082</f>
        <v>0</v>
      </c>
      <c r="Q1082" s="141">
        <v>0.254</v>
      </c>
      <c r="R1082" s="141">
        <f>Q1082*H1082</f>
        <v>2.032</v>
      </c>
      <c r="S1082" s="141">
        <v>0</v>
      </c>
      <c r="T1082" s="142">
        <f>S1082*H1082</f>
        <v>0</v>
      </c>
      <c r="AR1082" s="143" t="s">
        <v>177</v>
      </c>
      <c r="AT1082" s="143" t="s">
        <v>229</v>
      </c>
      <c r="AU1082" s="143" t="s">
        <v>82</v>
      </c>
      <c r="AY1082" s="18" t="s">
        <v>155</v>
      </c>
      <c r="BE1082" s="144">
        <f>IF(N1082="základní",J1082,0)</f>
        <v>0</v>
      </c>
      <c r="BF1082" s="144">
        <f>IF(N1082="snížená",J1082,0)</f>
        <v>0</v>
      </c>
      <c r="BG1082" s="144">
        <f>IF(N1082="zákl. přenesená",J1082,0)</f>
        <v>0</v>
      </c>
      <c r="BH1082" s="144">
        <f>IF(N1082="sníž. přenesená",J1082,0)</f>
        <v>0</v>
      </c>
      <c r="BI1082" s="144">
        <f>IF(N1082="nulová",J1082,0)</f>
        <v>0</v>
      </c>
      <c r="BJ1082" s="18" t="s">
        <v>79</v>
      </c>
      <c r="BK1082" s="144">
        <f>ROUND(I1082*H1082,2)</f>
        <v>0</v>
      </c>
      <c r="BL1082" s="18" t="s">
        <v>163</v>
      </c>
      <c r="BM1082" s="143" t="s">
        <v>1919</v>
      </c>
    </row>
    <row r="1083" spans="2:65" s="14" customFormat="1" ht="10.199999999999999">
      <c r="B1083" s="178"/>
      <c r="D1083" s="160" t="s">
        <v>514</v>
      </c>
      <c r="E1083" s="179" t="s">
        <v>19</v>
      </c>
      <c r="F1083" s="180" t="s">
        <v>885</v>
      </c>
      <c r="H1083" s="179" t="s">
        <v>19</v>
      </c>
      <c r="I1083" s="181"/>
      <c r="L1083" s="178"/>
      <c r="M1083" s="182"/>
      <c r="T1083" s="183"/>
      <c r="AT1083" s="179" t="s">
        <v>514</v>
      </c>
      <c r="AU1083" s="179" t="s">
        <v>82</v>
      </c>
      <c r="AV1083" s="14" t="s">
        <v>79</v>
      </c>
      <c r="AW1083" s="14" t="s">
        <v>33</v>
      </c>
      <c r="AX1083" s="14" t="s">
        <v>72</v>
      </c>
      <c r="AY1083" s="179" t="s">
        <v>155</v>
      </c>
    </row>
    <row r="1084" spans="2:65" s="12" customFormat="1" ht="10.199999999999999">
      <c r="B1084" s="159"/>
      <c r="D1084" s="160" t="s">
        <v>514</v>
      </c>
      <c r="E1084" s="161" t="s">
        <v>19</v>
      </c>
      <c r="F1084" s="162" t="s">
        <v>177</v>
      </c>
      <c r="H1084" s="163">
        <v>8</v>
      </c>
      <c r="I1084" s="164"/>
      <c r="L1084" s="159"/>
      <c r="M1084" s="165"/>
      <c r="T1084" s="166"/>
      <c r="AT1084" s="161" t="s">
        <v>514</v>
      </c>
      <c r="AU1084" s="161" t="s">
        <v>82</v>
      </c>
      <c r="AV1084" s="12" t="s">
        <v>82</v>
      </c>
      <c r="AW1084" s="12" t="s">
        <v>33</v>
      </c>
      <c r="AX1084" s="12" t="s">
        <v>79</v>
      </c>
      <c r="AY1084" s="161" t="s">
        <v>155</v>
      </c>
    </row>
    <row r="1085" spans="2:65" s="1" customFormat="1" ht="16.5" customHeight="1">
      <c r="B1085" s="33"/>
      <c r="C1085" s="149" t="s">
        <v>412</v>
      </c>
      <c r="D1085" s="149" t="s">
        <v>229</v>
      </c>
      <c r="E1085" s="150" t="s">
        <v>1920</v>
      </c>
      <c r="F1085" s="151" t="s">
        <v>1921</v>
      </c>
      <c r="G1085" s="152" t="s">
        <v>161</v>
      </c>
      <c r="H1085" s="153">
        <v>15</v>
      </c>
      <c r="I1085" s="154"/>
      <c r="J1085" s="155">
        <f>ROUND(I1085*H1085,2)</f>
        <v>0</v>
      </c>
      <c r="K1085" s="151" t="s">
        <v>162</v>
      </c>
      <c r="L1085" s="156"/>
      <c r="M1085" s="157" t="s">
        <v>19</v>
      </c>
      <c r="N1085" s="158" t="s">
        <v>43</v>
      </c>
      <c r="P1085" s="141">
        <f>O1085*H1085</f>
        <v>0</v>
      </c>
      <c r="Q1085" s="141">
        <v>0.50600000000000001</v>
      </c>
      <c r="R1085" s="141">
        <f>Q1085*H1085</f>
        <v>7.59</v>
      </c>
      <c r="S1085" s="141">
        <v>0</v>
      </c>
      <c r="T1085" s="142">
        <f>S1085*H1085</f>
        <v>0</v>
      </c>
      <c r="AR1085" s="143" t="s">
        <v>177</v>
      </c>
      <c r="AT1085" s="143" t="s">
        <v>229</v>
      </c>
      <c r="AU1085" s="143" t="s">
        <v>82</v>
      </c>
      <c r="AY1085" s="18" t="s">
        <v>155</v>
      </c>
      <c r="BE1085" s="144">
        <f>IF(N1085="základní",J1085,0)</f>
        <v>0</v>
      </c>
      <c r="BF1085" s="144">
        <f>IF(N1085="snížená",J1085,0)</f>
        <v>0</v>
      </c>
      <c r="BG1085" s="144">
        <f>IF(N1085="zákl. přenesená",J1085,0)</f>
        <v>0</v>
      </c>
      <c r="BH1085" s="144">
        <f>IF(N1085="sníž. přenesená",J1085,0)</f>
        <v>0</v>
      </c>
      <c r="BI1085" s="144">
        <f>IF(N1085="nulová",J1085,0)</f>
        <v>0</v>
      </c>
      <c r="BJ1085" s="18" t="s">
        <v>79</v>
      </c>
      <c r="BK1085" s="144">
        <f>ROUND(I1085*H1085,2)</f>
        <v>0</v>
      </c>
      <c r="BL1085" s="18" t="s">
        <v>163</v>
      </c>
      <c r="BM1085" s="143" t="s">
        <v>1922</v>
      </c>
    </row>
    <row r="1086" spans="2:65" s="14" customFormat="1" ht="10.199999999999999">
      <c r="B1086" s="178"/>
      <c r="D1086" s="160" t="s">
        <v>514</v>
      </c>
      <c r="E1086" s="179" t="s">
        <v>19</v>
      </c>
      <c r="F1086" s="180" t="s">
        <v>885</v>
      </c>
      <c r="H1086" s="179" t="s">
        <v>19</v>
      </c>
      <c r="I1086" s="181"/>
      <c r="L1086" s="178"/>
      <c r="M1086" s="182"/>
      <c r="T1086" s="183"/>
      <c r="AT1086" s="179" t="s">
        <v>514</v>
      </c>
      <c r="AU1086" s="179" t="s">
        <v>82</v>
      </c>
      <c r="AV1086" s="14" t="s">
        <v>79</v>
      </c>
      <c r="AW1086" s="14" t="s">
        <v>33</v>
      </c>
      <c r="AX1086" s="14" t="s">
        <v>72</v>
      </c>
      <c r="AY1086" s="179" t="s">
        <v>155</v>
      </c>
    </row>
    <row r="1087" spans="2:65" s="12" customFormat="1" ht="10.199999999999999">
      <c r="B1087" s="159"/>
      <c r="D1087" s="160" t="s">
        <v>514</v>
      </c>
      <c r="E1087" s="161" t="s">
        <v>19</v>
      </c>
      <c r="F1087" s="162" t="s">
        <v>8</v>
      </c>
      <c r="H1087" s="163">
        <v>15</v>
      </c>
      <c r="I1087" s="164"/>
      <c r="L1087" s="159"/>
      <c r="M1087" s="165"/>
      <c r="T1087" s="166"/>
      <c r="AT1087" s="161" t="s">
        <v>514</v>
      </c>
      <c r="AU1087" s="161" t="s">
        <v>82</v>
      </c>
      <c r="AV1087" s="12" t="s">
        <v>82</v>
      </c>
      <c r="AW1087" s="12" t="s">
        <v>33</v>
      </c>
      <c r="AX1087" s="12" t="s">
        <v>79</v>
      </c>
      <c r="AY1087" s="161" t="s">
        <v>155</v>
      </c>
    </row>
    <row r="1088" spans="2:65" s="1" customFormat="1" ht="16.5" customHeight="1">
      <c r="B1088" s="33"/>
      <c r="C1088" s="149" t="s">
        <v>1923</v>
      </c>
      <c r="D1088" s="149" t="s">
        <v>229</v>
      </c>
      <c r="E1088" s="150" t="s">
        <v>1924</v>
      </c>
      <c r="F1088" s="151" t="s">
        <v>1925</v>
      </c>
      <c r="G1088" s="152" t="s">
        <v>161</v>
      </c>
      <c r="H1088" s="153">
        <v>3</v>
      </c>
      <c r="I1088" s="154"/>
      <c r="J1088" s="155">
        <f>ROUND(I1088*H1088,2)</f>
        <v>0</v>
      </c>
      <c r="K1088" s="151" t="s">
        <v>162</v>
      </c>
      <c r="L1088" s="156"/>
      <c r="M1088" s="157" t="s">
        <v>19</v>
      </c>
      <c r="N1088" s="158" t="s">
        <v>43</v>
      </c>
      <c r="P1088" s="141">
        <f>O1088*H1088</f>
        <v>0</v>
      </c>
      <c r="Q1088" s="141">
        <v>1.0129999999999999</v>
      </c>
      <c r="R1088" s="141">
        <f>Q1088*H1088</f>
        <v>3.0389999999999997</v>
      </c>
      <c r="S1088" s="141">
        <v>0</v>
      </c>
      <c r="T1088" s="142">
        <f>S1088*H1088</f>
        <v>0</v>
      </c>
      <c r="AR1088" s="143" t="s">
        <v>177</v>
      </c>
      <c r="AT1088" s="143" t="s">
        <v>229</v>
      </c>
      <c r="AU1088" s="143" t="s">
        <v>82</v>
      </c>
      <c r="AY1088" s="18" t="s">
        <v>155</v>
      </c>
      <c r="BE1088" s="144">
        <f>IF(N1088="základní",J1088,0)</f>
        <v>0</v>
      </c>
      <c r="BF1088" s="144">
        <f>IF(N1088="snížená",J1088,0)</f>
        <v>0</v>
      </c>
      <c r="BG1088" s="144">
        <f>IF(N1088="zákl. přenesená",J1088,0)</f>
        <v>0</v>
      </c>
      <c r="BH1088" s="144">
        <f>IF(N1088="sníž. přenesená",J1088,0)</f>
        <v>0</v>
      </c>
      <c r="BI1088" s="144">
        <f>IF(N1088="nulová",J1088,0)</f>
        <v>0</v>
      </c>
      <c r="BJ1088" s="18" t="s">
        <v>79</v>
      </c>
      <c r="BK1088" s="144">
        <f>ROUND(I1088*H1088,2)</f>
        <v>0</v>
      </c>
      <c r="BL1088" s="18" t="s">
        <v>163</v>
      </c>
      <c r="BM1088" s="143" t="s">
        <v>1926</v>
      </c>
    </row>
    <row r="1089" spans="2:65" s="14" customFormat="1" ht="10.199999999999999">
      <c r="B1089" s="178"/>
      <c r="D1089" s="160" t="s">
        <v>514</v>
      </c>
      <c r="E1089" s="179" t="s">
        <v>19</v>
      </c>
      <c r="F1089" s="180" t="s">
        <v>885</v>
      </c>
      <c r="H1089" s="179" t="s">
        <v>19</v>
      </c>
      <c r="I1089" s="181"/>
      <c r="L1089" s="178"/>
      <c r="M1089" s="182"/>
      <c r="T1089" s="183"/>
      <c r="AT1089" s="179" t="s">
        <v>514</v>
      </c>
      <c r="AU1089" s="179" t="s">
        <v>82</v>
      </c>
      <c r="AV1089" s="14" t="s">
        <v>79</v>
      </c>
      <c r="AW1089" s="14" t="s">
        <v>33</v>
      </c>
      <c r="AX1089" s="14" t="s">
        <v>72</v>
      </c>
      <c r="AY1089" s="179" t="s">
        <v>155</v>
      </c>
    </row>
    <row r="1090" spans="2:65" s="12" customFormat="1" ht="10.199999999999999">
      <c r="B1090" s="159"/>
      <c r="D1090" s="160" t="s">
        <v>514</v>
      </c>
      <c r="E1090" s="161" t="s">
        <v>19</v>
      </c>
      <c r="F1090" s="162" t="s">
        <v>92</v>
      </c>
      <c r="H1090" s="163">
        <v>3</v>
      </c>
      <c r="I1090" s="164"/>
      <c r="L1090" s="159"/>
      <c r="M1090" s="165"/>
      <c r="T1090" s="166"/>
      <c r="AT1090" s="161" t="s">
        <v>514</v>
      </c>
      <c r="AU1090" s="161" t="s">
        <v>82</v>
      </c>
      <c r="AV1090" s="12" t="s">
        <v>82</v>
      </c>
      <c r="AW1090" s="12" t="s">
        <v>33</v>
      </c>
      <c r="AX1090" s="12" t="s">
        <v>79</v>
      </c>
      <c r="AY1090" s="161" t="s">
        <v>155</v>
      </c>
    </row>
    <row r="1091" spans="2:65" s="1" customFormat="1" ht="21.75" customHeight="1">
      <c r="B1091" s="33"/>
      <c r="C1091" s="132" t="s">
        <v>417</v>
      </c>
      <c r="D1091" s="132" t="s">
        <v>158</v>
      </c>
      <c r="E1091" s="133" t="s">
        <v>1020</v>
      </c>
      <c r="F1091" s="134" t="s">
        <v>1021</v>
      </c>
      <c r="G1091" s="135" t="s">
        <v>161</v>
      </c>
      <c r="H1091" s="136">
        <v>24</v>
      </c>
      <c r="I1091" s="137"/>
      <c r="J1091" s="138">
        <f>ROUND(I1091*H1091,2)</f>
        <v>0</v>
      </c>
      <c r="K1091" s="134" t="s">
        <v>162</v>
      </c>
      <c r="L1091" s="33"/>
      <c r="M1091" s="139" t="s">
        <v>19</v>
      </c>
      <c r="N1091" s="140" t="s">
        <v>43</v>
      </c>
      <c r="P1091" s="141">
        <f>O1091*H1091</f>
        <v>0</v>
      </c>
      <c r="Q1091" s="141">
        <v>0.09</v>
      </c>
      <c r="R1091" s="141">
        <f>Q1091*H1091</f>
        <v>2.16</v>
      </c>
      <c r="S1091" s="141">
        <v>0</v>
      </c>
      <c r="T1091" s="142">
        <f>S1091*H1091</f>
        <v>0</v>
      </c>
      <c r="AR1091" s="143" t="s">
        <v>163</v>
      </c>
      <c r="AT1091" s="143" t="s">
        <v>158</v>
      </c>
      <c r="AU1091" s="143" t="s">
        <v>82</v>
      </c>
      <c r="AY1091" s="18" t="s">
        <v>155</v>
      </c>
      <c r="BE1091" s="144">
        <f>IF(N1091="základní",J1091,0)</f>
        <v>0</v>
      </c>
      <c r="BF1091" s="144">
        <f>IF(N1091="snížená",J1091,0)</f>
        <v>0</v>
      </c>
      <c r="BG1091" s="144">
        <f>IF(N1091="zákl. přenesená",J1091,0)</f>
        <v>0</v>
      </c>
      <c r="BH1091" s="144">
        <f>IF(N1091="sníž. přenesená",J1091,0)</f>
        <v>0</v>
      </c>
      <c r="BI1091" s="144">
        <f>IF(N1091="nulová",J1091,0)</f>
        <v>0</v>
      </c>
      <c r="BJ1091" s="18" t="s">
        <v>79</v>
      </c>
      <c r="BK1091" s="144">
        <f>ROUND(I1091*H1091,2)</f>
        <v>0</v>
      </c>
      <c r="BL1091" s="18" t="s">
        <v>163</v>
      </c>
      <c r="BM1091" s="143" t="s">
        <v>1927</v>
      </c>
    </row>
    <row r="1092" spans="2:65" s="1" customFormat="1" ht="10.199999999999999">
      <c r="B1092" s="33"/>
      <c r="D1092" s="145" t="s">
        <v>164</v>
      </c>
      <c r="F1092" s="146" t="s">
        <v>1023</v>
      </c>
      <c r="I1092" s="147"/>
      <c r="L1092" s="33"/>
      <c r="M1092" s="148"/>
      <c r="T1092" s="54"/>
      <c r="AT1092" s="18" t="s">
        <v>164</v>
      </c>
      <c r="AU1092" s="18" t="s">
        <v>82</v>
      </c>
    </row>
    <row r="1093" spans="2:65" s="14" customFormat="1" ht="10.199999999999999">
      <c r="B1093" s="178"/>
      <c r="D1093" s="160" t="s">
        <v>514</v>
      </c>
      <c r="E1093" s="179" t="s">
        <v>19</v>
      </c>
      <c r="F1093" s="180" t="s">
        <v>1002</v>
      </c>
      <c r="H1093" s="179" t="s">
        <v>19</v>
      </c>
      <c r="I1093" s="181"/>
      <c r="L1093" s="178"/>
      <c r="M1093" s="182"/>
      <c r="T1093" s="183"/>
      <c r="AT1093" s="179" t="s">
        <v>514</v>
      </c>
      <c r="AU1093" s="179" t="s">
        <v>82</v>
      </c>
      <c r="AV1093" s="14" t="s">
        <v>79</v>
      </c>
      <c r="AW1093" s="14" t="s">
        <v>33</v>
      </c>
      <c r="AX1093" s="14" t="s">
        <v>72</v>
      </c>
      <c r="AY1093" s="179" t="s">
        <v>155</v>
      </c>
    </row>
    <row r="1094" spans="2:65" s="12" customFormat="1" ht="10.199999999999999">
      <c r="B1094" s="159"/>
      <c r="D1094" s="160" t="s">
        <v>514</v>
      </c>
      <c r="E1094" s="161" t="s">
        <v>19</v>
      </c>
      <c r="F1094" s="162" t="s">
        <v>214</v>
      </c>
      <c r="H1094" s="163">
        <v>24</v>
      </c>
      <c r="I1094" s="164"/>
      <c r="L1094" s="159"/>
      <c r="M1094" s="165"/>
      <c r="T1094" s="166"/>
      <c r="AT1094" s="161" t="s">
        <v>514</v>
      </c>
      <c r="AU1094" s="161" t="s">
        <v>82</v>
      </c>
      <c r="AV1094" s="12" t="s">
        <v>82</v>
      </c>
      <c r="AW1094" s="12" t="s">
        <v>33</v>
      </c>
      <c r="AX1094" s="12" t="s">
        <v>79</v>
      </c>
      <c r="AY1094" s="161" t="s">
        <v>155</v>
      </c>
    </row>
    <row r="1095" spans="2:65" s="1" customFormat="1" ht="16.5" customHeight="1">
      <c r="B1095" s="33"/>
      <c r="C1095" s="149" t="s">
        <v>1928</v>
      </c>
      <c r="D1095" s="149" t="s">
        <v>229</v>
      </c>
      <c r="E1095" s="150" t="s">
        <v>1024</v>
      </c>
      <c r="F1095" s="151" t="s">
        <v>1025</v>
      </c>
      <c r="G1095" s="152" t="s">
        <v>161</v>
      </c>
      <c r="H1095" s="153">
        <v>24</v>
      </c>
      <c r="I1095" s="154"/>
      <c r="J1095" s="155">
        <f>ROUND(I1095*H1095,2)</f>
        <v>0</v>
      </c>
      <c r="K1095" s="151" t="s">
        <v>162</v>
      </c>
      <c r="L1095" s="156"/>
      <c r="M1095" s="157" t="s">
        <v>19</v>
      </c>
      <c r="N1095" s="158" t="s">
        <v>43</v>
      </c>
      <c r="P1095" s="141">
        <f>O1095*H1095</f>
        <v>0</v>
      </c>
      <c r="Q1095" s="141">
        <v>0.10199999999999999</v>
      </c>
      <c r="R1095" s="141">
        <f>Q1095*H1095</f>
        <v>2.448</v>
      </c>
      <c r="S1095" s="141">
        <v>0</v>
      </c>
      <c r="T1095" s="142">
        <f>S1095*H1095</f>
        <v>0</v>
      </c>
      <c r="AR1095" s="143" t="s">
        <v>177</v>
      </c>
      <c r="AT1095" s="143" t="s">
        <v>229</v>
      </c>
      <c r="AU1095" s="143" t="s">
        <v>82</v>
      </c>
      <c r="AY1095" s="18" t="s">
        <v>155</v>
      </c>
      <c r="BE1095" s="144">
        <f>IF(N1095="základní",J1095,0)</f>
        <v>0</v>
      </c>
      <c r="BF1095" s="144">
        <f>IF(N1095="snížená",J1095,0)</f>
        <v>0</v>
      </c>
      <c r="BG1095" s="144">
        <f>IF(N1095="zákl. přenesená",J1095,0)</f>
        <v>0</v>
      </c>
      <c r="BH1095" s="144">
        <f>IF(N1095="sníž. přenesená",J1095,0)</f>
        <v>0</v>
      </c>
      <c r="BI1095" s="144">
        <f>IF(N1095="nulová",J1095,0)</f>
        <v>0</v>
      </c>
      <c r="BJ1095" s="18" t="s">
        <v>79</v>
      </c>
      <c r="BK1095" s="144">
        <f>ROUND(I1095*H1095,2)</f>
        <v>0</v>
      </c>
      <c r="BL1095" s="18" t="s">
        <v>163</v>
      </c>
      <c r="BM1095" s="143" t="s">
        <v>1929</v>
      </c>
    </row>
    <row r="1096" spans="2:65" s="14" customFormat="1" ht="10.199999999999999">
      <c r="B1096" s="178"/>
      <c r="D1096" s="160" t="s">
        <v>514</v>
      </c>
      <c r="E1096" s="179" t="s">
        <v>19</v>
      </c>
      <c r="F1096" s="180" t="s">
        <v>885</v>
      </c>
      <c r="H1096" s="179" t="s">
        <v>19</v>
      </c>
      <c r="I1096" s="181"/>
      <c r="L1096" s="178"/>
      <c r="M1096" s="182"/>
      <c r="T1096" s="183"/>
      <c r="AT1096" s="179" t="s">
        <v>514</v>
      </c>
      <c r="AU1096" s="179" t="s">
        <v>82</v>
      </c>
      <c r="AV1096" s="14" t="s">
        <v>79</v>
      </c>
      <c r="AW1096" s="14" t="s">
        <v>33</v>
      </c>
      <c r="AX1096" s="14" t="s">
        <v>72</v>
      </c>
      <c r="AY1096" s="179" t="s">
        <v>155</v>
      </c>
    </row>
    <row r="1097" spans="2:65" s="12" customFormat="1" ht="10.199999999999999">
      <c r="B1097" s="159"/>
      <c r="D1097" s="160" t="s">
        <v>514</v>
      </c>
      <c r="E1097" s="161" t="s">
        <v>19</v>
      </c>
      <c r="F1097" s="162" t="s">
        <v>214</v>
      </c>
      <c r="H1097" s="163">
        <v>24</v>
      </c>
      <c r="I1097" s="164"/>
      <c r="L1097" s="159"/>
      <c r="M1097" s="165"/>
      <c r="T1097" s="166"/>
      <c r="AT1097" s="161" t="s">
        <v>514</v>
      </c>
      <c r="AU1097" s="161" t="s">
        <v>82</v>
      </c>
      <c r="AV1097" s="12" t="s">
        <v>82</v>
      </c>
      <c r="AW1097" s="12" t="s">
        <v>33</v>
      </c>
      <c r="AX1097" s="12" t="s">
        <v>79</v>
      </c>
      <c r="AY1097" s="161" t="s">
        <v>155</v>
      </c>
    </row>
    <row r="1098" spans="2:65" s="11" customFormat="1" ht="22.8" customHeight="1">
      <c r="B1098" s="120"/>
      <c r="D1098" s="121" t="s">
        <v>71</v>
      </c>
      <c r="E1098" s="130" t="s">
        <v>198</v>
      </c>
      <c r="F1098" s="130" t="s">
        <v>1037</v>
      </c>
      <c r="I1098" s="123"/>
      <c r="J1098" s="131">
        <f>BK1098</f>
        <v>0</v>
      </c>
      <c r="L1098" s="120"/>
      <c r="M1098" s="125"/>
      <c r="P1098" s="126">
        <f>SUM(P1099:P1124)</f>
        <v>0</v>
      </c>
      <c r="R1098" s="126">
        <f>SUM(R1099:R1124)</f>
        <v>3.6537600000000006</v>
      </c>
      <c r="T1098" s="127">
        <f>SUM(T1099:T1124)</f>
        <v>0</v>
      </c>
      <c r="AR1098" s="121" t="s">
        <v>79</v>
      </c>
      <c r="AT1098" s="128" t="s">
        <v>71</v>
      </c>
      <c r="AU1098" s="128" t="s">
        <v>79</v>
      </c>
      <c r="AY1098" s="121" t="s">
        <v>155</v>
      </c>
      <c r="BK1098" s="129">
        <f>SUM(BK1099:BK1124)</f>
        <v>0</v>
      </c>
    </row>
    <row r="1099" spans="2:65" s="1" customFormat="1" ht="16.5" customHeight="1">
      <c r="B1099" s="33"/>
      <c r="C1099" s="132" t="s">
        <v>420</v>
      </c>
      <c r="D1099" s="132" t="s">
        <v>158</v>
      </c>
      <c r="E1099" s="133" t="s">
        <v>1930</v>
      </c>
      <c r="F1099" s="134" t="s">
        <v>1931</v>
      </c>
      <c r="G1099" s="135" t="s">
        <v>171</v>
      </c>
      <c r="H1099" s="136">
        <v>21.6</v>
      </c>
      <c r="I1099" s="137"/>
      <c r="J1099" s="138">
        <f>ROUND(I1099*H1099,2)</f>
        <v>0</v>
      </c>
      <c r="K1099" s="134" t="s">
        <v>162</v>
      </c>
      <c r="L1099" s="33"/>
      <c r="M1099" s="139" t="s">
        <v>19</v>
      </c>
      <c r="N1099" s="140" t="s">
        <v>43</v>
      </c>
      <c r="P1099" s="141">
        <f>O1099*H1099</f>
        <v>0</v>
      </c>
      <c r="Q1099" s="141">
        <v>0</v>
      </c>
      <c r="R1099" s="141">
        <f>Q1099*H1099</f>
        <v>0</v>
      </c>
      <c r="S1099" s="141">
        <v>0</v>
      </c>
      <c r="T1099" s="142">
        <f>S1099*H1099</f>
        <v>0</v>
      </c>
      <c r="AR1099" s="143" t="s">
        <v>163</v>
      </c>
      <c r="AT1099" s="143" t="s">
        <v>158</v>
      </c>
      <c r="AU1099" s="143" t="s">
        <v>82</v>
      </c>
      <c r="AY1099" s="18" t="s">
        <v>155</v>
      </c>
      <c r="BE1099" s="144">
        <f>IF(N1099="základní",J1099,0)</f>
        <v>0</v>
      </c>
      <c r="BF1099" s="144">
        <f>IF(N1099="snížená",J1099,0)</f>
        <v>0</v>
      </c>
      <c r="BG1099" s="144">
        <f>IF(N1099="zákl. přenesená",J1099,0)</f>
        <v>0</v>
      </c>
      <c r="BH1099" s="144">
        <f>IF(N1099="sníž. přenesená",J1099,0)</f>
        <v>0</v>
      </c>
      <c r="BI1099" s="144">
        <f>IF(N1099="nulová",J1099,0)</f>
        <v>0</v>
      </c>
      <c r="BJ1099" s="18" t="s">
        <v>79</v>
      </c>
      <c r="BK1099" s="144">
        <f>ROUND(I1099*H1099,2)</f>
        <v>0</v>
      </c>
      <c r="BL1099" s="18" t="s">
        <v>163</v>
      </c>
      <c r="BM1099" s="143" t="s">
        <v>1932</v>
      </c>
    </row>
    <row r="1100" spans="2:65" s="1" customFormat="1" ht="10.199999999999999">
      <c r="B1100" s="33"/>
      <c r="D1100" s="145" t="s">
        <v>164</v>
      </c>
      <c r="F1100" s="146" t="s">
        <v>1933</v>
      </c>
      <c r="I1100" s="147"/>
      <c r="L1100" s="33"/>
      <c r="M1100" s="148"/>
      <c r="T1100" s="54"/>
      <c r="AT1100" s="18" t="s">
        <v>164</v>
      </c>
      <c r="AU1100" s="18" t="s">
        <v>82</v>
      </c>
    </row>
    <row r="1101" spans="2:65" s="14" customFormat="1" ht="10.199999999999999">
      <c r="B1101" s="178"/>
      <c r="D1101" s="160" t="s">
        <v>514</v>
      </c>
      <c r="E1101" s="179" t="s">
        <v>19</v>
      </c>
      <c r="F1101" s="180" t="s">
        <v>1639</v>
      </c>
      <c r="H1101" s="179" t="s">
        <v>19</v>
      </c>
      <c r="I1101" s="181"/>
      <c r="L1101" s="178"/>
      <c r="M1101" s="182"/>
      <c r="T1101" s="183"/>
      <c r="AT1101" s="179" t="s">
        <v>514</v>
      </c>
      <c r="AU1101" s="179" t="s">
        <v>82</v>
      </c>
      <c r="AV1101" s="14" t="s">
        <v>79</v>
      </c>
      <c r="AW1101" s="14" t="s">
        <v>33</v>
      </c>
      <c r="AX1101" s="14" t="s">
        <v>72</v>
      </c>
      <c r="AY1101" s="179" t="s">
        <v>155</v>
      </c>
    </row>
    <row r="1102" spans="2:65" s="14" customFormat="1" ht="10.199999999999999">
      <c r="B1102" s="178"/>
      <c r="D1102" s="160" t="s">
        <v>514</v>
      </c>
      <c r="E1102" s="179" t="s">
        <v>19</v>
      </c>
      <c r="F1102" s="180" t="s">
        <v>1934</v>
      </c>
      <c r="H1102" s="179" t="s">
        <v>19</v>
      </c>
      <c r="I1102" s="181"/>
      <c r="L1102" s="178"/>
      <c r="M1102" s="182"/>
      <c r="T1102" s="183"/>
      <c r="AT1102" s="179" t="s">
        <v>514</v>
      </c>
      <c r="AU1102" s="179" t="s">
        <v>82</v>
      </c>
      <c r="AV1102" s="14" t="s">
        <v>79</v>
      </c>
      <c r="AW1102" s="14" t="s">
        <v>33</v>
      </c>
      <c r="AX1102" s="14" t="s">
        <v>72</v>
      </c>
      <c r="AY1102" s="179" t="s">
        <v>155</v>
      </c>
    </row>
    <row r="1103" spans="2:65" s="12" customFormat="1" ht="10.199999999999999">
      <c r="B1103" s="159"/>
      <c r="D1103" s="160" t="s">
        <v>514</v>
      </c>
      <c r="E1103" s="161" t="s">
        <v>19</v>
      </c>
      <c r="F1103" s="162" t="s">
        <v>1652</v>
      </c>
      <c r="H1103" s="163">
        <v>21.6</v>
      </c>
      <c r="I1103" s="164"/>
      <c r="L1103" s="159"/>
      <c r="M1103" s="165"/>
      <c r="T1103" s="166"/>
      <c r="AT1103" s="161" t="s">
        <v>514</v>
      </c>
      <c r="AU1103" s="161" t="s">
        <v>82</v>
      </c>
      <c r="AV1103" s="12" t="s">
        <v>82</v>
      </c>
      <c r="AW1103" s="12" t="s">
        <v>33</v>
      </c>
      <c r="AX1103" s="12" t="s">
        <v>72</v>
      </c>
      <c r="AY1103" s="161" t="s">
        <v>155</v>
      </c>
    </row>
    <row r="1104" spans="2:65" s="13" customFormat="1" ht="10.199999999999999">
      <c r="B1104" s="167"/>
      <c r="D1104" s="160" t="s">
        <v>514</v>
      </c>
      <c r="E1104" s="168" t="s">
        <v>19</v>
      </c>
      <c r="F1104" s="169" t="s">
        <v>516</v>
      </c>
      <c r="H1104" s="170">
        <v>21.6</v>
      </c>
      <c r="I1104" s="171"/>
      <c r="L1104" s="167"/>
      <c r="M1104" s="172"/>
      <c r="T1104" s="173"/>
      <c r="AT1104" s="168" t="s">
        <v>514</v>
      </c>
      <c r="AU1104" s="168" t="s">
        <v>82</v>
      </c>
      <c r="AV1104" s="13" t="s">
        <v>163</v>
      </c>
      <c r="AW1104" s="13" t="s">
        <v>33</v>
      </c>
      <c r="AX1104" s="13" t="s">
        <v>79</v>
      </c>
      <c r="AY1104" s="168" t="s">
        <v>155</v>
      </c>
    </row>
    <row r="1105" spans="2:65" s="1" customFormat="1" ht="16.5" customHeight="1">
      <c r="B1105" s="33"/>
      <c r="C1105" s="132" t="s">
        <v>1935</v>
      </c>
      <c r="D1105" s="132" t="s">
        <v>158</v>
      </c>
      <c r="E1105" s="133" t="s">
        <v>1936</v>
      </c>
      <c r="F1105" s="134" t="s">
        <v>1937</v>
      </c>
      <c r="G1105" s="135" t="s">
        <v>171</v>
      </c>
      <c r="H1105" s="136">
        <v>21.6</v>
      </c>
      <c r="I1105" s="137"/>
      <c r="J1105" s="138">
        <f>ROUND(I1105*H1105,2)</f>
        <v>0</v>
      </c>
      <c r="K1105" s="134" t="s">
        <v>19</v>
      </c>
      <c r="L1105" s="33"/>
      <c r="M1105" s="139" t="s">
        <v>19</v>
      </c>
      <c r="N1105" s="140" t="s">
        <v>43</v>
      </c>
      <c r="P1105" s="141">
        <f>O1105*H1105</f>
        <v>0</v>
      </c>
      <c r="Q1105" s="141">
        <v>3.8700000000000002E-3</v>
      </c>
      <c r="R1105" s="141">
        <f>Q1105*H1105</f>
        <v>8.3592000000000014E-2</v>
      </c>
      <c r="S1105" s="141">
        <v>0</v>
      </c>
      <c r="T1105" s="142">
        <f>S1105*H1105</f>
        <v>0</v>
      </c>
      <c r="AR1105" s="143" t="s">
        <v>163</v>
      </c>
      <c r="AT1105" s="143" t="s">
        <v>158</v>
      </c>
      <c r="AU1105" s="143" t="s">
        <v>82</v>
      </c>
      <c r="AY1105" s="18" t="s">
        <v>155</v>
      </c>
      <c r="BE1105" s="144">
        <f>IF(N1105="základní",J1105,0)</f>
        <v>0</v>
      </c>
      <c r="BF1105" s="144">
        <f>IF(N1105="snížená",J1105,0)</f>
        <v>0</v>
      </c>
      <c r="BG1105" s="144">
        <f>IF(N1105="zákl. přenesená",J1105,0)</f>
        <v>0</v>
      </c>
      <c r="BH1105" s="144">
        <f>IF(N1105="sníž. přenesená",J1105,0)</f>
        <v>0</v>
      </c>
      <c r="BI1105" s="144">
        <f>IF(N1105="nulová",J1105,0)</f>
        <v>0</v>
      </c>
      <c r="BJ1105" s="18" t="s">
        <v>79</v>
      </c>
      <c r="BK1105" s="144">
        <f>ROUND(I1105*H1105,2)</f>
        <v>0</v>
      </c>
      <c r="BL1105" s="18" t="s">
        <v>163</v>
      </c>
      <c r="BM1105" s="143" t="s">
        <v>1938</v>
      </c>
    </row>
    <row r="1106" spans="2:65" s="14" customFormat="1" ht="10.199999999999999">
      <c r="B1106" s="178"/>
      <c r="D1106" s="160" t="s">
        <v>514</v>
      </c>
      <c r="E1106" s="179" t="s">
        <v>19</v>
      </c>
      <c r="F1106" s="180" t="s">
        <v>1939</v>
      </c>
      <c r="H1106" s="179" t="s">
        <v>19</v>
      </c>
      <c r="I1106" s="181"/>
      <c r="L1106" s="178"/>
      <c r="M1106" s="182"/>
      <c r="T1106" s="183"/>
      <c r="AT1106" s="179" t="s">
        <v>514</v>
      </c>
      <c r="AU1106" s="179" t="s">
        <v>82</v>
      </c>
      <c r="AV1106" s="14" t="s">
        <v>79</v>
      </c>
      <c r="AW1106" s="14" t="s">
        <v>33</v>
      </c>
      <c r="AX1106" s="14" t="s">
        <v>72</v>
      </c>
      <c r="AY1106" s="179" t="s">
        <v>155</v>
      </c>
    </row>
    <row r="1107" spans="2:65" s="12" customFormat="1" ht="10.199999999999999">
      <c r="B1107" s="159"/>
      <c r="D1107" s="160" t="s">
        <v>514</v>
      </c>
      <c r="E1107" s="161" t="s">
        <v>19</v>
      </c>
      <c r="F1107" s="162" t="s">
        <v>1940</v>
      </c>
      <c r="H1107" s="163">
        <v>21.6</v>
      </c>
      <c r="I1107" s="164"/>
      <c r="L1107" s="159"/>
      <c r="M1107" s="165"/>
      <c r="T1107" s="166"/>
      <c r="AT1107" s="161" t="s">
        <v>514</v>
      </c>
      <c r="AU1107" s="161" t="s">
        <v>82</v>
      </c>
      <c r="AV1107" s="12" t="s">
        <v>82</v>
      </c>
      <c r="AW1107" s="12" t="s">
        <v>33</v>
      </c>
      <c r="AX1107" s="12" t="s">
        <v>79</v>
      </c>
      <c r="AY1107" s="161" t="s">
        <v>155</v>
      </c>
    </row>
    <row r="1108" spans="2:65" s="1" customFormat="1" ht="24.15" customHeight="1">
      <c r="B1108" s="33"/>
      <c r="C1108" s="132" t="s">
        <v>425</v>
      </c>
      <c r="D1108" s="132" t="s">
        <v>158</v>
      </c>
      <c r="E1108" s="133" t="s">
        <v>1941</v>
      </c>
      <c r="F1108" s="134" t="s">
        <v>1942</v>
      </c>
      <c r="G1108" s="135" t="s">
        <v>171</v>
      </c>
      <c r="H1108" s="136">
        <v>8.4</v>
      </c>
      <c r="I1108" s="137"/>
      <c r="J1108" s="138">
        <f>ROUND(I1108*H1108,2)</f>
        <v>0</v>
      </c>
      <c r="K1108" s="134" t="s">
        <v>162</v>
      </c>
      <c r="L1108" s="33"/>
      <c r="M1108" s="139" t="s">
        <v>19</v>
      </c>
      <c r="N1108" s="140" t="s">
        <v>43</v>
      </c>
      <c r="P1108" s="141">
        <f>O1108*H1108</f>
        <v>0</v>
      </c>
      <c r="Q1108" s="141">
        <v>0.16370999999999999</v>
      </c>
      <c r="R1108" s="141">
        <f>Q1108*H1108</f>
        <v>1.3751640000000001</v>
      </c>
      <c r="S1108" s="141">
        <v>0</v>
      </c>
      <c r="T1108" s="142">
        <f>S1108*H1108</f>
        <v>0</v>
      </c>
      <c r="AR1108" s="143" t="s">
        <v>163</v>
      </c>
      <c r="AT1108" s="143" t="s">
        <v>158</v>
      </c>
      <c r="AU1108" s="143" t="s">
        <v>82</v>
      </c>
      <c r="AY1108" s="18" t="s">
        <v>155</v>
      </c>
      <c r="BE1108" s="144">
        <f>IF(N1108="základní",J1108,0)</f>
        <v>0</v>
      </c>
      <c r="BF1108" s="144">
        <f>IF(N1108="snížená",J1108,0)</f>
        <v>0</v>
      </c>
      <c r="BG1108" s="144">
        <f>IF(N1108="zákl. přenesená",J1108,0)</f>
        <v>0</v>
      </c>
      <c r="BH1108" s="144">
        <f>IF(N1108="sníž. přenesená",J1108,0)</f>
        <v>0</v>
      </c>
      <c r="BI1108" s="144">
        <f>IF(N1108="nulová",J1108,0)</f>
        <v>0</v>
      </c>
      <c r="BJ1108" s="18" t="s">
        <v>79</v>
      </c>
      <c r="BK1108" s="144">
        <f>ROUND(I1108*H1108,2)</f>
        <v>0</v>
      </c>
      <c r="BL1108" s="18" t="s">
        <v>163</v>
      </c>
      <c r="BM1108" s="143" t="s">
        <v>1943</v>
      </c>
    </row>
    <row r="1109" spans="2:65" s="1" customFormat="1" ht="10.199999999999999">
      <c r="B1109" s="33"/>
      <c r="D1109" s="145" t="s">
        <v>164</v>
      </c>
      <c r="F1109" s="146" t="s">
        <v>1944</v>
      </c>
      <c r="I1109" s="147"/>
      <c r="L1109" s="33"/>
      <c r="M1109" s="148"/>
      <c r="T1109" s="54"/>
      <c r="AT1109" s="18" t="s">
        <v>164</v>
      </c>
      <c r="AU1109" s="18" t="s">
        <v>82</v>
      </c>
    </row>
    <row r="1110" spans="2:65" s="14" customFormat="1" ht="10.199999999999999">
      <c r="B1110" s="178"/>
      <c r="D1110" s="160" t="s">
        <v>514</v>
      </c>
      <c r="E1110" s="179" t="s">
        <v>19</v>
      </c>
      <c r="F1110" s="180" t="s">
        <v>1945</v>
      </c>
      <c r="H1110" s="179" t="s">
        <v>19</v>
      </c>
      <c r="I1110" s="181"/>
      <c r="L1110" s="178"/>
      <c r="M1110" s="182"/>
      <c r="T1110" s="183"/>
      <c r="AT1110" s="179" t="s">
        <v>514</v>
      </c>
      <c r="AU1110" s="179" t="s">
        <v>82</v>
      </c>
      <c r="AV1110" s="14" t="s">
        <v>79</v>
      </c>
      <c r="AW1110" s="14" t="s">
        <v>33</v>
      </c>
      <c r="AX1110" s="14" t="s">
        <v>72</v>
      </c>
      <c r="AY1110" s="179" t="s">
        <v>155</v>
      </c>
    </row>
    <row r="1111" spans="2:65" s="12" customFormat="1" ht="10.199999999999999">
      <c r="B1111" s="159"/>
      <c r="D1111" s="160" t="s">
        <v>514</v>
      </c>
      <c r="E1111" s="161" t="s">
        <v>19</v>
      </c>
      <c r="F1111" s="162" t="s">
        <v>1946</v>
      </c>
      <c r="H1111" s="163">
        <v>8.4</v>
      </c>
      <c r="I1111" s="164"/>
      <c r="L1111" s="159"/>
      <c r="M1111" s="165"/>
      <c r="T1111" s="166"/>
      <c r="AT1111" s="161" t="s">
        <v>514</v>
      </c>
      <c r="AU1111" s="161" t="s">
        <v>82</v>
      </c>
      <c r="AV1111" s="12" t="s">
        <v>82</v>
      </c>
      <c r="AW1111" s="12" t="s">
        <v>33</v>
      </c>
      <c r="AX1111" s="12" t="s">
        <v>79</v>
      </c>
      <c r="AY1111" s="161" t="s">
        <v>155</v>
      </c>
    </row>
    <row r="1112" spans="2:65" s="1" customFormat="1" ht="16.5" customHeight="1">
      <c r="B1112" s="33"/>
      <c r="C1112" s="149" t="s">
        <v>1947</v>
      </c>
      <c r="D1112" s="149" t="s">
        <v>229</v>
      </c>
      <c r="E1112" s="150" t="s">
        <v>1948</v>
      </c>
      <c r="F1112" s="151" t="s">
        <v>1949</v>
      </c>
      <c r="G1112" s="152" t="s">
        <v>171</v>
      </c>
      <c r="H1112" s="153">
        <v>8.4</v>
      </c>
      <c r="I1112" s="154"/>
      <c r="J1112" s="155">
        <f>ROUND(I1112*H1112,2)</f>
        <v>0</v>
      </c>
      <c r="K1112" s="151" t="s">
        <v>162</v>
      </c>
      <c r="L1112" s="156"/>
      <c r="M1112" s="157" t="s">
        <v>19</v>
      </c>
      <c r="N1112" s="158" t="s">
        <v>43</v>
      </c>
      <c r="P1112" s="141">
        <f>O1112*H1112</f>
        <v>0</v>
      </c>
      <c r="Q1112" s="141">
        <v>0.12726000000000001</v>
      </c>
      <c r="R1112" s="141">
        <f>Q1112*H1112</f>
        <v>1.0689840000000002</v>
      </c>
      <c r="S1112" s="141">
        <v>0</v>
      </c>
      <c r="T1112" s="142">
        <f>S1112*H1112</f>
        <v>0</v>
      </c>
      <c r="AR1112" s="143" t="s">
        <v>177</v>
      </c>
      <c r="AT1112" s="143" t="s">
        <v>229</v>
      </c>
      <c r="AU1112" s="143" t="s">
        <v>82</v>
      </c>
      <c r="AY1112" s="18" t="s">
        <v>155</v>
      </c>
      <c r="BE1112" s="144">
        <f>IF(N1112="základní",J1112,0)</f>
        <v>0</v>
      </c>
      <c r="BF1112" s="144">
        <f>IF(N1112="snížená",J1112,0)</f>
        <v>0</v>
      </c>
      <c r="BG1112" s="144">
        <f>IF(N1112="zákl. přenesená",J1112,0)</f>
        <v>0</v>
      </c>
      <c r="BH1112" s="144">
        <f>IF(N1112="sníž. přenesená",J1112,0)</f>
        <v>0</v>
      </c>
      <c r="BI1112" s="144">
        <f>IF(N1112="nulová",J1112,0)</f>
        <v>0</v>
      </c>
      <c r="BJ1112" s="18" t="s">
        <v>79</v>
      </c>
      <c r="BK1112" s="144">
        <f>ROUND(I1112*H1112,2)</f>
        <v>0</v>
      </c>
      <c r="BL1112" s="18" t="s">
        <v>163</v>
      </c>
      <c r="BM1112" s="143" t="s">
        <v>1950</v>
      </c>
    </row>
    <row r="1113" spans="2:65" s="14" customFormat="1" ht="10.199999999999999">
      <c r="B1113" s="178"/>
      <c r="D1113" s="160" t="s">
        <v>514</v>
      </c>
      <c r="E1113" s="179" t="s">
        <v>19</v>
      </c>
      <c r="F1113" s="180" t="s">
        <v>885</v>
      </c>
      <c r="H1113" s="179" t="s">
        <v>19</v>
      </c>
      <c r="I1113" s="181"/>
      <c r="L1113" s="178"/>
      <c r="M1113" s="182"/>
      <c r="T1113" s="183"/>
      <c r="AT1113" s="179" t="s">
        <v>514</v>
      </c>
      <c r="AU1113" s="179" t="s">
        <v>82</v>
      </c>
      <c r="AV1113" s="14" t="s">
        <v>79</v>
      </c>
      <c r="AW1113" s="14" t="s">
        <v>33</v>
      </c>
      <c r="AX1113" s="14" t="s">
        <v>72</v>
      </c>
      <c r="AY1113" s="179" t="s">
        <v>155</v>
      </c>
    </row>
    <row r="1114" spans="2:65" s="12" customFormat="1" ht="10.199999999999999">
      <c r="B1114" s="159"/>
      <c r="D1114" s="160" t="s">
        <v>514</v>
      </c>
      <c r="E1114" s="161" t="s">
        <v>19</v>
      </c>
      <c r="F1114" s="162" t="s">
        <v>1767</v>
      </c>
      <c r="H1114" s="163">
        <v>8.4</v>
      </c>
      <c r="I1114" s="164"/>
      <c r="L1114" s="159"/>
      <c r="M1114" s="165"/>
      <c r="T1114" s="166"/>
      <c r="AT1114" s="161" t="s">
        <v>514</v>
      </c>
      <c r="AU1114" s="161" t="s">
        <v>82</v>
      </c>
      <c r="AV1114" s="12" t="s">
        <v>82</v>
      </c>
      <c r="AW1114" s="12" t="s">
        <v>33</v>
      </c>
      <c r="AX1114" s="12" t="s">
        <v>79</v>
      </c>
      <c r="AY1114" s="161" t="s">
        <v>155</v>
      </c>
    </row>
    <row r="1115" spans="2:65" s="1" customFormat="1" ht="24.15" customHeight="1">
      <c r="B1115" s="33"/>
      <c r="C1115" s="132" t="s">
        <v>429</v>
      </c>
      <c r="D1115" s="132" t="s">
        <v>158</v>
      </c>
      <c r="E1115" s="133" t="s">
        <v>1951</v>
      </c>
      <c r="F1115" s="134" t="s">
        <v>1952</v>
      </c>
      <c r="G1115" s="135" t="s">
        <v>176</v>
      </c>
      <c r="H1115" s="136">
        <v>42</v>
      </c>
      <c r="I1115" s="137"/>
      <c r="J1115" s="138">
        <f>ROUND(I1115*H1115,2)</f>
        <v>0</v>
      </c>
      <c r="K1115" s="134" t="s">
        <v>162</v>
      </c>
      <c r="L1115" s="33"/>
      <c r="M1115" s="139" t="s">
        <v>19</v>
      </c>
      <c r="N1115" s="140" t="s">
        <v>43</v>
      </c>
      <c r="P1115" s="141">
        <f>O1115*H1115</f>
        <v>0</v>
      </c>
      <c r="Q1115" s="141">
        <v>2.681E-2</v>
      </c>
      <c r="R1115" s="141">
        <f>Q1115*H1115</f>
        <v>1.12602</v>
      </c>
      <c r="S1115" s="141">
        <v>0</v>
      </c>
      <c r="T1115" s="142">
        <f>S1115*H1115</f>
        <v>0</v>
      </c>
      <c r="AR1115" s="143" t="s">
        <v>163</v>
      </c>
      <c r="AT1115" s="143" t="s">
        <v>158</v>
      </c>
      <c r="AU1115" s="143" t="s">
        <v>82</v>
      </c>
      <c r="AY1115" s="18" t="s">
        <v>155</v>
      </c>
      <c r="BE1115" s="144">
        <f>IF(N1115="základní",J1115,0)</f>
        <v>0</v>
      </c>
      <c r="BF1115" s="144">
        <f>IF(N1115="snížená",J1115,0)</f>
        <v>0</v>
      </c>
      <c r="BG1115" s="144">
        <f>IF(N1115="zákl. přenesená",J1115,0)</f>
        <v>0</v>
      </c>
      <c r="BH1115" s="144">
        <f>IF(N1115="sníž. přenesená",J1115,0)</f>
        <v>0</v>
      </c>
      <c r="BI1115" s="144">
        <f>IF(N1115="nulová",J1115,0)</f>
        <v>0</v>
      </c>
      <c r="BJ1115" s="18" t="s">
        <v>79</v>
      </c>
      <c r="BK1115" s="144">
        <f>ROUND(I1115*H1115,2)</f>
        <v>0</v>
      </c>
      <c r="BL1115" s="18" t="s">
        <v>163</v>
      </c>
      <c r="BM1115" s="143" t="s">
        <v>1953</v>
      </c>
    </row>
    <row r="1116" spans="2:65" s="1" customFormat="1" ht="10.199999999999999">
      <c r="B1116" s="33"/>
      <c r="D1116" s="145" t="s">
        <v>164</v>
      </c>
      <c r="F1116" s="146" t="s">
        <v>1954</v>
      </c>
      <c r="I1116" s="147"/>
      <c r="L1116" s="33"/>
      <c r="M1116" s="148"/>
      <c r="T1116" s="54"/>
      <c r="AT1116" s="18" t="s">
        <v>164</v>
      </c>
      <c r="AU1116" s="18" t="s">
        <v>82</v>
      </c>
    </row>
    <row r="1117" spans="2:65" s="14" customFormat="1" ht="10.199999999999999">
      <c r="B1117" s="178"/>
      <c r="D1117" s="160" t="s">
        <v>514</v>
      </c>
      <c r="E1117" s="179" t="s">
        <v>19</v>
      </c>
      <c r="F1117" s="180" t="s">
        <v>1955</v>
      </c>
      <c r="H1117" s="179" t="s">
        <v>19</v>
      </c>
      <c r="I1117" s="181"/>
      <c r="L1117" s="178"/>
      <c r="M1117" s="182"/>
      <c r="T1117" s="183"/>
      <c r="AT1117" s="179" t="s">
        <v>514</v>
      </c>
      <c r="AU1117" s="179" t="s">
        <v>82</v>
      </c>
      <c r="AV1117" s="14" t="s">
        <v>79</v>
      </c>
      <c r="AW1117" s="14" t="s">
        <v>33</v>
      </c>
      <c r="AX1117" s="14" t="s">
        <v>72</v>
      </c>
      <c r="AY1117" s="179" t="s">
        <v>155</v>
      </c>
    </row>
    <row r="1118" spans="2:65" s="12" customFormat="1" ht="10.199999999999999">
      <c r="B1118" s="159"/>
      <c r="D1118" s="160" t="s">
        <v>514</v>
      </c>
      <c r="E1118" s="161" t="s">
        <v>19</v>
      </c>
      <c r="F1118" s="162" t="s">
        <v>1956</v>
      </c>
      <c r="H1118" s="163">
        <v>42</v>
      </c>
      <c r="I1118" s="164"/>
      <c r="L1118" s="159"/>
      <c r="M1118" s="165"/>
      <c r="T1118" s="166"/>
      <c r="AT1118" s="161" t="s">
        <v>514</v>
      </c>
      <c r="AU1118" s="161" t="s">
        <v>82</v>
      </c>
      <c r="AV1118" s="12" t="s">
        <v>82</v>
      </c>
      <c r="AW1118" s="12" t="s">
        <v>33</v>
      </c>
      <c r="AX1118" s="12" t="s">
        <v>79</v>
      </c>
      <c r="AY1118" s="161" t="s">
        <v>155</v>
      </c>
    </row>
    <row r="1119" spans="2:65" s="1" customFormat="1" ht="33" customHeight="1">
      <c r="B1119" s="33"/>
      <c r="C1119" s="132" t="s">
        <v>1957</v>
      </c>
      <c r="D1119" s="132" t="s">
        <v>158</v>
      </c>
      <c r="E1119" s="133" t="s">
        <v>1958</v>
      </c>
      <c r="F1119" s="134" t="s">
        <v>1959</v>
      </c>
      <c r="G1119" s="135" t="s">
        <v>176</v>
      </c>
      <c r="H1119" s="136">
        <v>14.625</v>
      </c>
      <c r="I1119" s="137"/>
      <c r="J1119" s="138">
        <f>ROUND(I1119*H1119,2)</f>
        <v>0</v>
      </c>
      <c r="K1119" s="134" t="s">
        <v>162</v>
      </c>
      <c r="L1119" s="33"/>
      <c r="M1119" s="139" t="s">
        <v>19</v>
      </c>
      <c r="N1119" s="140" t="s">
        <v>43</v>
      </c>
      <c r="P1119" s="141">
        <f>O1119*H1119</f>
        <v>0</v>
      </c>
      <c r="Q1119" s="141">
        <v>0</v>
      </c>
      <c r="R1119" s="141">
        <f>Q1119*H1119</f>
        <v>0</v>
      </c>
      <c r="S1119" s="141">
        <v>0</v>
      </c>
      <c r="T1119" s="142">
        <f>S1119*H1119</f>
        <v>0</v>
      </c>
      <c r="AR1119" s="143" t="s">
        <v>163</v>
      </c>
      <c r="AT1119" s="143" t="s">
        <v>158</v>
      </c>
      <c r="AU1119" s="143" t="s">
        <v>82</v>
      </c>
      <c r="AY1119" s="18" t="s">
        <v>155</v>
      </c>
      <c r="BE1119" s="144">
        <f>IF(N1119="základní",J1119,0)</f>
        <v>0</v>
      </c>
      <c r="BF1119" s="144">
        <f>IF(N1119="snížená",J1119,0)</f>
        <v>0</v>
      </c>
      <c r="BG1119" s="144">
        <f>IF(N1119="zákl. přenesená",J1119,0)</f>
        <v>0</v>
      </c>
      <c r="BH1119" s="144">
        <f>IF(N1119="sníž. přenesená",J1119,0)</f>
        <v>0</v>
      </c>
      <c r="BI1119" s="144">
        <f>IF(N1119="nulová",J1119,0)</f>
        <v>0</v>
      </c>
      <c r="BJ1119" s="18" t="s">
        <v>79</v>
      </c>
      <c r="BK1119" s="144">
        <f>ROUND(I1119*H1119,2)</f>
        <v>0</v>
      </c>
      <c r="BL1119" s="18" t="s">
        <v>163</v>
      </c>
      <c r="BM1119" s="143" t="s">
        <v>1960</v>
      </c>
    </row>
    <row r="1120" spans="2:65" s="1" customFormat="1" ht="10.199999999999999">
      <c r="B1120" s="33"/>
      <c r="D1120" s="145" t="s">
        <v>164</v>
      </c>
      <c r="F1120" s="146" t="s">
        <v>1961</v>
      </c>
      <c r="I1120" s="147"/>
      <c r="L1120" s="33"/>
      <c r="M1120" s="148"/>
      <c r="T1120" s="54"/>
      <c r="AT1120" s="18" t="s">
        <v>164</v>
      </c>
      <c r="AU1120" s="18" t="s">
        <v>82</v>
      </c>
    </row>
    <row r="1121" spans="2:65" s="14" customFormat="1" ht="10.199999999999999">
      <c r="B1121" s="178"/>
      <c r="D1121" s="160" t="s">
        <v>514</v>
      </c>
      <c r="E1121" s="179" t="s">
        <v>19</v>
      </c>
      <c r="F1121" s="180" t="s">
        <v>1213</v>
      </c>
      <c r="H1121" s="179" t="s">
        <v>19</v>
      </c>
      <c r="I1121" s="181"/>
      <c r="L1121" s="178"/>
      <c r="M1121" s="182"/>
      <c r="T1121" s="183"/>
      <c r="AT1121" s="179" t="s">
        <v>514</v>
      </c>
      <c r="AU1121" s="179" t="s">
        <v>82</v>
      </c>
      <c r="AV1121" s="14" t="s">
        <v>79</v>
      </c>
      <c r="AW1121" s="14" t="s">
        <v>33</v>
      </c>
      <c r="AX1121" s="14" t="s">
        <v>72</v>
      </c>
      <c r="AY1121" s="179" t="s">
        <v>155</v>
      </c>
    </row>
    <row r="1122" spans="2:65" s="14" customFormat="1" ht="10.199999999999999">
      <c r="B1122" s="178"/>
      <c r="D1122" s="160" t="s">
        <v>514</v>
      </c>
      <c r="E1122" s="179" t="s">
        <v>19</v>
      </c>
      <c r="F1122" s="180" t="s">
        <v>1630</v>
      </c>
      <c r="H1122" s="179" t="s">
        <v>19</v>
      </c>
      <c r="I1122" s="181"/>
      <c r="L1122" s="178"/>
      <c r="M1122" s="182"/>
      <c r="T1122" s="183"/>
      <c r="AT1122" s="179" t="s">
        <v>514</v>
      </c>
      <c r="AU1122" s="179" t="s">
        <v>82</v>
      </c>
      <c r="AV1122" s="14" t="s">
        <v>79</v>
      </c>
      <c r="AW1122" s="14" t="s">
        <v>33</v>
      </c>
      <c r="AX1122" s="14" t="s">
        <v>72</v>
      </c>
      <c r="AY1122" s="179" t="s">
        <v>155</v>
      </c>
    </row>
    <row r="1123" spans="2:65" s="12" customFormat="1" ht="10.199999999999999">
      <c r="B1123" s="159"/>
      <c r="D1123" s="160" t="s">
        <v>514</v>
      </c>
      <c r="E1123" s="161" t="s">
        <v>19</v>
      </c>
      <c r="F1123" s="162" t="s">
        <v>1631</v>
      </c>
      <c r="H1123" s="163">
        <v>14.625</v>
      </c>
      <c r="I1123" s="164"/>
      <c r="L1123" s="159"/>
      <c r="M1123" s="165"/>
      <c r="T1123" s="166"/>
      <c r="AT1123" s="161" t="s">
        <v>514</v>
      </c>
      <c r="AU1123" s="161" t="s">
        <v>82</v>
      </c>
      <c r="AV1123" s="12" t="s">
        <v>82</v>
      </c>
      <c r="AW1123" s="12" t="s">
        <v>33</v>
      </c>
      <c r="AX1123" s="12" t="s">
        <v>72</v>
      </c>
      <c r="AY1123" s="161" t="s">
        <v>155</v>
      </c>
    </row>
    <row r="1124" spans="2:65" s="13" customFormat="1" ht="10.199999999999999">
      <c r="B1124" s="167"/>
      <c r="D1124" s="160" t="s">
        <v>514</v>
      </c>
      <c r="E1124" s="168" t="s">
        <v>19</v>
      </c>
      <c r="F1124" s="169" t="s">
        <v>516</v>
      </c>
      <c r="H1124" s="170">
        <v>14.625</v>
      </c>
      <c r="I1124" s="171"/>
      <c r="L1124" s="167"/>
      <c r="M1124" s="172"/>
      <c r="T1124" s="173"/>
      <c r="AT1124" s="168" t="s">
        <v>514</v>
      </c>
      <c r="AU1124" s="168" t="s">
        <v>82</v>
      </c>
      <c r="AV1124" s="13" t="s">
        <v>163</v>
      </c>
      <c r="AW1124" s="13" t="s">
        <v>33</v>
      </c>
      <c r="AX1124" s="13" t="s">
        <v>79</v>
      </c>
      <c r="AY1124" s="168" t="s">
        <v>155</v>
      </c>
    </row>
    <row r="1125" spans="2:65" s="11" customFormat="1" ht="22.8" customHeight="1">
      <c r="B1125" s="120"/>
      <c r="D1125" s="121" t="s">
        <v>71</v>
      </c>
      <c r="E1125" s="130" t="s">
        <v>1043</v>
      </c>
      <c r="F1125" s="130" t="s">
        <v>1044</v>
      </c>
      <c r="I1125" s="123"/>
      <c r="J1125" s="131">
        <f>BK1125</f>
        <v>0</v>
      </c>
      <c r="L1125" s="120"/>
      <c r="M1125" s="125"/>
      <c r="P1125" s="126">
        <f>SUM(P1126:P1144)</f>
        <v>0</v>
      </c>
      <c r="R1125" s="126">
        <f>SUM(R1126:R1144)</f>
        <v>0</v>
      </c>
      <c r="T1125" s="127">
        <f>SUM(T1126:T1144)</f>
        <v>0</v>
      </c>
      <c r="AR1125" s="121" t="s">
        <v>79</v>
      </c>
      <c r="AT1125" s="128" t="s">
        <v>71</v>
      </c>
      <c r="AU1125" s="128" t="s">
        <v>79</v>
      </c>
      <c r="AY1125" s="121" t="s">
        <v>155</v>
      </c>
      <c r="BK1125" s="129">
        <f>SUM(BK1126:BK1144)</f>
        <v>0</v>
      </c>
    </row>
    <row r="1126" spans="2:65" s="1" customFormat="1" ht="24.15" customHeight="1">
      <c r="B1126" s="33"/>
      <c r="C1126" s="132" t="s">
        <v>437</v>
      </c>
      <c r="D1126" s="132" t="s">
        <v>158</v>
      </c>
      <c r="E1126" s="133" t="s">
        <v>1045</v>
      </c>
      <c r="F1126" s="134" t="s">
        <v>1046</v>
      </c>
      <c r="G1126" s="135" t="s">
        <v>232</v>
      </c>
      <c r="H1126" s="136">
        <v>45.847999999999999</v>
      </c>
      <c r="I1126" s="137"/>
      <c r="J1126" s="138">
        <f>ROUND(I1126*H1126,2)</f>
        <v>0</v>
      </c>
      <c r="K1126" s="134" t="s">
        <v>162</v>
      </c>
      <c r="L1126" s="33"/>
      <c r="M1126" s="139" t="s">
        <v>19</v>
      </c>
      <c r="N1126" s="140" t="s">
        <v>43</v>
      </c>
      <c r="P1126" s="141">
        <f>O1126*H1126</f>
        <v>0</v>
      </c>
      <c r="Q1126" s="141">
        <v>0</v>
      </c>
      <c r="R1126" s="141">
        <f>Q1126*H1126</f>
        <v>0</v>
      </c>
      <c r="S1126" s="141">
        <v>0</v>
      </c>
      <c r="T1126" s="142">
        <f>S1126*H1126</f>
        <v>0</v>
      </c>
      <c r="AR1126" s="143" t="s">
        <v>163</v>
      </c>
      <c r="AT1126" s="143" t="s">
        <v>158</v>
      </c>
      <c r="AU1126" s="143" t="s">
        <v>82</v>
      </c>
      <c r="AY1126" s="18" t="s">
        <v>155</v>
      </c>
      <c r="BE1126" s="144">
        <f>IF(N1126="základní",J1126,0)</f>
        <v>0</v>
      </c>
      <c r="BF1126" s="144">
        <f>IF(N1126="snížená",J1126,0)</f>
        <v>0</v>
      </c>
      <c r="BG1126" s="144">
        <f>IF(N1126="zákl. přenesená",J1126,0)</f>
        <v>0</v>
      </c>
      <c r="BH1126" s="144">
        <f>IF(N1126="sníž. přenesená",J1126,0)</f>
        <v>0</v>
      </c>
      <c r="BI1126" s="144">
        <f>IF(N1126="nulová",J1126,0)</f>
        <v>0</v>
      </c>
      <c r="BJ1126" s="18" t="s">
        <v>79</v>
      </c>
      <c r="BK1126" s="144">
        <f>ROUND(I1126*H1126,2)</f>
        <v>0</v>
      </c>
      <c r="BL1126" s="18" t="s">
        <v>163</v>
      </c>
      <c r="BM1126" s="143" t="s">
        <v>1962</v>
      </c>
    </row>
    <row r="1127" spans="2:65" s="1" customFormat="1" ht="10.199999999999999">
      <c r="B1127" s="33"/>
      <c r="D1127" s="145" t="s">
        <v>164</v>
      </c>
      <c r="F1127" s="146" t="s">
        <v>1048</v>
      </c>
      <c r="I1127" s="147"/>
      <c r="L1127" s="33"/>
      <c r="M1127" s="148"/>
      <c r="T1127" s="54"/>
      <c r="AT1127" s="18" t="s">
        <v>164</v>
      </c>
      <c r="AU1127" s="18" t="s">
        <v>82</v>
      </c>
    </row>
    <row r="1128" spans="2:65" s="1" customFormat="1" ht="24.15" customHeight="1">
      <c r="B1128" s="33"/>
      <c r="C1128" s="132" t="s">
        <v>1963</v>
      </c>
      <c r="D1128" s="132" t="s">
        <v>158</v>
      </c>
      <c r="E1128" s="133" t="s">
        <v>1049</v>
      </c>
      <c r="F1128" s="134" t="s">
        <v>523</v>
      </c>
      <c r="G1128" s="135" t="s">
        <v>232</v>
      </c>
      <c r="H1128" s="136">
        <v>320.93599999999998</v>
      </c>
      <c r="I1128" s="137"/>
      <c r="J1128" s="138">
        <f>ROUND(I1128*H1128,2)</f>
        <v>0</v>
      </c>
      <c r="K1128" s="134" t="s">
        <v>162</v>
      </c>
      <c r="L1128" s="33"/>
      <c r="M1128" s="139" t="s">
        <v>19</v>
      </c>
      <c r="N1128" s="140" t="s">
        <v>43</v>
      </c>
      <c r="P1128" s="141">
        <f>O1128*H1128</f>
        <v>0</v>
      </c>
      <c r="Q1128" s="141">
        <v>0</v>
      </c>
      <c r="R1128" s="141">
        <f>Q1128*H1128</f>
        <v>0</v>
      </c>
      <c r="S1128" s="141">
        <v>0</v>
      </c>
      <c r="T1128" s="142">
        <f>S1128*H1128</f>
        <v>0</v>
      </c>
      <c r="AR1128" s="143" t="s">
        <v>163</v>
      </c>
      <c r="AT1128" s="143" t="s">
        <v>158</v>
      </c>
      <c r="AU1128" s="143" t="s">
        <v>82</v>
      </c>
      <c r="AY1128" s="18" t="s">
        <v>155</v>
      </c>
      <c r="BE1128" s="144">
        <f>IF(N1128="základní",J1128,0)</f>
        <v>0</v>
      </c>
      <c r="BF1128" s="144">
        <f>IF(N1128="snížená",J1128,0)</f>
        <v>0</v>
      </c>
      <c r="BG1128" s="144">
        <f>IF(N1128="zákl. přenesená",J1128,0)</f>
        <v>0</v>
      </c>
      <c r="BH1128" s="144">
        <f>IF(N1128="sníž. přenesená",J1128,0)</f>
        <v>0</v>
      </c>
      <c r="BI1128" s="144">
        <f>IF(N1128="nulová",J1128,0)</f>
        <v>0</v>
      </c>
      <c r="BJ1128" s="18" t="s">
        <v>79</v>
      </c>
      <c r="BK1128" s="144">
        <f>ROUND(I1128*H1128,2)</f>
        <v>0</v>
      </c>
      <c r="BL1128" s="18" t="s">
        <v>163</v>
      </c>
      <c r="BM1128" s="143" t="s">
        <v>1964</v>
      </c>
    </row>
    <row r="1129" spans="2:65" s="1" customFormat="1" ht="10.199999999999999">
      <c r="B1129" s="33"/>
      <c r="D1129" s="145" t="s">
        <v>164</v>
      </c>
      <c r="F1129" s="146" t="s">
        <v>1051</v>
      </c>
      <c r="I1129" s="147"/>
      <c r="L1129" s="33"/>
      <c r="M1129" s="148"/>
      <c r="T1129" s="54"/>
      <c r="AT1129" s="18" t="s">
        <v>164</v>
      </c>
      <c r="AU1129" s="18" t="s">
        <v>82</v>
      </c>
    </row>
    <row r="1130" spans="2:65" s="12" customFormat="1" ht="10.199999999999999">
      <c r="B1130" s="159"/>
      <c r="D1130" s="160" t="s">
        <v>514</v>
      </c>
      <c r="F1130" s="162" t="s">
        <v>1965</v>
      </c>
      <c r="H1130" s="163">
        <v>320.93599999999998</v>
      </c>
      <c r="I1130" s="164"/>
      <c r="L1130" s="159"/>
      <c r="M1130" s="165"/>
      <c r="T1130" s="166"/>
      <c r="AT1130" s="161" t="s">
        <v>514</v>
      </c>
      <c r="AU1130" s="161" t="s">
        <v>82</v>
      </c>
      <c r="AV1130" s="12" t="s">
        <v>82</v>
      </c>
      <c r="AW1130" s="12" t="s">
        <v>4</v>
      </c>
      <c r="AX1130" s="12" t="s">
        <v>79</v>
      </c>
      <c r="AY1130" s="161" t="s">
        <v>155</v>
      </c>
    </row>
    <row r="1131" spans="2:65" s="1" customFormat="1" ht="24.15" customHeight="1">
      <c r="B1131" s="33"/>
      <c r="C1131" s="132" t="s">
        <v>441</v>
      </c>
      <c r="D1131" s="132" t="s">
        <v>158</v>
      </c>
      <c r="E1131" s="133" t="s">
        <v>1966</v>
      </c>
      <c r="F1131" s="134" t="s">
        <v>1967</v>
      </c>
      <c r="G1131" s="135" t="s">
        <v>232</v>
      </c>
      <c r="H1131" s="136">
        <v>18.591000000000001</v>
      </c>
      <c r="I1131" s="137"/>
      <c r="J1131" s="138">
        <f>ROUND(I1131*H1131,2)</f>
        <v>0</v>
      </c>
      <c r="K1131" s="134" t="s">
        <v>162</v>
      </c>
      <c r="L1131" s="33"/>
      <c r="M1131" s="139" t="s">
        <v>19</v>
      </c>
      <c r="N1131" s="140" t="s">
        <v>43</v>
      </c>
      <c r="P1131" s="141">
        <f>O1131*H1131</f>
        <v>0</v>
      </c>
      <c r="Q1131" s="141">
        <v>0</v>
      </c>
      <c r="R1131" s="141">
        <f>Q1131*H1131</f>
        <v>0</v>
      </c>
      <c r="S1131" s="141">
        <v>0</v>
      </c>
      <c r="T1131" s="142">
        <f>S1131*H1131</f>
        <v>0</v>
      </c>
      <c r="AR1131" s="143" t="s">
        <v>163</v>
      </c>
      <c r="AT1131" s="143" t="s">
        <v>158</v>
      </c>
      <c r="AU1131" s="143" t="s">
        <v>82</v>
      </c>
      <c r="AY1131" s="18" t="s">
        <v>155</v>
      </c>
      <c r="BE1131" s="144">
        <f>IF(N1131="základní",J1131,0)</f>
        <v>0</v>
      </c>
      <c r="BF1131" s="144">
        <f>IF(N1131="snížená",J1131,0)</f>
        <v>0</v>
      </c>
      <c r="BG1131" s="144">
        <f>IF(N1131="zákl. přenesená",J1131,0)</f>
        <v>0</v>
      </c>
      <c r="BH1131" s="144">
        <f>IF(N1131="sníž. přenesená",J1131,0)</f>
        <v>0</v>
      </c>
      <c r="BI1131" s="144">
        <f>IF(N1131="nulová",J1131,0)</f>
        <v>0</v>
      </c>
      <c r="BJ1131" s="18" t="s">
        <v>79</v>
      </c>
      <c r="BK1131" s="144">
        <f>ROUND(I1131*H1131,2)</f>
        <v>0</v>
      </c>
      <c r="BL1131" s="18" t="s">
        <v>163</v>
      </c>
      <c r="BM1131" s="143" t="s">
        <v>1968</v>
      </c>
    </row>
    <row r="1132" spans="2:65" s="1" customFormat="1" ht="10.199999999999999">
      <c r="B1132" s="33"/>
      <c r="D1132" s="145" t="s">
        <v>164</v>
      </c>
      <c r="F1132" s="146" t="s">
        <v>1969</v>
      </c>
      <c r="I1132" s="147"/>
      <c r="L1132" s="33"/>
      <c r="M1132" s="148"/>
      <c r="T1132" s="54"/>
      <c r="AT1132" s="18" t="s">
        <v>164</v>
      </c>
      <c r="AU1132" s="18" t="s">
        <v>82</v>
      </c>
    </row>
    <row r="1133" spans="2:65" s="12" customFormat="1" ht="10.199999999999999">
      <c r="B1133" s="159"/>
      <c r="D1133" s="160" t="s">
        <v>514</v>
      </c>
      <c r="E1133" s="161" t="s">
        <v>19</v>
      </c>
      <c r="F1133" s="162" t="s">
        <v>1970</v>
      </c>
      <c r="H1133" s="163">
        <v>18.591000000000001</v>
      </c>
      <c r="I1133" s="164"/>
      <c r="L1133" s="159"/>
      <c r="M1133" s="165"/>
      <c r="T1133" s="166"/>
      <c r="AT1133" s="161" t="s">
        <v>514</v>
      </c>
      <c r="AU1133" s="161" t="s">
        <v>82</v>
      </c>
      <c r="AV1133" s="12" t="s">
        <v>82</v>
      </c>
      <c r="AW1133" s="12" t="s">
        <v>33</v>
      </c>
      <c r="AX1133" s="12" t="s">
        <v>79</v>
      </c>
      <c r="AY1133" s="161" t="s">
        <v>155</v>
      </c>
    </row>
    <row r="1134" spans="2:65" s="1" customFormat="1" ht="24.15" customHeight="1">
      <c r="B1134" s="33"/>
      <c r="C1134" s="132" t="s">
        <v>1971</v>
      </c>
      <c r="D1134" s="132" t="s">
        <v>158</v>
      </c>
      <c r="E1134" s="133" t="s">
        <v>1972</v>
      </c>
      <c r="F1134" s="134" t="s">
        <v>1973</v>
      </c>
      <c r="G1134" s="135" t="s">
        <v>232</v>
      </c>
      <c r="H1134" s="136">
        <v>14.317</v>
      </c>
      <c r="I1134" s="137"/>
      <c r="J1134" s="138">
        <f>ROUND(I1134*H1134,2)</f>
        <v>0</v>
      </c>
      <c r="K1134" s="134" t="s">
        <v>162</v>
      </c>
      <c r="L1134" s="33"/>
      <c r="M1134" s="139" t="s">
        <v>19</v>
      </c>
      <c r="N1134" s="140" t="s">
        <v>43</v>
      </c>
      <c r="P1134" s="141">
        <f>O1134*H1134</f>
        <v>0</v>
      </c>
      <c r="Q1134" s="141">
        <v>0</v>
      </c>
      <c r="R1134" s="141">
        <f>Q1134*H1134</f>
        <v>0</v>
      </c>
      <c r="S1134" s="141">
        <v>0</v>
      </c>
      <c r="T1134" s="142">
        <f>S1134*H1134</f>
        <v>0</v>
      </c>
      <c r="AR1134" s="143" t="s">
        <v>163</v>
      </c>
      <c r="AT1134" s="143" t="s">
        <v>158</v>
      </c>
      <c r="AU1134" s="143" t="s">
        <v>82</v>
      </c>
      <c r="AY1134" s="18" t="s">
        <v>155</v>
      </c>
      <c r="BE1134" s="144">
        <f>IF(N1134="základní",J1134,0)</f>
        <v>0</v>
      </c>
      <c r="BF1134" s="144">
        <f>IF(N1134="snížená",J1134,0)</f>
        <v>0</v>
      </c>
      <c r="BG1134" s="144">
        <f>IF(N1134="zákl. přenesená",J1134,0)</f>
        <v>0</v>
      </c>
      <c r="BH1134" s="144">
        <f>IF(N1134="sníž. přenesená",J1134,0)</f>
        <v>0</v>
      </c>
      <c r="BI1134" s="144">
        <f>IF(N1134="nulová",J1134,0)</f>
        <v>0</v>
      </c>
      <c r="BJ1134" s="18" t="s">
        <v>79</v>
      </c>
      <c r="BK1134" s="144">
        <f>ROUND(I1134*H1134,2)</f>
        <v>0</v>
      </c>
      <c r="BL1134" s="18" t="s">
        <v>163</v>
      </c>
      <c r="BM1134" s="143" t="s">
        <v>1974</v>
      </c>
    </row>
    <row r="1135" spans="2:65" s="1" customFormat="1" ht="10.199999999999999">
      <c r="B1135" s="33"/>
      <c r="D1135" s="145" t="s">
        <v>164</v>
      </c>
      <c r="F1135" s="146" t="s">
        <v>1975</v>
      </c>
      <c r="I1135" s="147"/>
      <c r="L1135" s="33"/>
      <c r="M1135" s="148"/>
      <c r="T1135" s="54"/>
      <c r="AT1135" s="18" t="s">
        <v>164</v>
      </c>
      <c r="AU1135" s="18" t="s">
        <v>82</v>
      </c>
    </row>
    <row r="1136" spans="2:65" s="12" customFormat="1" ht="10.199999999999999">
      <c r="B1136" s="159"/>
      <c r="D1136" s="160" t="s">
        <v>514</v>
      </c>
      <c r="E1136" s="161" t="s">
        <v>19</v>
      </c>
      <c r="F1136" s="162" t="s">
        <v>1976</v>
      </c>
      <c r="H1136" s="163">
        <v>14.317</v>
      </c>
      <c r="I1136" s="164"/>
      <c r="L1136" s="159"/>
      <c r="M1136" s="165"/>
      <c r="T1136" s="166"/>
      <c r="AT1136" s="161" t="s">
        <v>514</v>
      </c>
      <c r="AU1136" s="161" t="s">
        <v>82</v>
      </c>
      <c r="AV1136" s="12" t="s">
        <v>82</v>
      </c>
      <c r="AW1136" s="12" t="s">
        <v>33</v>
      </c>
      <c r="AX1136" s="12" t="s">
        <v>79</v>
      </c>
      <c r="AY1136" s="161" t="s">
        <v>155</v>
      </c>
    </row>
    <row r="1137" spans="2:65" s="1" customFormat="1" ht="24.15" customHeight="1">
      <c r="B1137" s="33"/>
      <c r="C1137" s="132" t="s">
        <v>445</v>
      </c>
      <c r="D1137" s="132" t="s">
        <v>158</v>
      </c>
      <c r="E1137" s="133" t="s">
        <v>1977</v>
      </c>
      <c r="F1137" s="134" t="s">
        <v>1978</v>
      </c>
      <c r="G1137" s="135" t="s">
        <v>232</v>
      </c>
      <c r="H1137" s="136">
        <v>8.6259999999999994</v>
      </c>
      <c r="I1137" s="137"/>
      <c r="J1137" s="138">
        <f>ROUND(I1137*H1137,2)</f>
        <v>0</v>
      </c>
      <c r="K1137" s="134" t="s">
        <v>162</v>
      </c>
      <c r="L1137" s="33"/>
      <c r="M1137" s="139" t="s">
        <v>19</v>
      </c>
      <c r="N1137" s="140" t="s">
        <v>43</v>
      </c>
      <c r="P1137" s="141">
        <f>O1137*H1137</f>
        <v>0</v>
      </c>
      <c r="Q1137" s="141">
        <v>0</v>
      </c>
      <c r="R1137" s="141">
        <f>Q1137*H1137</f>
        <v>0</v>
      </c>
      <c r="S1137" s="141">
        <v>0</v>
      </c>
      <c r="T1137" s="142">
        <f>S1137*H1137</f>
        <v>0</v>
      </c>
      <c r="AR1137" s="143" t="s">
        <v>163</v>
      </c>
      <c r="AT1137" s="143" t="s">
        <v>158</v>
      </c>
      <c r="AU1137" s="143" t="s">
        <v>82</v>
      </c>
      <c r="AY1137" s="18" t="s">
        <v>155</v>
      </c>
      <c r="BE1137" s="144">
        <f>IF(N1137="základní",J1137,0)</f>
        <v>0</v>
      </c>
      <c r="BF1137" s="144">
        <f>IF(N1137="snížená",J1137,0)</f>
        <v>0</v>
      </c>
      <c r="BG1137" s="144">
        <f>IF(N1137="zákl. přenesená",J1137,0)</f>
        <v>0</v>
      </c>
      <c r="BH1137" s="144">
        <f>IF(N1137="sníž. přenesená",J1137,0)</f>
        <v>0</v>
      </c>
      <c r="BI1137" s="144">
        <f>IF(N1137="nulová",J1137,0)</f>
        <v>0</v>
      </c>
      <c r="BJ1137" s="18" t="s">
        <v>79</v>
      </c>
      <c r="BK1137" s="144">
        <f>ROUND(I1137*H1137,2)</f>
        <v>0</v>
      </c>
      <c r="BL1137" s="18" t="s">
        <v>163</v>
      </c>
      <c r="BM1137" s="143" t="s">
        <v>1979</v>
      </c>
    </row>
    <row r="1138" spans="2:65" s="1" customFormat="1" ht="10.199999999999999">
      <c r="B1138" s="33"/>
      <c r="D1138" s="145" t="s">
        <v>164</v>
      </c>
      <c r="F1138" s="146" t="s">
        <v>1980</v>
      </c>
      <c r="I1138" s="147"/>
      <c r="L1138" s="33"/>
      <c r="M1138" s="148"/>
      <c r="T1138" s="54"/>
      <c r="AT1138" s="18" t="s">
        <v>164</v>
      </c>
      <c r="AU1138" s="18" t="s">
        <v>82</v>
      </c>
    </row>
    <row r="1139" spans="2:65" s="14" customFormat="1" ht="10.199999999999999">
      <c r="B1139" s="178"/>
      <c r="D1139" s="160" t="s">
        <v>514</v>
      </c>
      <c r="E1139" s="179" t="s">
        <v>19</v>
      </c>
      <c r="F1139" s="180" t="s">
        <v>1981</v>
      </c>
      <c r="H1139" s="179" t="s">
        <v>19</v>
      </c>
      <c r="I1139" s="181"/>
      <c r="L1139" s="178"/>
      <c r="M1139" s="182"/>
      <c r="T1139" s="183"/>
      <c r="AT1139" s="179" t="s">
        <v>514</v>
      </c>
      <c r="AU1139" s="179" t="s">
        <v>82</v>
      </c>
      <c r="AV1139" s="14" t="s">
        <v>79</v>
      </c>
      <c r="AW1139" s="14" t="s">
        <v>33</v>
      </c>
      <c r="AX1139" s="14" t="s">
        <v>72</v>
      </c>
      <c r="AY1139" s="179" t="s">
        <v>155</v>
      </c>
    </row>
    <row r="1140" spans="2:65" s="12" customFormat="1" ht="10.199999999999999">
      <c r="B1140" s="159"/>
      <c r="D1140" s="160" t="s">
        <v>514</v>
      </c>
      <c r="E1140" s="161" t="s">
        <v>19</v>
      </c>
      <c r="F1140" s="162" t="s">
        <v>1982</v>
      </c>
      <c r="H1140" s="163">
        <v>8.6259999999999994</v>
      </c>
      <c r="I1140" s="164"/>
      <c r="L1140" s="159"/>
      <c r="M1140" s="165"/>
      <c r="T1140" s="166"/>
      <c r="AT1140" s="161" t="s">
        <v>514</v>
      </c>
      <c r="AU1140" s="161" t="s">
        <v>82</v>
      </c>
      <c r="AV1140" s="12" t="s">
        <v>82</v>
      </c>
      <c r="AW1140" s="12" t="s">
        <v>33</v>
      </c>
      <c r="AX1140" s="12" t="s">
        <v>79</v>
      </c>
      <c r="AY1140" s="161" t="s">
        <v>155</v>
      </c>
    </row>
    <row r="1141" spans="2:65" s="1" customFormat="1" ht="16.5" customHeight="1">
      <c r="B1141" s="33"/>
      <c r="C1141" s="132" t="s">
        <v>1983</v>
      </c>
      <c r="D1141" s="132" t="s">
        <v>158</v>
      </c>
      <c r="E1141" s="133" t="s">
        <v>1984</v>
      </c>
      <c r="F1141" s="134" t="s">
        <v>1985</v>
      </c>
      <c r="G1141" s="135" t="s">
        <v>232</v>
      </c>
      <c r="H1141" s="136">
        <v>4.3140000000000001</v>
      </c>
      <c r="I1141" s="137"/>
      <c r="J1141" s="138">
        <f>ROUND(I1141*H1141,2)</f>
        <v>0</v>
      </c>
      <c r="K1141" s="134" t="s">
        <v>162</v>
      </c>
      <c r="L1141" s="33"/>
      <c r="M1141" s="139" t="s">
        <v>19</v>
      </c>
      <c r="N1141" s="140" t="s">
        <v>43</v>
      </c>
      <c r="P1141" s="141">
        <f>O1141*H1141</f>
        <v>0</v>
      </c>
      <c r="Q1141" s="141">
        <v>0</v>
      </c>
      <c r="R1141" s="141">
        <f>Q1141*H1141</f>
        <v>0</v>
      </c>
      <c r="S1141" s="141">
        <v>0</v>
      </c>
      <c r="T1141" s="142">
        <f>S1141*H1141</f>
        <v>0</v>
      </c>
      <c r="AR1141" s="143" t="s">
        <v>163</v>
      </c>
      <c r="AT1141" s="143" t="s">
        <v>158</v>
      </c>
      <c r="AU1141" s="143" t="s">
        <v>82</v>
      </c>
      <c r="AY1141" s="18" t="s">
        <v>155</v>
      </c>
      <c r="BE1141" s="144">
        <f>IF(N1141="základní",J1141,0)</f>
        <v>0</v>
      </c>
      <c r="BF1141" s="144">
        <f>IF(N1141="snížená",J1141,0)</f>
        <v>0</v>
      </c>
      <c r="BG1141" s="144">
        <f>IF(N1141="zákl. přenesená",J1141,0)</f>
        <v>0</v>
      </c>
      <c r="BH1141" s="144">
        <f>IF(N1141="sníž. přenesená",J1141,0)</f>
        <v>0</v>
      </c>
      <c r="BI1141" s="144">
        <f>IF(N1141="nulová",J1141,0)</f>
        <v>0</v>
      </c>
      <c r="BJ1141" s="18" t="s">
        <v>79</v>
      </c>
      <c r="BK1141" s="144">
        <f>ROUND(I1141*H1141,2)</f>
        <v>0</v>
      </c>
      <c r="BL1141" s="18" t="s">
        <v>163</v>
      </c>
      <c r="BM1141" s="143" t="s">
        <v>1986</v>
      </c>
    </row>
    <row r="1142" spans="2:65" s="1" customFormat="1" ht="10.199999999999999">
      <c r="B1142" s="33"/>
      <c r="D1142" s="145" t="s">
        <v>164</v>
      </c>
      <c r="F1142" s="146" t="s">
        <v>1987</v>
      </c>
      <c r="I1142" s="147"/>
      <c r="L1142" s="33"/>
      <c r="M1142" s="148"/>
      <c r="T1142" s="54"/>
      <c r="AT1142" s="18" t="s">
        <v>164</v>
      </c>
      <c r="AU1142" s="18" t="s">
        <v>82</v>
      </c>
    </row>
    <row r="1143" spans="2:65" s="14" customFormat="1" ht="10.199999999999999">
      <c r="B1143" s="178"/>
      <c r="D1143" s="160" t="s">
        <v>514</v>
      </c>
      <c r="E1143" s="179" t="s">
        <v>19</v>
      </c>
      <c r="F1143" s="180" t="s">
        <v>1988</v>
      </c>
      <c r="H1143" s="179" t="s">
        <v>19</v>
      </c>
      <c r="I1143" s="181"/>
      <c r="L1143" s="178"/>
      <c r="M1143" s="182"/>
      <c r="T1143" s="183"/>
      <c r="AT1143" s="179" t="s">
        <v>514</v>
      </c>
      <c r="AU1143" s="179" t="s">
        <v>82</v>
      </c>
      <c r="AV1143" s="14" t="s">
        <v>79</v>
      </c>
      <c r="AW1143" s="14" t="s">
        <v>33</v>
      </c>
      <c r="AX1143" s="14" t="s">
        <v>72</v>
      </c>
      <c r="AY1143" s="179" t="s">
        <v>155</v>
      </c>
    </row>
    <row r="1144" spans="2:65" s="12" customFormat="1" ht="10.199999999999999">
      <c r="B1144" s="159"/>
      <c r="D1144" s="160" t="s">
        <v>514</v>
      </c>
      <c r="E1144" s="161" t="s">
        <v>19</v>
      </c>
      <c r="F1144" s="162" t="s">
        <v>1989</v>
      </c>
      <c r="H1144" s="163">
        <v>4.3140000000000001</v>
      </c>
      <c r="I1144" s="164"/>
      <c r="L1144" s="159"/>
      <c r="M1144" s="165"/>
      <c r="T1144" s="166"/>
      <c r="AT1144" s="161" t="s">
        <v>514</v>
      </c>
      <c r="AU1144" s="161" t="s">
        <v>82</v>
      </c>
      <c r="AV1144" s="12" t="s">
        <v>82</v>
      </c>
      <c r="AW1144" s="12" t="s">
        <v>33</v>
      </c>
      <c r="AX1144" s="12" t="s">
        <v>79</v>
      </c>
      <c r="AY1144" s="161" t="s">
        <v>155</v>
      </c>
    </row>
    <row r="1145" spans="2:65" s="11" customFormat="1" ht="22.8" customHeight="1">
      <c r="B1145" s="120"/>
      <c r="D1145" s="121" t="s">
        <v>71</v>
      </c>
      <c r="E1145" s="130" t="s">
        <v>531</v>
      </c>
      <c r="F1145" s="130" t="s">
        <v>532</v>
      </c>
      <c r="I1145" s="123"/>
      <c r="J1145" s="131">
        <f>BK1145</f>
        <v>0</v>
      </c>
      <c r="L1145" s="120"/>
      <c r="M1145" s="125"/>
      <c r="P1145" s="126">
        <f>SUM(P1146:P1149)</f>
        <v>0</v>
      </c>
      <c r="R1145" s="126">
        <f>SUM(R1146:R1149)</f>
        <v>0</v>
      </c>
      <c r="T1145" s="127">
        <f>SUM(T1146:T1149)</f>
        <v>0</v>
      </c>
      <c r="AR1145" s="121" t="s">
        <v>79</v>
      </c>
      <c r="AT1145" s="128" t="s">
        <v>71</v>
      </c>
      <c r="AU1145" s="128" t="s">
        <v>79</v>
      </c>
      <c r="AY1145" s="121" t="s">
        <v>155</v>
      </c>
      <c r="BK1145" s="129">
        <f>SUM(BK1146:BK1149)</f>
        <v>0</v>
      </c>
    </row>
    <row r="1146" spans="2:65" s="1" customFormat="1" ht="24.15" customHeight="1">
      <c r="B1146" s="33"/>
      <c r="C1146" s="132" t="s">
        <v>449</v>
      </c>
      <c r="D1146" s="132" t="s">
        <v>158</v>
      </c>
      <c r="E1146" s="133" t="s">
        <v>1057</v>
      </c>
      <c r="F1146" s="134" t="s">
        <v>1058</v>
      </c>
      <c r="G1146" s="135" t="s">
        <v>232</v>
      </c>
      <c r="H1146" s="136">
        <v>124.268</v>
      </c>
      <c r="I1146" s="137"/>
      <c r="J1146" s="138">
        <f>ROUND(I1146*H1146,2)</f>
        <v>0</v>
      </c>
      <c r="K1146" s="134" t="s">
        <v>162</v>
      </c>
      <c r="L1146" s="33"/>
      <c r="M1146" s="139" t="s">
        <v>19</v>
      </c>
      <c r="N1146" s="140" t="s">
        <v>43</v>
      </c>
      <c r="P1146" s="141">
        <f>O1146*H1146</f>
        <v>0</v>
      </c>
      <c r="Q1146" s="141">
        <v>0</v>
      </c>
      <c r="R1146" s="141">
        <f>Q1146*H1146</f>
        <v>0</v>
      </c>
      <c r="S1146" s="141">
        <v>0</v>
      </c>
      <c r="T1146" s="142">
        <f>S1146*H1146</f>
        <v>0</v>
      </c>
      <c r="AR1146" s="143" t="s">
        <v>163</v>
      </c>
      <c r="AT1146" s="143" t="s">
        <v>158</v>
      </c>
      <c r="AU1146" s="143" t="s">
        <v>82</v>
      </c>
      <c r="AY1146" s="18" t="s">
        <v>155</v>
      </c>
      <c r="BE1146" s="144">
        <f>IF(N1146="základní",J1146,0)</f>
        <v>0</v>
      </c>
      <c r="BF1146" s="144">
        <f>IF(N1146="snížená",J1146,0)</f>
        <v>0</v>
      </c>
      <c r="BG1146" s="144">
        <f>IF(N1146="zákl. přenesená",J1146,0)</f>
        <v>0</v>
      </c>
      <c r="BH1146" s="144">
        <f>IF(N1146="sníž. přenesená",J1146,0)</f>
        <v>0</v>
      </c>
      <c r="BI1146" s="144">
        <f>IF(N1146="nulová",J1146,0)</f>
        <v>0</v>
      </c>
      <c r="BJ1146" s="18" t="s">
        <v>79</v>
      </c>
      <c r="BK1146" s="144">
        <f>ROUND(I1146*H1146,2)</f>
        <v>0</v>
      </c>
      <c r="BL1146" s="18" t="s">
        <v>163</v>
      </c>
      <c r="BM1146" s="143" t="s">
        <v>1990</v>
      </c>
    </row>
    <row r="1147" spans="2:65" s="1" customFormat="1" ht="10.199999999999999">
      <c r="B1147" s="33"/>
      <c r="D1147" s="145" t="s">
        <v>164</v>
      </c>
      <c r="F1147" s="146" t="s">
        <v>1060</v>
      </c>
      <c r="I1147" s="147"/>
      <c r="L1147" s="33"/>
      <c r="M1147" s="148"/>
      <c r="T1147" s="54"/>
      <c r="AT1147" s="18" t="s">
        <v>164</v>
      </c>
      <c r="AU1147" s="18" t="s">
        <v>82</v>
      </c>
    </row>
    <row r="1148" spans="2:65" s="1" customFormat="1" ht="24.15" customHeight="1">
      <c r="B1148" s="33"/>
      <c r="C1148" s="132" t="s">
        <v>1991</v>
      </c>
      <c r="D1148" s="132" t="s">
        <v>158</v>
      </c>
      <c r="E1148" s="133" t="s">
        <v>1061</v>
      </c>
      <c r="F1148" s="134" t="s">
        <v>1062</v>
      </c>
      <c r="G1148" s="135" t="s">
        <v>232</v>
      </c>
      <c r="H1148" s="136">
        <v>124.268</v>
      </c>
      <c r="I1148" s="137"/>
      <c r="J1148" s="138">
        <f>ROUND(I1148*H1148,2)</f>
        <v>0</v>
      </c>
      <c r="K1148" s="134" t="s">
        <v>162</v>
      </c>
      <c r="L1148" s="33"/>
      <c r="M1148" s="139" t="s">
        <v>19</v>
      </c>
      <c r="N1148" s="140" t="s">
        <v>43</v>
      </c>
      <c r="P1148" s="141">
        <f>O1148*H1148</f>
        <v>0</v>
      </c>
      <c r="Q1148" s="141">
        <v>0</v>
      </c>
      <c r="R1148" s="141">
        <f>Q1148*H1148</f>
        <v>0</v>
      </c>
      <c r="S1148" s="141">
        <v>0</v>
      </c>
      <c r="T1148" s="142">
        <f>S1148*H1148</f>
        <v>0</v>
      </c>
      <c r="AR1148" s="143" t="s">
        <v>163</v>
      </c>
      <c r="AT1148" s="143" t="s">
        <v>158</v>
      </c>
      <c r="AU1148" s="143" t="s">
        <v>82</v>
      </c>
      <c r="AY1148" s="18" t="s">
        <v>155</v>
      </c>
      <c r="BE1148" s="144">
        <f>IF(N1148="základní",J1148,0)</f>
        <v>0</v>
      </c>
      <c r="BF1148" s="144">
        <f>IF(N1148="snížená",J1148,0)</f>
        <v>0</v>
      </c>
      <c r="BG1148" s="144">
        <f>IF(N1148="zákl. přenesená",J1148,0)</f>
        <v>0</v>
      </c>
      <c r="BH1148" s="144">
        <f>IF(N1148="sníž. přenesená",J1148,0)</f>
        <v>0</v>
      </c>
      <c r="BI1148" s="144">
        <f>IF(N1148="nulová",J1148,0)</f>
        <v>0</v>
      </c>
      <c r="BJ1148" s="18" t="s">
        <v>79</v>
      </c>
      <c r="BK1148" s="144">
        <f>ROUND(I1148*H1148,2)</f>
        <v>0</v>
      </c>
      <c r="BL1148" s="18" t="s">
        <v>163</v>
      </c>
      <c r="BM1148" s="143" t="s">
        <v>1992</v>
      </c>
    </row>
    <row r="1149" spans="2:65" s="1" customFormat="1" ht="10.199999999999999">
      <c r="B1149" s="33"/>
      <c r="D1149" s="145" t="s">
        <v>164</v>
      </c>
      <c r="F1149" s="146" t="s">
        <v>1064</v>
      </c>
      <c r="I1149" s="147"/>
      <c r="L1149" s="33"/>
      <c r="M1149" s="174"/>
      <c r="N1149" s="175"/>
      <c r="O1149" s="175"/>
      <c r="P1149" s="175"/>
      <c r="Q1149" s="175"/>
      <c r="R1149" s="175"/>
      <c r="S1149" s="175"/>
      <c r="T1149" s="176"/>
      <c r="AT1149" s="18" t="s">
        <v>164</v>
      </c>
      <c r="AU1149" s="18" t="s">
        <v>82</v>
      </c>
    </row>
    <row r="1150" spans="2:65" s="1" customFormat="1" ht="6.9" customHeight="1">
      <c r="B1150" s="42"/>
      <c r="C1150" s="43"/>
      <c r="D1150" s="43"/>
      <c r="E1150" s="43"/>
      <c r="F1150" s="43"/>
      <c r="G1150" s="43"/>
      <c r="H1150" s="43"/>
      <c r="I1150" s="43"/>
      <c r="J1150" s="43"/>
      <c r="K1150" s="43"/>
      <c r="L1150" s="33"/>
    </row>
  </sheetData>
  <sheetProtection algorithmName="SHA-512" hashValue="rlUopEadh7/VceC0gRwAcDUfRBFBmKKqkMbGTjwuKSW1cQmmsqQ3yVNMKqVKHuyA/LMyNxTaUMl3hlOO6s4Wuw==" saltValue="vBnhGHAN84EygDmn/n9Yi2e/ZZ4OpLQ0vy4sXTzsixrGWXuMRJ6eDKdRAlfu04AcsZf2qsC6CeF+bzfX7aDKrw==" spinCount="100000" sheet="1" objects="1" scenarios="1" formatColumns="0" formatRows="0" autoFilter="0"/>
  <autoFilter ref="C94:K1149" xr:uid="{00000000-0009-0000-0000-000004000000}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hyperlinks>
    <hyperlink ref="F99" r:id="rId1" xr:uid="{00000000-0004-0000-0400-000000000000}"/>
    <hyperlink ref="F103" r:id="rId2" xr:uid="{00000000-0004-0000-0400-000001000000}"/>
    <hyperlink ref="F107" r:id="rId3" xr:uid="{00000000-0004-0000-0400-000002000000}"/>
    <hyperlink ref="F115" r:id="rId4" xr:uid="{00000000-0004-0000-0400-000003000000}"/>
    <hyperlink ref="F120" r:id="rId5" xr:uid="{00000000-0004-0000-0400-000004000000}"/>
    <hyperlink ref="F131" r:id="rId6" xr:uid="{00000000-0004-0000-0400-000005000000}"/>
    <hyperlink ref="F147" r:id="rId7" xr:uid="{00000000-0004-0000-0400-000006000000}"/>
    <hyperlink ref="F298" r:id="rId8" xr:uid="{00000000-0004-0000-0400-000007000000}"/>
    <hyperlink ref="F307" r:id="rId9" xr:uid="{00000000-0004-0000-0400-000008000000}"/>
    <hyperlink ref="F338" r:id="rId10" xr:uid="{00000000-0004-0000-0400-000009000000}"/>
    <hyperlink ref="F342" r:id="rId11" xr:uid="{00000000-0004-0000-0400-00000A000000}"/>
    <hyperlink ref="F480" r:id="rId12" xr:uid="{00000000-0004-0000-0400-00000B000000}"/>
    <hyperlink ref="F484" r:id="rId13" xr:uid="{00000000-0004-0000-0400-00000C000000}"/>
    <hyperlink ref="F491" r:id="rId14" xr:uid="{00000000-0004-0000-0400-00000D000000}"/>
    <hyperlink ref="F500" r:id="rId15" xr:uid="{00000000-0004-0000-0400-00000E000000}"/>
    <hyperlink ref="F509" r:id="rId16" xr:uid="{00000000-0004-0000-0400-00000F000000}"/>
    <hyperlink ref="F513" r:id="rId17" xr:uid="{00000000-0004-0000-0400-000010000000}"/>
    <hyperlink ref="F522" r:id="rId18" xr:uid="{00000000-0004-0000-0400-000011000000}"/>
    <hyperlink ref="F526" r:id="rId19" xr:uid="{00000000-0004-0000-0400-000012000000}"/>
    <hyperlink ref="F583" r:id="rId20" xr:uid="{00000000-0004-0000-0400-000013000000}"/>
    <hyperlink ref="F605" r:id="rId21" xr:uid="{00000000-0004-0000-0400-000014000000}"/>
    <hyperlink ref="F614" r:id="rId22" xr:uid="{00000000-0004-0000-0400-000015000000}"/>
    <hyperlink ref="F621" r:id="rId23" xr:uid="{00000000-0004-0000-0400-000016000000}"/>
    <hyperlink ref="F628" r:id="rId24" xr:uid="{00000000-0004-0000-0400-000017000000}"/>
    <hyperlink ref="F632" r:id="rId25" xr:uid="{00000000-0004-0000-0400-000018000000}"/>
    <hyperlink ref="F648" r:id="rId26" xr:uid="{00000000-0004-0000-0400-000019000000}"/>
    <hyperlink ref="F664" r:id="rId27" xr:uid="{00000000-0004-0000-0400-00001A000000}"/>
    <hyperlink ref="F671" r:id="rId28" xr:uid="{00000000-0004-0000-0400-00001B000000}"/>
    <hyperlink ref="F678" r:id="rId29" xr:uid="{00000000-0004-0000-0400-00001C000000}"/>
    <hyperlink ref="F682" r:id="rId30" xr:uid="{00000000-0004-0000-0400-00001D000000}"/>
    <hyperlink ref="F686" r:id="rId31" xr:uid="{00000000-0004-0000-0400-00001E000000}"/>
    <hyperlink ref="F690" r:id="rId32" xr:uid="{00000000-0004-0000-0400-00001F000000}"/>
    <hyperlink ref="F694" r:id="rId33" xr:uid="{00000000-0004-0000-0400-000020000000}"/>
    <hyperlink ref="F698" r:id="rId34" xr:uid="{00000000-0004-0000-0400-000021000000}"/>
    <hyperlink ref="F702" r:id="rId35" xr:uid="{00000000-0004-0000-0400-000022000000}"/>
    <hyperlink ref="F707" r:id="rId36" xr:uid="{00000000-0004-0000-0400-000023000000}"/>
    <hyperlink ref="F715" r:id="rId37" xr:uid="{00000000-0004-0000-0400-000024000000}"/>
    <hyperlink ref="F720" r:id="rId38" xr:uid="{00000000-0004-0000-0400-000025000000}"/>
    <hyperlink ref="F725" r:id="rId39" xr:uid="{00000000-0004-0000-0400-000026000000}"/>
    <hyperlink ref="F730" r:id="rId40" xr:uid="{00000000-0004-0000-0400-000027000000}"/>
    <hyperlink ref="F737" r:id="rId41" xr:uid="{00000000-0004-0000-0400-000028000000}"/>
    <hyperlink ref="F744" r:id="rId42" xr:uid="{00000000-0004-0000-0400-000029000000}"/>
    <hyperlink ref="F750" r:id="rId43" xr:uid="{00000000-0004-0000-0400-00002A000000}"/>
    <hyperlink ref="F758" r:id="rId44" xr:uid="{00000000-0004-0000-0400-00002B000000}"/>
    <hyperlink ref="F777" r:id="rId45" xr:uid="{00000000-0004-0000-0400-00002C000000}"/>
    <hyperlink ref="F786" r:id="rId46" xr:uid="{00000000-0004-0000-0400-00002D000000}"/>
    <hyperlink ref="F795" r:id="rId47" xr:uid="{00000000-0004-0000-0400-00002E000000}"/>
    <hyperlink ref="F819" r:id="rId48" xr:uid="{00000000-0004-0000-0400-00002F000000}"/>
    <hyperlink ref="F827" r:id="rId49" xr:uid="{00000000-0004-0000-0400-000030000000}"/>
    <hyperlink ref="F831" r:id="rId50" xr:uid="{00000000-0004-0000-0400-000031000000}"/>
    <hyperlink ref="F835" r:id="rId51" xr:uid="{00000000-0004-0000-0400-000032000000}"/>
    <hyperlink ref="F843" r:id="rId52" xr:uid="{00000000-0004-0000-0400-000033000000}"/>
    <hyperlink ref="F848" r:id="rId53" xr:uid="{00000000-0004-0000-0400-000034000000}"/>
    <hyperlink ref="F853" r:id="rId54" xr:uid="{00000000-0004-0000-0400-000035000000}"/>
    <hyperlink ref="F858" r:id="rId55" xr:uid="{00000000-0004-0000-0400-000036000000}"/>
    <hyperlink ref="F863" r:id="rId56" xr:uid="{00000000-0004-0000-0400-000037000000}"/>
    <hyperlink ref="F868" r:id="rId57" xr:uid="{00000000-0004-0000-0400-000038000000}"/>
    <hyperlink ref="F873" r:id="rId58" xr:uid="{00000000-0004-0000-0400-000039000000}"/>
    <hyperlink ref="F882" r:id="rId59" xr:uid="{00000000-0004-0000-0400-00003A000000}"/>
    <hyperlink ref="F896" r:id="rId60" xr:uid="{00000000-0004-0000-0400-00003B000000}"/>
    <hyperlink ref="F907" r:id="rId61" xr:uid="{00000000-0004-0000-0400-00003C000000}"/>
    <hyperlink ref="F915" r:id="rId62" xr:uid="{00000000-0004-0000-0400-00003D000000}"/>
    <hyperlink ref="F927" r:id="rId63" xr:uid="{00000000-0004-0000-0400-00003E000000}"/>
    <hyperlink ref="F935" r:id="rId64" xr:uid="{00000000-0004-0000-0400-00003F000000}"/>
    <hyperlink ref="F943" r:id="rId65" xr:uid="{00000000-0004-0000-0400-000040000000}"/>
    <hyperlink ref="F951" r:id="rId66" xr:uid="{00000000-0004-0000-0400-000041000000}"/>
    <hyperlink ref="F973" r:id="rId67" xr:uid="{00000000-0004-0000-0400-000042000000}"/>
    <hyperlink ref="F982" r:id="rId68" xr:uid="{00000000-0004-0000-0400-000043000000}"/>
    <hyperlink ref="F994" r:id="rId69" xr:uid="{00000000-0004-0000-0400-000044000000}"/>
    <hyperlink ref="F998" r:id="rId70" xr:uid="{00000000-0004-0000-0400-000045000000}"/>
    <hyperlink ref="F1002" r:id="rId71" xr:uid="{00000000-0004-0000-0400-000046000000}"/>
    <hyperlink ref="F1009" r:id="rId72" xr:uid="{00000000-0004-0000-0400-000047000000}"/>
    <hyperlink ref="F1016" r:id="rId73" xr:uid="{00000000-0004-0000-0400-000048000000}"/>
    <hyperlink ref="F1023" r:id="rId74" xr:uid="{00000000-0004-0000-0400-000049000000}"/>
    <hyperlink ref="F1030" r:id="rId75" xr:uid="{00000000-0004-0000-0400-00004A000000}"/>
    <hyperlink ref="F1034" r:id="rId76" xr:uid="{00000000-0004-0000-0400-00004B000000}"/>
    <hyperlink ref="F1038" r:id="rId77" xr:uid="{00000000-0004-0000-0400-00004C000000}"/>
    <hyperlink ref="F1042" r:id="rId78" xr:uid="{00000000-0004-0000-0400-00004D000000}"/>
    <hyperlink ref="F1048" r:id="rId79" xr:uid="{00000000-0004-0000-0400-00004E000000}"/>
    <hyperlink ref="F1059" r:id="rId80" xr:uid="{00000000-0004-0000-0400-00004F000000}"/>
    <hyperlink ref="F1066" r:id="rId81" xr:uid="{00000000-0004-0000-0400-000050000000}"/>
    <hyperlink ref="F1073" r:id="rId82" xr:uid="{00000000-0004-0000-0400-000051000000}"/>
    <hyperlink ref="F1092" r:id="rId83" xr:uid="{00000000-0004-0000-0400-000052000000}"/>
    <hyperlink ref="F1100" r:id="rId84" xr:uid="{00000000-0004-0000-0400-000053000000}"/>
    <hyperlink ref="F1109" r:id="rId85" xr:uid="{00000000-0004-0000-0400-000054000000}"/>
    <hyperlink ref="F1116" r:id="rId86" xr:uid="{00000000-0004-0000-0400-000055000000}"/>
    <hyperlink ref="F1120" r:id="rId87" xr:uid="{00000000-0004-0000-0400-000056000000}"/>
    <hyperlink ref="F1127" r:id="rId88" xr:uid="{00000000-0004-0000-0400-000057000000}"/>
    <hyperlink ref="F1129" r:id="rId89" xr:uid="{00000000-0004-0000-0400-000058000000}"/>
    <hyperlink ref="F1132" r:id="rId90" xr:uid="{00000000-0004-0000-0400-000059000000}"/>
    <hyperlink ref="F1135" r:id="rId91" xr:uid="{00000000-0004-0000-0400-00005A000000}"/>
    <hyperlink ref="F1138" r:id="rId92" xr:uid="{00000000-0004-0000-0400-00005B000000}"/>
    <hyperlink ref="F1142" r:id="rId93" xr:uid="{00000000-0004-0000-0400-00005C000000}"/>
    <hyperlink ref="F1147" r:id="rId94" xr:uid="{00000000-0004-0000-0400-00005D000000}"/>
    <hyperlink ref="F1149" r:id="rId95" xr:uid="{00000000-0004-0000-0400-00005E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8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101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3.2">
      <c r="B8" s="21"/>
      <c r="D8" s="28" t="s">
        <v>123</v>
      </c>
      <c r="L8" s="21"/>
    </row>
    <row r="9" spans="2:46" ht="16.5" customHeight="1">
      <c r="B9" s="21"/>
      <c r="E9" s="325" t="s">
        <v>124</v>
      </c>
      <c r="F9" s="295"/>
      <c r="G9" s="295"/>
      <c r="H9" s="295"/>
      <c r="L9" s="21"/>
    </row>
    <row r="10" spans="2:46" ht="12" customHeight="1">
      <c r="B10" s="21"/>
      <c r="D10" s="28" t="s">
        <v>125</v>
      </c>
      <c r="L10" s="21"/>
    </row>
    <row r="11" spans="2:46" s="1" customFormat="1" ht="16.5" customHeight="1">
      <c r="B11" s="33"/>
      <c r="E11" s="323" t="s">
        <v>1205</v>
      </c>
      <c r="F11" s="327"/>
      <c r="G11" s="327"/>
      <c r="H11" s="327"/>
      <c r="L11" s="33"/>
    </row>
    <row r="12" spans="2:46" s="1" customFormat="1" ht="12" customHeight="1">
      <c r="B12" s="33"/>
      <c r="D12" s="28" t="s">
        <v>1065</v>
      </c>
      <c r="L12" s="33"/>
    </row>
    <row r="13" spans="2:46" s="1" customFormat="1" ht="16.5" customHeight="1">
      <c r="B13" s="33"/>
      <c r="E13" s="288" t="s">
        <v>1993</v>
      </c>
      <c r="F13" s="327"/>
      <c r="G13" s="327"/>
      <c r="H13" s="327"/>
      <c r="L13" s="33"/>
    </row>
    <row r="14" spans="2:46" s="1" customFormat="1" ht="10.199999999999999">
      <c r="B14" s="33"/>
      <c r="L14" s="33"/>
    </row>
    <row r="15" spans="2:46" s="1" customFormat="1" ht="12" customHeight="1">
      <c r="B15" s="33"/>
      <c r="D15" s="28" t="s">
        <v>18</v>
      </c>
      <c r="F15" s="26" t="s">
        <v>19</v>
      </c>
      <c r="I15" s="28" t="s">
        <v>20</v>
      </c>
      <c r="J15" s="26" t="s">
        <v>19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16. 4. 2024</v>
      </c>
      <c r="L16" s="33"/>
    </row>
    <row r="17" spans="2:12" s="1" customFormat="1" ht="10.8" customHeight="1">
      <c r="B17" s="33"/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19</v>
      </c>
      <c r="L18" s="33"/>
    </row>
    <row r="19" spans="2:12" s="1" customFormat="1" ht="18" customHeight="1">
      <c r="B19" s="33"/>
      <c r="E19" s="26" t="s">
        <v>27</v>
      </c>
      <c r="I19" s="28" t="s">
        <v>28</v>
      </c>
      <c r="J19" s="26" t="s">
        <v>19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29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28" t="str">
        <f>'Rekapitulace stavby'!E14</f>
        <v>Vyplň údaj</v>
      </c>
      <c r="F22" s="294"/>
      <c r="G22" s="294"/>
      <c r="H22" s="294"/>
      <c r="I22" s="28" t="s">
        <v>28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31</v>
      </c>
      <c r="I24" s="28" t="s">
        <v>26</v>
      </c>
      <c r="J24" s="26" t="s">
        <v>19</v>
      </c>
      <c r="L24" s="33"/>
    </row>
    <row r="25" spans="2:12" s="1" customFormat="1" ht="18" customHeight="1">
      <c r="B25" s="33"/>
      <c r="E25" s="26" t="s">
        <v>32</v>
      </c>
      <c r="I25" s="28" t="s">
        <v>28</v>
      </c>
      <c r="J25" s="26" t="s">
        <v>19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34</v>
      </c>
      <c r="I27" s="28" t="s">
        <v>26</v>
      </c>
      <c r="J27" s="26" t="s">
        <v>19</v>
      </c>
      <c r="L27" s="33"/>
    </row>
    <row r="28" spans="2:12" s="1" customFormat="1" ht="18" customHeight="1">
      <c r="B28" s="33"/>
      <c r="E28" s="26" t="s">
        <v>35</v>
      </c>
      <c r="I28" s="28" t="s">
        <v>28</v>
      </c>
      <c r="J28" s="26" t="s">
        <v>19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36</v>
      </c>
      <c r="L30" s="33"/>
    </row>
    <row r="31" spans="2:12" s="7" customFormat="1" ht="47.25" customHeight="1">
      <c r="B31" s="92"/>
      <c r="E31" s="299" t="s">
        <v>127</v>
      </c>
      <c r="F31" s="299"/>
      <c r="G31" s="299"/>
      <c r="H31" s="29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38</v>
      </c>
      <c r="J34" s="64">
        <f>ROUND(J97,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40</v>
      </c>
      <c r="I36" s="36" t="s">
        <v>39</v>
      </c>
      <c r="J36" s="36" t="s">
        <v>41</v>
      </c>
      <c r="L36" s="33"/>
    </row>
    <row r="37" spans="2:12" s="1" customFormat="1" ht="14.4" customHeight="1">
      <c r="B37" s="33"/>
      <c r="D37" s="53" t="s">
        <v>42</v>
      </c>
      <c r="E37" s="28" t="s">
        <v>43</v>
      </c>
      <c r="F37" s="84">
        <f>ROUND((SUM(BE97:BE283)),  2)</f>
        <v>0</v>
      </c>
      <c r="I37" s="94">
        <v>0.21</v>
      </c>
      <c r="J37" s="84">
        <f>ROUND(((SUM(BE97:BE283))*I37),  2)</f>
        <v>0</v>
      </c>
      <c r="L37" s="33"/>
    </row>
    <row r="38" spans="2:12" s="1" customFormat="1" ht="14.4" customHeight="1">
      <c r="B38" s="33"/>
      <c r="E38" s="28" t="s">
        <v>44</v>
      </c>
      <c r="F38" s="84">
        <f>ROUND((SUM(BF97:BF283)),  2)</f>
        <v>0</v>
      </c>
      <c r="I38" s="94">
        <v>0.15</v>
      </c>
      <c r="J38" s="84">
        <f>ROUND(((SUM(BF97:BF283))*I38),  2)</f>
        <v>0</v>
      </c>
      <c r="L38" s="33"/>
    </row>
    <row r="39" spans="2:12" s="1" customFormat="1" ht="14.4" hidden="1" customHeight="1">
      <c r="B39" s="33"/>
      <c r="E39" s="28" t="s">
        <v>45</v>
      </c>
      <c r="F39" s="84">
        <f>ROUND((SUM(BG97:BG283)),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46</v>
      </c>
      <c r="F40" s="84">
        <f>ROUND((SUM(BH97:BH283)),  2)</f>
        <v>0</v>
      </c>
      <c r="I40" s="94">
        <v>0.15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47</v>
      </c>
      <c r="F41" s="84">
        <f>ROUND((SUM(BI97:BI283)),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48</v>
      </c>
      <c r="E43" s="55"/>
      <c r="F43" s="55"/>
      <c r="G43" s="97" t="s">
        <v>49</v>
      </c>
      <c r="H43" s="98" t="s">
        <v>50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128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16</v>
      </c>
      <c r="L51" s="33"/>
    </row>
    <row r="52" spans="2:12" s="1" customFormat="1" ht="16.5" customHeight="1">
      <c r="B52" s="33"/>
      <c r="E52" s="325" t="str">
        <f>E7</f>
        <v>Tištín - lokalita Z3 - Dopravní a technická infrastruktura pro I. a II. etapu výstavby</v>
      </c>
      <c r="F52" s="326"/>
      <c r="G52" s="326"/>
      <c r="H52" s="326"/>
      <c r="L52" s="33"/>
    </row>
    <row r="53" spans="2:12" ht="12" customHeight="1">
      <c r="B53" s="21"/>
      <c r="C53" s="28" t="s">
        <v>123</v>
      </c>
      <c r="L53" s="21"/>
    </row>
    <row r="54" spans="2:12" ht="16.5" customHeight="1">
      <c r="B54" s="21"/>
      <c r="E54" s="325" t="s">
        <v>124</v>
      </c>
      <c r="F54" s="295"/>
      <c r="G54" s="295"/>
      <c r="H54" s="295"/>
      <c r="L54" s="21"/>
    </row>
    <row r="55" spans="2:12" ht="12" customHeight="1">
      <c r="B55" s="21"/>
      <c r="C55" s="28" t="s">
        <v>125</v>
      </c>
      <c r="L55" s="21"/>
    </row>
    <row r="56" spans="2:12" s="1" customFormat="1" ht="16.5" customHeight="1">
      <c r="B56" s="33"/>
      <c r="E56" s="323" t="s">
        <v>1205</v>
      </c>
      <c r="F56" s="327"/>
      <c r="G56" s="327"/>
      <c r="H56" s="327"/>
      <c r="L56" s="33"/>
    </row>
    <row r="57" spans="2:12" s="1" customFormat="1" ht="12" customHeight="1">
      <c r="B57" s="33"/>
      <c r="C57" s="28" t="s">
        <v>1065</v>
      </c>
      <c r="L57" s="33"/>
    </row>
    <row r="58" spans="2:12" s="1" customFormat="1" ht="16.5" customHeight="1">
      <c r="B58" s="33"/>
      <c r="E58" s="288" t="str">
        <f>E13</f>
        <v>SO 03.1 - Kanalizační přípojky</v>
      </c>
      <c r="F58" s="327"/>
      <c r="G58" s="327"/>
      <c r="H58" s="327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Tištín</v>
      </c>
      <c r="I60" s="28" t="s">
        <v>23</v>
      </c>
      <c r="J60" s="50" t="str">
        <f>IF(J16="","",J16)</f>
        <v>16. 4. 2024</v>
      </c>
      <c r="L60" s="33"/>
    </row>
    <row r="61" spans="2:12" s="1" customFormat="1" ht="6.9" customHeight="1">
      <c r="B61" s="33"/>
      <c r="L61" s="33"/>
    </row>
    <row r="62" spans="2:12" s="1" customFormat="1" ht="15.15" customHeight="1">
      <c r="B62" s="33"/>
      <c r="C62" s="28" t="s">
        <v>25</v>
      </c>
      <c r="F62" s="26" t="str">
        <f>E19</f>
        <v xml:space="preserve">Městys Tištín, Tištín 37, 798 29 Tištín, </v>
      </c>
      <c r="I62" s="28" t="s">
        <v>31</v>
      </c>
      <c r="J62" s="31" t="str">
        <f>E25</f>
        <v>ing. Libuše Kujová,</v>
      </c>
      <c r="L62" s="33"/>
    </row>
    <row r="63" spans="2:12" s="1" customFormat="1" ht="15.15" customHeight="1">
      <c r="B63" s="33"/>
      <c r="C63" s="28" t="s">
        <v>29</v>
      </c>
      <c r="F63" s="26" t="str">
        <f>IF(E22="","",E22)</f>
        <v>Vyplň údaj</v>
      </c>
      <c r="I63" s="28" t="s">
        <v>34</v>
      </c>
      <c r="J63" s="31" t="str">
        <f>E28</f>
        <v>Kucek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129</v>
      </c>
      <c r="D65" s="95"/>
      <c r="E65" s="95"/>
      <c r="F65" s="95"/>
      <c r="G65" s="95"/>
      <c r="H65" s="95"/>
      <c r="I65" s="95"/>
      <c r="J65" s="102" t="s">
        <v>130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70</v>
      </c>
      <c r="J67" s="64">
        <f>J97</f>
        <v>0</v>
      </c>
      <c r="L67" s="33"/>
      <c r="AU67" s="18" t="s">
        <v>131</v>
      </c>
    </row>
    <row r="68" spans="2:47" s="8" customFormat="1" ht="24.9" customHeight="1">
      <c r="B68" s="104"/>
      <c r="D68" s="105" t="s">
        <v>132</v>
      </c>
      <c r="E68" s="106"/>
      <c r="F68" s="106"/>
      <c r="G68" s="106"/>
      <c r="H68" s="106"/>
      <c r="I68" s="106"/>
      <c r="J68" s="107">
        <f>J98</f>
        <v>0</v>
      </c>
      <c r="L68" s="104"/>
    </row>
    <row r="69" spans="2:47" s="9" customFormat="1" ht="19.95" customHeight="1">
      <c r="B69" s="108"/>
      <c r="D69" s="109" t="s">
        <v>544</v>
      </c>
      <c r="E69" s="110"/>
      <c r="F69" s="110"/>
      <c r="G69" s="110"/>
      <c r="H69" s="110"/>
      <c r="I69" s="110"/>
      <c r="J69" s="111">
        <f>J99</f>
        <v>0</v>
      </c>
      <c r="L69" s="108"/>
    </row>
    <row r="70" spans="2:47" s="9" customFormat="1" ht="19.95" customHeight="1">
      <c r="B70" s="108"/>
      <c r="D70" s="109" t="s">
        <v>545</v>
      </c>
      <c r="E70" s="110"/>
      <c r="F70" s="110"/>
      <c r="G70" s="110"/>
      <c r="H70" s="110"/>
      <c r="I70" s="110"/>
      <c r="J70" s="111">
        <f>J228</f>
        <v>0</v>
      </c>
      <c r="L70" s="108"/>
    </row>
    <row r="71" spans="2:47" s="9" customFormat="1" ht="19.95" customHeight="1">
      <c r="B71" s="108"/>
      <c r="D71" s="109" t="s">
        <v>135</v>
      </c>
      <c r="E71" s="110"/>
      <c r="F71" s="110"/>
      <c r="G71" s="110"/>
      <c r="H71" s="110"/>
      <c r="I71" s="110"/>
      <c r="J71" s="111">
        <f>J236</f>
        <v>0</v>
      </c>
      <c r="L71" s="108"/>
    </row>
    <row r="72" spans="2:47" s="9" customFormat="1" ht="19.95" customHeight="1">
      <c r="B72" s="108"/>
      <c r="D72" s="109" t="s">
        <v>137</v>
      </c>
      <c r="E72" s="110"/>
      <c r="F72" s="110"/>
      <c r="G72" s="110"/>
      <c r="H72" s="110"/>
      <c r="I72" s="110"/>
      <c r="J72" s="111">
        <f>J244</f>
        <v>0</v>
      </c>
      <c r="L72" s="108"/>
    </row>
    <row r="73" spans="2:47" s="9" customFormat="1" ht="19.95" customHeight="1">
      <c r="B73" s="108"/>
      <c r="D73" s="109" t="s">
        <v>139</v>
      </c>
      <c r="E73" s="110"/>
      <c r="F73" s="110"/>
      <c r="G73" s="110"/>
      <c r="H73" s="110"/>
      <c r="I73" s="110"/>
      <c r="J73" s="111">
        <f>J281</f>
        <v>0</v>
      </c>
      <c r="L73" s="108"/>
    </row>
    <row r="74" spans="2:47" s="1" customFormat="1" ht="21.75" customHeight="1">
      <c r="B74" s="33"/>
      <c r="L74" s="33"/>
    </row>
    <row r="75" spans="2:47" s="1" customFormat="1" ht="6.9" customHeight="1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33"/>
    </row>
    <row r="79" spans="2:47" s="1" customFormat="1" ht="6.9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33"/>
    </row>
    <row r="80" spans="2:47" s="1" customFormat="1" ht="24.9" customHeight="1">
      <c r="B80" s="33"/>
      <c r="C80" s="22" t="s">
        <v>140</v>
      </c>
      <c r="L80" s="33"/>
    </row>
    <row r="81" spans="2:20" s="1" customFormat="1" ht="6.9" customHeight="1">
      <c r="B81" s="33"/>
      <c r="L81" s="33"/>
    </row>
    <row r="82" spans="2:20" s="1" customFormat="1" ht="12" customHeight="1">
      <c r="B82" s="33"/>
      <c r="C82" s="28" t="s">
        <v>16</v>
      </c>
      <c r="L82" s="33"/>
    </row>
    <row r="83" spans="2:20" s="1" customFormat="1" ht="16.5" customHeight="1">
      <c r="B83" s="33"/>
      <c r="E83" s="325" t="str">
        <f>E7</f>
        <v>Tištín - lokalita Z3 - Dopravní a technická infrastruktura pro I. a II. etapu výstavby</v>
      </c>
      <c r="F83" s="326"/>
      <c r="G83" s="326"/>
      <c r="H83" s="326"/>
      <c r="L83" s="33"/>
    </row>
    <row r="84" spans="2:20" ht="12" customHeight="1">
      <c r="B84" s="21"/>
      <c r="C84" s="28" t="s">
        <v>123</v>
      </c>
      <c r="L84" s="21"/>
    </row>
    <row r="85" spans="2:20" ht="16.5" customHeight="1">
      <c r="B85" s="21"/>
      <c r="E85" s="325" t="s">
        <v>124</v>
      </c>
      <c r="F85" s="295"/>
      <c r="G85" s="295"/>
      <c r="H85" s="295"/>
      <c r="L85" s="21"/>
    </row>
    <row r="86" spans="2:20" ht="12" customHeight="1">
      <c r="B86" s="21"/>
      <c r="C86" s="28" t="s">
        <v>125</v>
      </c>
      <c r="L86" s="21"/>
    </row>
    <row r="87" spans="2:20" s="1" customFormat="1" ht="16.5" customHeight="1">
      <c r="B87" s="33"/>
      <c r="E87" s="323" t="s">
        <v>1205</v>
      </c>
      <c r="F87" s="327"/>
      <c r="G87" s="327"/>
      <c r="H87" s="327"/>
      <c r="L87" s="33"/>
    </row>
    <row r="88" spans="2:20" s="1" customFormat="1" ht="12" customHeight="1">
      <c r="B88" s="33"/>
      <c r="C88" s="28" t="s">
        <v>1065</v>
      </c>
      <c r="L88" s="33"/>
    </row>
    <row r="89" spans="2:20" s="1" customFormat="1" ht="16.5" customHeight="1">
      <c r="B89" s="33"/>
      <c r="E89" s="288" t="str">
        <f>E13</f>
        <v>SO 03.1 - Kanalizační přípojky</v>
      </c>
      <c r="F89" s="327"/>
      <c r="G89" s="327"/>
      <c r="H89" s="327"/>
      <c r="L89" s="33"/>
    </row>
    <row r="90" spans="2:20" s="1" customFormat="1" ht="6.9" customHeight="1">
      <c r="B90" s="33"/>
      <c r="L90" s="33"/>
    </row>
    <row r="91" spans="2:20" s="1" customFormat="1" ht="12" customHeight="1">
      <c r="B91" s="33"/>
      <c r="C91" s="28" t="s">
        <v>21</v>
      </c>
      <c r="F91" s="26" t="str">
        <f>F16</f>
        <v>Tištín</v>
      </c>
      <c r="I91" s="28" t="s">
        <v>23</v>
      </c>
      <c r="J91" s="50" t="str">
        <f>IF(J16="","",J16)</f>
        <v>16. 4. 2024</v>
      </c>
      <c r="L91" s="33"/>
    </row>
    <row r="92" spans="2:20" s="1" customFormat="1" ht="6.9" customHeight="1">
      <c r="B92" s="33"/>
      <c r="L92" s="33"/>
    </row>
    <row r="93" spans="2:20" s="1" customFormat="1" ht="15.15" customHeight="1">
      <c r="B93" s="33"/>
      <c r="C93" s="28" t="s">
        <v>25</v>
      </c>
      <c r="F93" s="26" t="str">
        <f>E19</f>
        <v xml:space="preserve">Městys Tištín, Tištín 37, 798 29 Tištín, </v>
      </c>
      <c r="I93" s="28" t="s">
        <v>31</v>
      </c>
      <c r="J93" s="31" t="str">
        <f>E25</f>
        <v>ing. Libuše Kujová,</v>
      </c>
      <c r="L93" s="33"/>
    </row>
    <row r="94" spans="2:20" s="1" customFormat="1" ht="15.15" customHeight="1">
      <c r="B94" s="33"/>
      <c r="C94" s="28" t="s">
        <v>29</v>
      </c>
      <c r="F94" s="26" t="str">
        <f>IF(E22="","",E22)</f>
        <v>Vyplň údaj</v>
      </c>
      <c r="I94" s="28" t="s">
        <v>34</v>
      </c>
      <c r="J94" s="31" t="str">
        <f>E28</f>
        <v>Kucek</v>
      </c>
      <c r="L94" s="33"/>
    </row>
    <row r="95" spans="2:20" s="1" customFormat="1" ht="10.35" customHeight="1">
      <c r="B95" s="33"/>
      <c r="L95" s="33"/>
    </row>
    <row r="96" spans="2:20" s="10" customFormat="1" ht="29.25" customHeight="1">
      <c r="B96" s="112"/>
      <c r="C96" s="113" t="s">
        <v>141</v>
      </c>
      <c r="D96" s="114" t="s">
        <v>57</v>
      </c>
      <c r="E96" s="114" t="s">
        <v>53</v>
      </c>
      <c r="F96" s="114" t="s">
        <v>54</v>
      </c>
      <c r="G96" s="114" t="s">
        <v>142</v>
      </c>
      <c r="H96" s="114" t="s">
        <v>143</v>
      </c>
      <c r="I96" s="114" t="s">
        <v>144</v>
      </c>
      <c r="J96" s="114" t="s">
        <v>130</v>
      </c>
      <c r="K96" s="115" t="s">
        <v>145</v>
      </c>
      <c r="L96" s="112"/>
      <c r="M96" s="57" t="s">
        <v>19</v>
      </c>
      <c r="N96" s="58" t="s">
        <v>42</v>
      </c>
      <c r="O96" s="58" t="s">
        <v>146</v>
      </c>
      <c r="P96" s="58" t="s">
        <v>147</v>
      </c>
      <c r="Q96" s="58" t="s">
        <v>148</v>
      </c>
      <c r="R96" s="58" t="s">
        <v>149</v>
      </c>
      <c r="S96" s="58" t="s">
        <v>150</v>
      </c>
      <c r="T96" s="59" t="s">
        <v>151</v>
      </c>
    </row>
    <row r="97" spans="2:65" s="1" customFormat="1" ht="22.8" customHeight="1">
      <c r="B97" s="33"/>
      <c r="C97" s="62" t="s">
        <v>152</v>
      </c>
      <c r="J97" s="116">
        <f>BK97</f>
        <v>0</v>
      </c>
      <c r="L97" s="33"/>
      <c r="M97" s="60"/>
      <c r="N97" s="51"/>
      <c r="O97" s="51"/>
      <c r="P97" s="117">
        <f>P98</f>
        <v>0</v>
      </c>
      <c r="Q97" s="51"/>
      <c r="R97" s="117">
        <f>R98</f>
        <v>20.317957760000002</v>
      </c>
      <c r="S97" s="51"/>
      <c r="T97" s="118">
        <f>T98</f>
        <v>0</v>
      </c>
      <c r="AT97" s="18" t="s">
        <v>71</v>
      </c>
      <c r="AU97" s="18" t="s">
        <v>131</v>
      </c>
      <c r="BK97" s="119">
        <f>BK98</f>
        <v>0</v>
      </c>
    </row>
    <row r="98" spans="2:65" s="11" customFormat="1" ht="25.95" customHeight="1">
      <c r="B98" s="120"/>
      <c r="D98" s="121" t="s">
        <v>71</v>
      </c>
      <c r="E98" s="122" t="s">
        <v>153</v>
      </c>
      <c r="F98" s="122" t="s">
        <v>154</v>
      </c>
      <c r="I98" s="123"/>
      <c r="J98" s="124">
        <f>BK98</f>
        <v>0</v>
      </c>
      <c r="L98" s="120"/>
      <c r="M98" s="125"/>
      <c r="P98" s="126">
        <f>P99+P228+P236+P244+P281</f>
        <v>0</v>
      </c>
      <c r="R98" s="126">
        <f>R99+R228+R236+R244+R281</f>
        <v>20.317957760000002</v>
      </c>
      <c r="T98" s="127">
        <f>T99+T228+T236+T244+T281</f>
        <v>0</v>
      </c>
      <c r="AR98" s="121" t="s">
        <v>79</v>
      </c>
      <c r="AT98" s="128" t="s">
        <v>71</v>
      </c>
      <c r="AU98" s="128" t="s">
        <v>72</v>
      </c>
      <c r="AY98" s="121" t="s">
        <v>155</v>
      </c>
      <c r="BK98" s="129">
        <f>BK99+BK228+BK236+BK244+BK281</f>
        <v>0</v>
      </c>
    </row>
    <row r="99" spans="2:65" s="11" customFormat="1" ht="22.8" customHeight="1">
      <c r="B99" s="120"/>
      <c r="D99" s="121" t="s">
        <v>71</v>
      </c>
      <c r="E99" s="130" t="s">
        <v>79</v>
      </c>
      <c r="F99" s="130" t="s">
        <v>548</v>
      </c>
      <c r="I99" s="123"/>
      <c r="J99" s="131">
        <f>BK99</f>
        <v>0</v>
      </c>
      <c r="L99" s="120"/>
      <c r="M99" s="125"/>
      <c r="P99" s="126">
        <f>SUM(P100:P227)</f>
        <v>0</v>
      </c>
      <c r="R99" s="126">
        <f>SUM(R100:R227)</f>
        <v>0.29288554</v>
      </c>
      <c r="T99" s="127">
        <f>SUM(T100:T227)</f>
        <v>0</v>
      </c>
      <c r="AR99" s="121" t="s">
        <v>79</v>
      </c>
      <c r="AT99" s="128" t="s">
        <v>71</v>
      </c>
      <c r="AU99" s="128" t="s">
        <v>79</v>
      </c>
      <c r="AY99" s="121" t="s">
        <v>155</v>
      </c>
      <c r="BK99" s="129">
        <f>SUM(BK100:BK227)</f>
        <v>0</v>
      </c>
    </row>
    <row r="100" spans="2:65" s="1" customFormat="1" ht="24.15" customHeight="1">
      <c r="B100" s="33"/>
      <c r="C100" s="132" t="s">
        <v>79</v>
      </c>
      <c r="D100" s="132" t="s">
        <v>158</v>
      </c>
      <c r="E100" s="133" t="s">
        <v>1067</v>
      </c>
      <c r="F100" s="134" t="s">
        <v>1068</v>
      </c>
      <c r="G100" s="135" t="s">
        <v>186</v>
      </c>
      <c r="H100" s="136">
        <v>189.92500000000001</v>
      </c>
      <c r="I100" s="137"/>
      <c r="J100" s="138">
        <f>ROUND(I100*H100,2)</f>
        <v>0</v>
      </c>
      <c r="K100" s="134" t="s">
        <v>911</v>
      </c>
      <c r="L100" s="33"/>
      <c r="M100" s="139" t="s">
        <v>19</v>
      </c>
      <c r="N100" s="140" t="s">
        <v>43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163</v>
      </c>
      <c r="AT100" s="143" t="s">
        <v>158</v>
      </c>
      <c r="AU100" s="143" t="s">
        <v>82</v>
      </c>
      <c r="AY100" s="18" t="s">
        <v>155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8" t="s">
        <v>79</v>
      </c>
      <c r="BK100" s="144">
        <f>ROUND(I100*H100,2)</f>
        <v>0</v>
      </c>
      <c r="BL100" s="18" t="s">
        <v>163</v>
      </c>
      <c r="BM100" s="143" t="s">
        <v>1069</v>
      </c>
    </row>
    <row r="101" spans="2:65" s="1" customFormat="1" ht="10.199999999999999">
      <c r="B101" s="33"/>
      <c r="D101" s="145" t="s">
        <v>164</v>
      </c>
      <c r="F101" s="146" t="s">
        <v>1070</v>
      </c>
      <c r="I101" s="147"/>
      <c r="L101" s="33"/>
      <c r="M101" s="148"/>
      <c r="T101" s="54"/>
      <c r="AT101" s="18" t="s">
        <v>164</v>
      </c>
      <c r="AU101" s="18" t="s">
        <v>82</v>
      </c>
    </row>
    <row r="102" spans="2:65" s="14" customFormat="1" ht="10.199999999999999">
      <c r="B102" s="178"/>
      <c r="D102" s="160" t="s">
        <v>514</v>
      </c>
      <c r="E102" s="179" t="s">
        <v>19</v>
      </c>
      <c r="F102" s="180" t="s">
        <v>1071</v>
      </c>
      <c r="H102" s="179" t="s">
        <v>19</v>
      </c>
      <c r="I102" s="181"/>
      <c r="L102" s="178"/>
      <c r="M102" s="182"/>
      <c r="T102" s="183"/>
      <c r="AT102" s="179" t="s">
        <v>514</v>
      </c>
      <c r="AU102" s="179" t="s">
        <v>82</v>
      </c>
      <c r="AV102" s="14" t="s">
        <v>79</v>
      </c>
      <c r="AW102" s="14" t="s">
        <v>33</v>
      </c>
      <c r="AX102" s="14" t="s">
        <v>72</v>
      </c>
      <c r="AY102" s="179" t="s">
        <v>155</v>
      </c>
    </row>
    <row r="103" spans="2:65" s="14" customFormat="1" ht="10.199999999999999">
      <c r="B103" s="178"/>
      <c r="D103" s="160" t="s">
        <v>514</v>
      </c>
      <c r="E103" s="179" t="s">
        <v>19</v>
      </c>
      <c r="F103" s="180" t="s">
        <v>1994</v>
      </c>
      <c r="H103" s="179" t="s">
        <v>19</v>
      </c>
      <c r="I103" s="181"/>
      <c r="L103" s="178"/>
      <c r="M103" s="182"/>
      <c r="T103" s="183"/>
      <c r="AT103" s="179" t="s">
        <v>514</v>
      </c>
      <c r="AU103" s="179" t="s">
        <v>82</v>
      </c>
      <c r="AV103" s="14" t="s">
        <v>79</v>
      </c>
      <c r="AW103" s="14" t="s">
        <v>33</v>
      </c>
      <c r="AX103" s="14" t="s">
        <v>72</v>
      </c>
      <c r="AY103" s="179" t="s">
        <v>155</v>
      </c>
    </row>
    <row r="104" spans="2:65" s="14" customFormat="1" ht="10.199999999999999">
      <c r="B104" s="178"/>
      <c r="D104" s="160" t="s">
        <v>514</v>
      </c>
      <c r="E104" s="179" t="s">
        <v>19</v>
      </c>
      <c r="F104" s="180" t="s">
        <v>1073</v>
      </c>
      <c r="H104" s="179" t="s">
        <v>19</v>
      </c>
      <c r="I104" s="181"/>
      <c r="L104" s="178"/>
      <c r="M104" s="182"/>
      <c r="T104" s="183"/>
      <c r="AT104" s="179" t="s">
        <v>514</v>
      </c>
      <c r="AU104" s="179" t="s">
        <v>82</v>
      </c>
      <c r="AV104" s="14" t="s">
        <v>79</v>
      </c>
      <c r="AW104" s="14" t="s">
        <v>33</v>
      </c>
      <c r="AX104" s="14" t="s">
        <v>72</v>
      </c>
      <c r="AY104" s="179" t="s">
        <v>155</v>
      </c>
    </row>
    <row r="105" spans="2:65" s="12" customFormat="1" ht="10.199999999999999">
      <c r="B105" s="159"/>
      <c r="D105" s="160" t="s">
        <v>514</v>
      </c>
      <c r="E105" s="161" t="s">
        <v>19</v>
      </c>
      <c r="F105" s="162" t="s">
        <v>1995</v>
      </c>
      <c r="H105" s="163">
        <v>20.048999999999999</v>
      </c>
      <c r="I105" s="164"/>
      <c r="L105" s="159"/>
      <c r="M105" s="165"/>
      <c r="T105" s="166"/>
      <c r="AT105" s="161" t="s">
        <v>514</v>
      </c>
      <c r="AU105" s="161" t="s">
        <v>82</v>
      </c>
      <c r="AV105" s="12" t="s">
        <v>82</v>
      </c>
      <c r="AW105" s="12" t="s">
        <v>33</v>
      </c>
      <c r="AX105" s="12" t="s">
        <v>72</v>
      </c>
      <c r="AY105" s="161" t="s">
        <v>155</v>
      </c>
    </row>
    <row r="106" spans="2:65" s="14" customFormat="1" ht="10.199999999999999">
      <c r="B106" s="178"/>
      <c r="D106" s="160" t="s">
        <v>514</v>
      </c>
      <c r="E106" s="179" t="s">
        <v>19</v>
      </c>
      <c r="F106" s="180" t="s">
        <v>1075</v>
      </c>
      <c r="H106" s="179" t="s">
        <v>19</v>
      </c>
      <c r="I106" s="181"/>
      <c r="L106" s="178"/>
      <c r="M106" s="182"/>
      <c r="T106" s="183"/>
      <c r="AT106" s="179" t="s">
        <v>514</v>
      </c>
      <c r="AU106" s="179" t="s">
        <v>82</v>
      </c>
      <c r="AV106" s="14" t="s">
        <v>79</v>
      </c>
      <c r="AW106" s="14" t="s">
        <v>33</v>
      </c>
      <c r="AX106" s="14" t="s">
        <v>72</v>
      </c>
      <c r="AY106" s="179" t="s">
        <v>155</v>
      </c>
    </row>
    <row r="107" spans="2:65" s="12" customFormat="1" ht="10.199999999999999">
      <c r="B107" s="159"/>
      <c r="D107" s="160" t="s">
        <v>514</v>
      </c>
      <c r="E107" s="161" t="s">
        <v>19</v>
      </c>
      <c r="F107" s="162" t="s">
        <v>1996</v>
      </c>
      <c r="H107" s="163">
        <v>71.171000000000006</v>
      </c>
      <c r="I107" s="164"/>
      <c r="L107" s="159"/>
      <c r="M107" s="165"/>
      <c r="T107" s="166"/>
      <c r="AT107" s="161" t="s">
        <v>514</v>
      </c>
      <c r="AU107" s="161" t="s">
        <v>82</v>
      </c>
      <c r="AV107" s="12" t="s">
        <v>82</v>
      </c>
      <c r="AW107" s="12" t="s">
        <v>33</v>
      </c>
      <c r="AX107" s="12" t="s">
        <v>72</v>
      </c>
      <c r="AY107" s="161" t="s">
        <v>155</v>
      </c>
    </row>
    <row r="108" spans="2:65" s="14" customFormat="1" ht="10.199999999999999">
      <c r="B108" s="178"/>
      <c r="D108" s="160" t="s">
        <v>514</v>
      </c>
      <c r="E108" s="179" t="s">
        <v>19</v>
      </c>
      <c r="F108" s="180" t="s">
        <v>1077</v>
      </c>
      <c r="H108" s="179" t="s">
        <v>19</v>
      </c>
      <c r="I108" s="181"/>
      <c r="L108" s="178"/>
      <c r="M108" s="182"/>
      <c r="T108" s="183"/>
      <c r="AT108" s="179" t="s">
        <v>514</v>
      </c>
      <c r="AU108" s="179" t="s">
        <v>82</v>
      </c>
      <c r="AV108" s="14" t="s">
        <v>79</v>
      </c>
      <c r="AW108" s="14" t="s">
        <v>33</v>
      </c>
      <c r="AX108" s="14" t="s">
        <v>72</v>
      </c>
      <c r="AY108" s="179" t="s">
        <v>155</v>
      </c>
    </row>
    <row r="109" spans="2:65" s="12" customFormat="1" ht="10.199999999999999">
      <c r="B109" s="159"/>
      <c r="D109" s="160" t="s">
        <v>514</v>
      </c>
      <c r="E109" s="161" t="s">
        <v>19</v>
      </c>
      <c r="F109" s="162" t="s">
        <v>1997</v>
      </c>
      <c r="H109" s="163">
        <v>12.351000000000001</v>
      </c>
      <c r="I109" s="164"/>
      <c r="L109" s="159"/>
      <c r="M109" s="165"/>
      <c r="T109" s="166"/>
      <c r="AT109" s="161" t="s">
        <v>514</v>
      </c>
      <c r="AU109" s="161" t="s">
        <v>82</v>
      </c>
      <c r="AV109" s="12" t="s">
        <v>82</v>
      </c>
      <c r="AW109" s="12" t="s">
        <v>33</v>
      </c>
      <c r="AX109" s="12" t="s">
        <v>72</v>
      </c>
      <c r="AY109" s="161" t="s">
        <v>155</v>
      </c>
    </row>
    <row r="110" spans="2:65" s="14" customFormat="1" ht="10.199999999999999">
      <c r="B110" s="178"/>
      <c r="D110" s="160" t="s">
        <v>514</v>
      </c>
      <c r="E110" s="179" t="s">
        <v>19</v>
      </c>
      <c r="F110" s="180" t="s">
        <v>1079</v>
      </c>
      <c r="H110" s="179" t="s">
        <v>19</v>
      </c>
      <c r="I110" s="181"/>
      <c r="L110" s="178"/>
      <c r="M110" s="182"/>
      <c r="T110" s="183"/>
      <c r="AT110" s="179" t="s">
        <v>514</v>
      </c>
      <c r="AU110" s="179" t="s">
        <v>82</v>
      </c>
      <c r="AV110" s="14" t="s">
        <v>79</v>
      </c>
      <c r="AW110" s="14" t="s">
        <v>33</v>
      </c>
      <c r="AX110" s="14" t="s">
        <v>72</v>
      </c>
      <c r="AY110" s="179" t="s">
        <v>155</v>
      </c>
    </row>
    <row r="111" spans="2:65" s="12" customFormat="1" ht="10.199999999999999">
      <c r="B111" s="159"/>
      <c r="D111" s="160" t="s">
        <v>514</v>
      </c>
      <c r="E111" s="161" t="s">
        <v>19</v>
      </c>
      <c r="F111" s="162" t="s">
        <v>1998</v>
      </c>
      <c r="H111" s="163">
        <v>12.196999999999999</v>
      </c>
      <c r="I111" s="164"/>
      <c r="L111" s="159"/>
      <c r="M111" s="165"/>
      <c r="T111" s="166"/>
      <c r="AT111" s="161" t="s">
        <v>514</v>
      </c>
      <c r="AU111" s="161" t="s">
        <v>82</v>
      </c>
      <c r="AV111" s="12" t="s">
        <v>82</v>
      </c>
      <c r="AW111" s="12" t="s">
        <v>33</v>
      </c>
      <c r="AX111" s="12" t="s">
        <v>72</v>
      </c>
      <c r="AY111" s="161" t="s">
        <v>155</v>
      </c>
    </row>
    <row r="112" spans="2:65" s="14" customFormat="1" ht="10.199999999999999">
      <c r="B112" s="178"/>
      <c r="D112" s="160" t="s">
        <v>514</v>
      </c>
      <c r="E112" s="179" t="s">
        <v>19</v>
      </c>
      <c r="F112" s="180" t="s">
        <v>1999</v>
      </c>
      <c r="H112" s="179" t="s">
        <v>19</v>
      </c>
      <c r="I112" s="181"/>
      <c r="L112" s="178"/>
      <c r="M112" s="182"/>
      <c r="T112" s="183"/>
      <c r="AT112" s="179" t="s">
        <v>514</v>
      </c>
      <c r="AU112" s="179" t="s">
        <v>82</v>
      </c>
      <c r="AV112" s="14" t="s">
        <v>79</v>
      </c>
      <c r="AW112" s="14" t="s">
        <v>33</v>
      </c>
      <c r="AX112" s="14" t="s">
        <v>72</v>
      </c>
      <c r="AY112" s="179" t="s">
        <v>155</v>
      </c>
    </row>
    <row r="113" spans="2:51" s="14" customFormat="1" ht="10.199999999999999">
      <c r="B113" s="178"/>
      <c r="D113" s="160" t="s">
        <v>514</v>
      </c>
      <c r="E113" s="179" t="s">
        <v>19</v>
      </c>
      <c r="F113" s="180" t="s">
        <v>1081</v>
      </c>
      <c r="H113" s="179" t="s">
        <v>19</v>
      </c>
      <c r="I113" s="181"/>
      <c r="L113" s="178"/>
      <c r="M113" s="182"/>
      <c r="T113" s="183"/>
      <c r="AT113" s="179" t="s">
        <v>514</v>
      </c>
      <c r="AU113" s="179" t="s">
        <v>82</v>
      </c>
      <c r="AV113" s="14" t="s">
        <v>79</v>
      </c>
      <c r="AW113" s="14" t="s">
        <v>33</v>
      </c>
      <c r="AX113" s="14" t="s">
        <v>72</v>
      </c>
      <c r="AY113" s="179" t="s">
        <v>155</v>
      </c>
    </row>
    <row r="114" spans="2:51" s="12" customFormat="1" ht="10.199999999999999">
      <c r="B114" s="159"/>
      <c r="D114" s="160" t="s">
        <v>514</v>
      </c>
      <c r="E114" s="161" t="s">
        <v>19</v>
      </c>
      <c r="F114" s="162" t="s">
        <v>2000</v>
      </c>
      <c r="H114" s="163">
        <v>9.6280000000000001</v>
      </c>
      <c r="I114" s="164"/>
      <c r="L114" s="159"/>
      <c r="M114" s="165"/>
      <c r="T114" s="166"/>
      <c r="AT114" s="161" t="s">
        <v>514</v>
      </c>
      <c r="AU114" s="161" t="s">
        <v>82</v>
      </c>
      <c r="AV114" s="12" t="s">
        <v>82</v>
      </c>
      <c r="AW114" s="12" t="s">
        <v>33</v>
      </c>
      <c r="AX114" s="12" t="s">
        <v>72</v>
      </c>
      <c r="AY114" s="161" t="s">
        <v>155</v>
      </c>
    </row>
    <row r="115" spans="2:51" s="14" customFormat="1" ht="10.199999999999999">
      <c r="B115" s="178"/>
      <c r="D115" s="160" t="s">
        <v>514</v>
      </c>
      <c r="E115" s="179" t="s">
        <v>19</v>
      </c>
      <c r="F115" s="180" t="s">
        <v>1083</v>
      </c>
      <c r="H115" s="179" t="s">
        <v>19</v>
      </c>
      <c r="I115" s="181"/>
      <c r="L115" s="178"/>
      <c r="M115" s="182"/>
      <c r="T115" s="183"/>
      <c r="AT115" s="179" t="s">
        <v>514</v>
      </c>
      <c r="AU115" s="179" t="s">
        <v>82</v>
      </c>
      <c r="AV115" s="14" t="s">
        <v>79</v>
      </c>
      <c r="AW115" s="14" t="s">
        <v>33</v>
      </c>
      <c r="AX115" s="14" t="s">
        <v>72</v>
      </c>
      <c r="AY115" s="179" t="s">
        <v>155</v>
      </c>
    </row>
    <row r="116" spans="2:51" s="12" customFormat="1" ht="10.199999999999999">
      <c r="B116" s="159"/>
      <c r="D116" s="160" t="s">
        <v>514</v>
      </c>
      <c r="E116" s="161" t="s">
        <v>19</v>
      </c>
      <c r="F116" s="162" t="s">
        <v>2001</v>
      </c>
      <c r="H116" s="163">
        <v>5.742</v>
      </c>
      <c r="I116" s="164"/>
      <c r="L116" s="159"/>
      <c r="M116" s="165"/>
      <c r="T116" s="166"/>
      <c r="AT116" s="161" t="s">
        <v>514</v>
      </c>
      <c r="AU116" s="161" t="s">
        <v>82</v>
      </c>
      <c r="AV116" s="12" t="s">
        <v>82</v>
      </c>
      <c r="AW116" s="12" t="s">
        <v>33</v>
      </c>
      <c r="AX116" s="12" t="s">
        <v>72</v>
      </c>
      <c r="AY116" s="161" t="s">
        <v>155</v>
      </c>
    </row>
    <row r="117" spans="2:51" s="14" customFormat="1" ht="10.199999999999999">
      <c r="B117" s="178"/>
      <c r="D117" s="160" t="s">
        <v>514</v>
      </c>
      <c r="E117" s="179" t="s">
        <v>19</v>
      </c>
      <c r="F117" s="180" t="s">
        <v>1085</v>
      </c>
      <c r="H117" s="179" t="s">
        <v>19</v>
      </c>
      <c r="I117" s="181"/>
      <c r="L117" s="178"/>
      <c r="M117" s="182"/>
      <c r="T117" s="183"/>
      <c r="AT117" s="179" t="s">
        <v>514</v>
      </c>
      <c r="AU117" s="179" t="s">
        <v>82</v>
      </c>
      <c r="AV117" s="14" t="s">
        <v>79</v>
      </c>
      <c r="AW117" s="14" t="s">
        <v>33</v>
      </c>
      <c r="AX117" s="14" t="s">
        <v>72</v>
      </c>
      <c r="AY117" s="179" t="s">
        <v>155</v>
      </c>
    </row>
    <row r="118" spans="2:51" s="12" customFormat="1" ht="10.199999999999999">
      <c r="B118" s="159"/>
      <c r="D118" s="160" t="s">
        <v>514</v>
      </c>
      <c r="E118" s="161" t="s">
        <v>19</v>
      </c>
      <c r="F118" s="162" t="s">
        <v>2002</v>
      </c>
      <c r="H118" s="163">
        <v>5.5789999999999997</v>
      </c>
      <c r="I118" s="164"/>
      <c r="L118" s="159"/>
      <c r="M118" s="165"/>
      <c r="T118" s="166"/>
      <c r="AT118" s="161" t="s">
        <v>514</v>
      </c>
      <c r="AU118" s="161" t="s">
        <v>82</v>
      </c>
      <c r="AV118" s="12" t="s">
        <v>82</v>
      </c>
      <c r="AW118" s="12" t="s">
        <v>33</v>
      </c>
      <c r="AX118" s="12" t="s">
        <v>72</v>
      </c>
      <c r="AY118" s="161" t="s">
        <v>155</v>
      </c>
    </row>
    <row r="119" spans="2:51" s="14" customFormat="1" ht="10.199999999999999">
      <c r="B119" s="178"/>
      <c r="D119" s="160" t="s">
        <v>514</v>
      </c>
      <c r="E119" s="179" t="s">
        <v>19</v>
      </c>
      <c r="F119" s="180" t="s">
        <v>1087</v>
      </c>
      <c r="H119" s="179" t="s">
        <v>19</v>
      </c>
      <c r="I119" s="181"/>
      <c r="L119" s="178"/>
      <c r="M119" s="182"/>
      <c r="T119" s="183"/>
      <c r="AT119" s="179" t="s">
        <v>514</v>
      </c>
      <c r="AU119" s="179" t="s">
        <v>82</v>
      </c>
      <c r="AV119" s="14" t="s">
        <v>79</v>
      </c>
      <c r="AW119" s="14" t="s">
        <v>33</v>
      </c>
      <c r="AX119" s="14" t="s">
        <v>72</v>
      </c>
      <c r="AY119" s="179" t="s">
        <v>155</v>
      </c>
    </row>
    <row r="120" spans="2:51" s="12" customFormat="1" ht="10.199999999999999">
      <c r="B120" s="159"/>
      <c r="D120" s="160" t="s">
        <v>514</v>
      </c>
      <c r="E120" s="161" t="s">
        <v>19</v>
      </c>
      <c r="F120" s="162" t="s">
        <v>2003</v>
      </c>
      <c r="H120" s="163">
        <v>6.077</v>
      </c>
      <c r="I120" s="164"/>
      <c r="L120" s="159"/>
      <c r="M120" s="165"/>
      <c r="T120" s="166"/>
      <c r="AT120" s="161" t="s">
        <v>514</v>
      </c>
      <c r="AU120" s="161" t="s">
        <v>82</v>
      </c>
      <c r="AV120" s="12" t="s">
        <v>82</v>
      </c>
      <c r="AW120" s="12" t="s">
        <v>33</v>
      </c>
      <c r="AX120" s="12" t="s">
        <v>72</v>
      </c>
      <c r="AY120" s="161" t="s">
        <v>155</v>
      </c>
    </row>
    <row r="121" spans="2:51" s="14" customFormat="1" ht="10.199999999999999">
      <c r="B121" s="178"/>
      <c r="D121" s="160" t="s">
        <v>514</v>
      </c>
      <c r="E121" s="179" t="s">
        <v>19</v>
      </c>
      <c r="F121" s="180" t="s">
        <v>1089</v>
      </c>
      <c r="H121" s="179" t="s">
        <v>19</v>
      </c>
      <c r="I121" s="181"/>
      <c r="L121" s="178"/>
      <c r="M121" s="182"/>
      <c r="T121" s="183"/>
      <c r="AT121" s="179" t="s">
        <v>514</v>
      </c>
      <c r="AU121" s="179" t="s">
        <v>82</v>
      </c>
      <c r="AV121" s="14" t="s">
        <v>79</v>
      </c>
      <c r="AW121" s="14" t="s">
        <v>33</v>
      </c>
      <c r="AX121" s="14" t="s">
        <v>72</v>
      </c>
      <c r="AY121" s="179" t="s">
        <v>155</v>
      </c>
    </row>
    <row r="122" spans="2:51" s="12" customFormat="1" ht="10.199999999999999">
      <c r="B122" s="159"/>
      <c r="D122" s="160" t="s">
        <v>514</v>
      </c>
      <c r="E122" s="161" t="s">
        <v>19</v>
      </c>
      <c r="F122" s="162" t="s">
        <v>2004</v>
      </c>
      <c r="H122" s="163">
        <v>4.8259999999999996</v>
      </c>
      <c r="I122" s="164"/>
      <c r="L122" s="159"/>
      <c r="M122" s="165"/>
      <c r="T122" s="166"/>
      <c r="AT122" s="161" t="s">
        <v>514</v>
      </c>
      <c r="AU122" s="161" t="s">
        <v>82</v>
      </c>
      <c r="AV122" s="12" t="s">
        <v>82</v>
      </c>
      <c r="AW122" s="12" t="s">
        <v>33</v>
      </c>
      <c r="AX122" s="12" t="s">
        <v>72</v>
      </c>
      <c r="AY122" s="161" t="s">
        <v>155</v>
      </c>
    </row>
    <row r="123" spans="2:51" s="14" customFormat="1" ht="10.199999999999999">
      <c r="B123" s="178"/>
      <c r="D123" s="160" t="s">
        <v>514</v>
      </c>
      <c r="E123" s="179" t="s">
        <v>19</v>
      </c>
      <c r="F123" s="180" t="s">
        <v>1091</v>
      </c>
      <c r="H123" s="179" t="s">
        <v>19</v>
      </c>
      <c r="I123" s="181"/>
      <c r="L123" s="178"/>
      <c r="M123" s="182"/>
      <c r="T123" s="183"/>
      <c r="AT123" s="179" t="s">
        <v>514</v>
      </c>
      <c r="AU123" s="179" t="s">
        <v>82</v>
      </c>
      <c r="AV123" s="14" t="s">
        <v>79</v>
      </c>
      <c r="AW123" s="14" t="s">
        <v>33</v>
      </c>
      <c r="AX123" s="14" t="s">
        <v>72</v>
      </c>
      <c r="AY123" s="179" t="s">
        <v>155</v>
      </c>
    </row>
    <row r="124" spans="2:51" s="12" customFormat="1" ht="10.199999999999999">
      <c r="B124" s="159"/>
      <c r="D124" s="160" t="s">
        <v>514</v>
      </c>
      <c r="E124" s="161" t="s">
        <v>19</v>
      </c>
      <c r="F124" s="162" t="s">
        <v>2005</v>
      </c>
      <c r="H124" s="163">
        <v>4.4619999999999997</v>
      </c>
      <c r="I124" s="164"/>
      <c r="L124" s="159"/>
      <c r="M124" s="165"/>
      <c r="T124" s="166"/>
      <c r="AT124" s="161" t="s">
        <v>514</v>
      </c>
      <c r="AU124" s="161" t="s">
        <v>82</v>
      </c>
      <c r="AV124" s="12" t="s">
        <v>82</v>
      </c>
      <c r="AW124" s="12" t="s">
        <v>33</v>
      </c>
      <c r="AX124" s="12" t="s">
        <v>72</v>
      </c>
      <c r="AY124" s="161" t="s">
        <v>155</v>
      </c>
    </row>
    <row r="125" spans="2:51" s="14" customFormat="1" ht="10.199999999999999">
      <c r="B125" s="178"/>
      <c r="D125" s="160" t="s">
        <v>514</v>
      </c>
      <c r="E125" s="179" t="s">
        <v>19</v>
      </c>
      <c r="F125" s="180" t="s">
        <v>1093</v>
      </c>
      <c r="H125" s="179" t="s">
        <v>19</v>
      </c>
      <c r="I125" s="181"/>
      <c r="L125" s="178"/>
      <c r="M125" s="182"/>
      <c r="T125" s="183"/>
      <c r="AT125" s="179" t="s">
        <v>514</v>
      </c>
      <c r="AU125" s="179" t="s">
        <v>82</v>
      </c>
      <c r="AV125" s="14" t="s">
        <v>79</v>
      </c>
      <c r="AW125" s="14" t="s">
        <v>33</v>
      </c>
      <c r="AX125" s="14" t="s">
        <v>72</v>
      </c>
      <c r="AY125" s="179" t="s">
        <v>155</v>
      </c>
    </row>
    <row r="126" spans="2:51" s="12" customFormat="1" ht="10.199999999999999">
      <c r="B126" s="159"/>
      <c r="D126" s="160" t="s">
        <v>514</v>
      </c>
      <c r="E126" s="161" t="s">
        <v>19</v>
      </c>
      <c r="F126" s="162" t="s">
        <v>2006</v>
      </c>
      <c r="H126" s="163">
        <v>9.9250000000000007</v>
      </c>
      <c r="I126" s="164"/>
      <c r="L126" s="159"/>
      <c r="M126" s="165"/>
      <c r="T126" s="166"/>
      <c r="AT126" s="161" t="s">
        <v>514</v>
      </c>
      <c r="AU126" s="161" t="s">
        <v>82</v>
      </c>
      <c r="AV126" s="12" t="s">
        <v>82</v>
      </c>
      <c r="AW126" s="12" t="s">
        <v>33</v>
      </c>
      <c r="AX126" s="12" t="s">
        <v>72</v>
      </c>
      <c r="AY126" s="161" t="s">
        <v>155</v>
      </c>
    </row>
    <row r="127" spans="2:51" s="14" customFormat="1" ht="10.199999999999999">
      <c r="B127" s="178"/>
      <c r="D127" s="160" t="s">
        <v>514</v>
      </c>
      <c r="E127" s="179" t="s">
        <v>19</v>
      </c>
      <c r="F127" s="180" t="s">
        <v>1095</v>
      </c>
      <c r="H127" s="179" t="s">
        <v>19</v>
      </c>
      <c r="I127" s="181"/>
      <c r="L127" s="178"/>
      <c r="M127" s="182"/>
      <c r="T127" s="183"/>
      <c r="AT127" s="179" t="s">
        <v>514</v>
      </c>
      <c r="AU127" s="179" t="s">
        <v>82</v>
      </c>
      <c r="AV127" s="14" t="s">
        <v>79</v>
      </c>
      <c r="AW127" s="14" t="s">
        <v>33</v>
      </c>
      <c r="AX127" s="14" t="s">
        <v>72</v>
      </c>
      <c r="AY127" s="179" t="s">
        <v>155</v>
      </c>
    </row>
    <row r="128" spans="2:51" s="12" customFormat="1" ht="10.199999999999999">
      <c r="B128" s="159"/>
      <c r="D128" s="160" t="s">
        <v>514</v>
      </c>
      <c r="E128" s="161" t="s">
        <v>19</v>
      </c>
      <c r="F128" s="162" t="s">
        <v>2007</v>
      </c>
      <c r="H128" s="163">
        <v>9.8260000000000005</v>
      </c>
      <c r="I128" s="164"/>
      <c r="L128" s="159"/>
      <c r="M128" s="165"/>
      <c r="T128" s="166"/>
      <c r="AT128" s="161" t="s">
        <v>514</v>
      </c>
      <c r="AU128" s="161" t="s">
        <v>82</v>
      </c>
      <c r="AV128" s="12" t="s">
        <v>82</v>
      </c>
      <c r="AW128" s="12" t="s">
        <v>33</v>
      </c>
      <c r="AX128" s="12" t="s">
        <v>72</v>
      </c>
      <c r="AY128" s="161" t="s">
        <v>155</v>
      </c>
    </row>
    <row r="129" spans="2:65" s="14" customFormat="1" ht="10.199999999999999">
      <c r="B129" s="178"/>
      <c r="D129" s="160" t="s">
        <v>514</v>
      </c>
      <c r="E129" s="179" t="s">
        <v>19</v>
      </c>
      <c r="F129" s="180" t="s">
        <v>2008</v>
      </c>
      <c r="H129" s="179" t="s">
        <v>19</v>
      </c>
      <c r="I129" s="181"/>
      <c r="L129" s="178"/>
      <c r="M129" s="182"/>
      <c r="T129" s="183"/>
      <c r="AT129" s="179" t="s">
        <v>514</v>
      </c>
      <c r="AU129" s="179" t="s">
        <v>82</v>
      </c>
      <c r="AV129" s="14" t="s">
        <v>79</v>
      </c>
      <c r="AW129" s="14" t="s">
        <v>33</v>
      </c>
      <c r="AX129" s="14" t="s">
        <v>72</v>
      </c>
      <c r="AY129" s="179" t="s">
        <v>155</v>
      </c>
    </row>
    <row r="130" spans="2:65" s="14" customFormat="1" ht="10.199999999999999">
      <c r="B130" s="178"/>
      <c r="D130" s="160" t="s">
        <v>514</v>
      </c>
      <c r="E130" s="179" t="s">
        <v>19</v>
      </c>
      <c r="F130" s="180" t="s">
        <v>1097</v>
      </c>
      <c r="H130" s="179" t="s">
        <v>19</v>
      </c>
      <c r="I130" s="181"/>
      <c r="L130" s="178"/>
      <c r="M130" s="182"/>
      <c r="T130" s="183"/>
      <c r="AT130" s="179" t="s">
        <v>514</v>
      </c>
      <c r="AU130" s="179" t="s">
        <v>82</v>
      </c>
      <c r="AV130" s="14" t="s">
        <v>79</v>
      </c>
      <c r="AW130" s="14" t="s">
        <v>33</v>
      </c>
      <c r="AX130" s="14" t="s">
        <v>72</v>
      </c>
      <c r="AY130" s="179" t="s">
        <v>155</v>
      </c>
    </row>
    <row r="131" spans="2:65" s="12" customFormat="1" ht="10.199999999999999">
      <c r="B131" s="159"/>
      <c r="D131" s="160" t="s">
        <v>514</v>
      </c>
      <c r="E131" s="161" t="s">
        <v>19</v>
      </c>
      <c r="F131" s="162" t="s">
        <v>2009</v>
      </c>
      <c r="H131" s="163">
        <v>18.091999999999999</v>
      </c>
      <c r="I131" s="164"/>
      <c r="L131" s="159"/>
      <c r="M131" s="165"/>
      <c r="T131" s="166"/>
      <c r="AT131" s="161" t="s">
        <v>514</v>
      </c>
      <c r="AU131" s="161" t="s">
        <v>82</v>
      </c>
      <c r="AV131" s="12" t="s">
        <v>82</v>
      </c>
      <c r="AW131" s="12" t="s">
        <v>33</v>
      </c>
      <c r="AX131" s="12" t="s">
        <v>72</v>
      </c>
      <c r="AY131" s="161" t="s">
        <v>155</v>
      </c>
    </row>
    <row r="132" spans="2:65" s="13" customFormat="1" ht="10.199999999999999">
      <c r="B132" s="167"/>
      <c r="D132" s="160" t="s">
        <v>514</v>
      </c>
      <c r="E132" s="168" t="s">
        <v>19</v>
      </c>
      <c r="F132" s="169" t="s">
        <v>516</v>
      </c>
      <c r="H132" s="170">
        <v>189.92500000000001</v>
      </c>
      <c r="I132" s="171"/>
      <c r="L132" s="167"/>
      <c r="M132" s="172"/>
      <c r="T132" s="173"/>
      <c r="AT132" s="168" t="s">
        <v>514</v>
      </c>
      <c r="AU132" s="168" t="s">
        <v>82</v>
      </c>
      <c r="AV132" s="13" t="s">
        <v>163</v>
      </c>
      <c r="AW132" s="13" t="s">
        <v>33</v>
      </c>
      <c r="AX132" s="13" t="s">
        <v>79</v>
      </c>
      <c r="AY132" s="168" t="s">
        <v>155</v>
      </c>
    </row>
    <row r="133" spans="2:65" s="1" customFormat="1" ht="21.75" customHeight="1">
      <c r="B133" s="33"/>
      <c r="C133" s="132" t="s">
        <v>82</v>
      </c>
      <c r="D133" s="132" t="s">
        <v>158</v>
      </c>
      <c r="E133" s="133" t="s">
        <v>683</v>
      </c>
      <c r="F133" s="134" t="s">
        <v>684</v>
      </c>
      <c r="G133" s="135" t="s">
        <v>176</v>
      </c>
      <c r="H133" s="136">
        <v>63.305999999999997</v>
      </c>
      <c r="I133" s="137"/>
      <c r="J133" s="138">
        <f>ROUND(I133*H133,2)</f>
        <v>0</v>
      </c>
      <c r="K133" s="134" t="s">
        <v>162</v>
      </c>
      <c r="L133" s="33"/>
      <c r="M133" s="139" t="s">
        <v>19</v>
      </c>
      <c r="N133" s="140" t="s">
        <v>43</v>
      </c>
      <c r="P133" s="141">
        <f>O133*H133</f>
        <v>0</v>
      </c>
      <c r="Q133" s="141">
        <v>8.4000000000000003E-4</v>
      </c>
      <c r="R133" s="141">
        <f>Q133*H133</f>
        <v>5.3177040000000002E-2</v>
      </c>
      <c r="S133" s="141">
        <v>0</v>
      </c>
      <c r="T133" s="142">
        <f>S133*H133</f>
        <v>0</v>
      </c>
      <c r="AR133" s="143" t="s">
        <v>163</v>
      </c>
      <c r="AT133" s="143" t="s">
        <v>158</v>
      </c>
      <c r="AU133" s="143" t="s">
        <v>82</v>
      </c>
      <c r="AY133" s="18" t="s">
        <v>155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0</v>
      </c>
      <c r="BL133" s="18" t="s">
        <v>163</v>
      </c>
      <c r="BM133" s="143" t="s">
        <v>2010</v>
      </c>
    </row>
    <row r="134" spans="2:65" s="1" customFormat="1" ht="10.199999999999999">
      <c r="B134" s="33"/>
      <c r="D134" s="145" t="s">
        <v>164</v>
      </c>
      <c r="F134" s="146" t="s">
        <v>686</v>
      </c>
      <c r="I134" s="147"/>
      <c r="L134" s="33"/>
      <c r="M134" s="148"/>
      <c r="T134" s="54"/>
      <c r="AT134" s="18" t="s">
        <v>164</v>
      </c>
      <c r="AU134" s="18" t="s">
        <v>82</v>
      </c>
    </row>
    <row r="135" spans="2:65" s="14" customFormat="1" ht="10.199999999999999">
      <c r="B135" s="178"/>
      <c r="D135" s="160" t="s">
        <v>514</v>
      </c>
      <c r="E135" s="179" t="s">
        <v>19</v>
      </c>
      <c r="F135" s="180" t="s">
        <v>1071</v>
      </c>
      <c r="H135" s="179" t="s">
        <v>19</v>
      </c>
      <c r="I135" s="181"/>
      <c r="L135" s="178"/>
      <c r="M135" s="182"/>
      <c r="T135" s="183"/>
      <c r="AT135" s="179" t="s">
        <v>514</v>
      </c>
      <c r="AU135" s="179" t="s">
        <v>82</v>
      </c>
      <c r="AV135" s="14" t="s">
        <v>79</v>
      </c>
      <c r="AW135" s="14" t="s">
        <v>33</v>
      </c>
      <c r="AX135" s="14" t="s">
        <v>72</v>
      </c>
      <c r="AY135" s="179" t="s">
        <v>155</v>
      </c>
    </row>
    <row r="136" spans="2:65" s="14" customFormat="1" ht="10.199999999999999">
      <c r="B136" s="178"/>
      <c r="D136" s="160" t="s">
        <v>514</v>
      </c>
      <c r="E136" s="179" t="s">
        <v>19</v>
      </c>
      <c r="F136" s="180" t="s">
        <v>1994</v>
      </c>
      <c r="H136" s="179" t="s">
        <v>19</v>
      </c>
      <c r="I136" s="181"/>
      <c r="L136" s="178"/>
      <c r="M136" s="182"/>
      <c r="T136" s="183"/>
      <c r="AT136" s="179" t="s">
        <v>514</v>
      </c>
      <c r="AU136" s="179" t="s">
        <v>82</v>
      </c>
      <c r="AV136" s="14" t="s">
        <v>79</v>
      </c>
      <c r="AW136" s="14" t="s">
        <v>33</v>
      </c>
      <c r="AX136" s="14" t="s">
        <v>72</v>
      </c>
      <c r="AY136" s="179" t="s">
        <v>155</v>
      </c>
    </row>
    <row r="137" spans="2:65" s="14" customFormat="1" ht="10.199999999999999">
      <c r="B137" s="178"/>
      <c r="D137" s="160" t="s">
        <v>514</v>
      </c>
      <c r="E137" s="179" t="s">
        <v>19</v>
      </c>
      <c r="F137" s="180" t="s">
        <v>1073</v>
      </c>
      <c r="H137" s="179" t="s">
        <v>19</v>
      </c>
      <c r="I137" s="181"/>
      <c r="L137" s="178"/>
      <c r="M137" s="182"/>
      <c r="T137" s="183"/>
      <c r="AT137" s="179" t="s">
        <v>514</v>
      </c>
      <c r="AU137" s="179" t="s">
        <v>82</v>
      </c>
      <c r="AV137" s="14" t="s">
        <v>79</v>
      </c>
      <c r="AW137" s="14" t="s">
        <v>33</v>
      </c>
      <c r="AX137" s="14" t="s">
        <v>72</v>
      </c>
      <c r="AY137" s="179" t="s">
        <v>155</v>
      </c>
    </row>
    <row r="138" spans="2:65" s="12" customFormat="1" ht="10.199999999999999">
      <c r="B138" s="159"/>
      <c r="D138" s="160" t="s">
        <v>514</v>
      </c>
      <c r="E138" s="161" t="s">
        <v>19</v>
      </c>
      <c r="F138" s="162" t="s">
        <v>2011</v>
      </c>
      <c r="H138" s="163">
        <v>36.453000000000003</v>
      </c>
      <c r="I138" s="164"/>
      <c r="L138" s="159"/>
      <c r="M138" s="165"/>
      <c r="T138" s="166"/>
      <c r="AT138" s="161" t="s">
        <v>514</v>
      </c>
      <c r="AU138" s="161" t="s">
        <v>82</v>
      </c>
      <c r="AV138" s="12" t="s">
        <v>82</v>
      </c>
      <c r="AW138" s="12" t="s">
        <v>33</v>
      </c>
      <c r="AX138" s="12" t="s">
        <v>72</v>
      </c>
      <c r="AY138" s="161" t="s">
        <v>155</v>
      </c>
    </row>
    <row r="139" spans="2:65" s="14" customFormat="1" ht="10.199999999999999">
      <c r="B139" s="178"/>
      <c r="D139" s="160" t="s">
        <v>514</v>
      </c>
      <c r="E139" s="179" t="s">
        <v>19</v>
      </c>
      <c r="F139" s="180" t="s">
        <v>1075</v>
      </c>
      <c r="H139" s="179" t="s">
        <v>19</v>
      </c>
      <c r="I139" s="181"/>
      <c r="L139" s="178"/>
      <c r="M139" s="182"/>
      <c r="T139" s="183"/>
      <c r="AT139" s="179" t="s">
        <v>514</v>
      </c>
      <c r="AU139" s="179" t="s">
        <v>82</v>
      </c>
      <c r="AV139" s="14" t="s">
        <v>79</v>
      </c>
      <c r="AW139" s="14" t="s">
        <v>33</v>
      </c>
      <c r="AX139" s="14" t="s">
        <v>72</v>
      </c>
      <c r="AY139" s="179" t="s">
        <v>155</v>
      </c>
    </row>
    <row r="140" spans="2:65" s="12" customFormat="1" ht="10.199999999999999">
      <c r="B140" s="159"/>
      <c r="D140" s="160" t="s">
        <v>514</v>
      </c>
      <c r="E140" s="161" t="s">
        <v>19</v>
      </c>
      <c r="F140" s="162" t="s">
        <v>2012</v>
      </c>
      <c r="H140" s="163">
        <v>129.40199999999999</v>
      </c>
      <c r="I140" s="164"/>
      <c r="L140" s="159"/>
      <c r="M140" s="165"/>
      <c r="T140" s="166"/>
      <c r="AT140" s="161" t="s">
        <v>514</v>
      </c>
      <c r="AU140" s="161" t="s">
        <v>82</v>
      </c>
      <c r="AV140" s="12" t="s">
        <v>82</v>
      </c>
      <c r="AW140" s="12" t="s">
        <v>33</v>
      </c>
      <c r="AX140" s="12" t="s">
        <v>72</v>
      </c>
      <c r="AY140" s="161" t="s">
        <v>155</v>
      </c>
    </row>
    <row r="141" spans="2:65" s="14" customFormat="1" ht="10.199999999999999">
      <c r="B141" s="178"/>
      <c r="D141" s="160" t="s">
        <v>514</v>
      </c>
      <c r="E141" s="179" t="s">
        <v>19</v>
      </c>
      <c r="F141" s="180" t="s">
        <v>1077</v>
      </c>
      <c r="H141" s="179" t="s">
        <v>19</v>
      </c>
      <c r="I141" s="181"/>
      <c r="L141" s="178"/>
      <c r="M141" s="182"/>
      <c r="T141" s="183"/>
      <c r="AT141" s="179" t="s">
        <v>514</v>
      </c>
      <c r="AU141" s="179" t="s">
        <v>82</v>
      </c>
      <c r="AV141" s="14" t="s">
        <v>79</v>
      </c>
      <c r="AW141" s="14" t="s">
        <v>33</v>
      </c>
      <c r="AX141" s="14" t="s">
        <v>72</v>
      </c>
      <c r="AY141" s="179" t="s">
        <v>155</v>
      </c>
    </row>
    <row r="142" spans="2:65" s="12" customFormat="1" ht="10.199999999999999">
      <c r="B142" s="159"/>
      <c r="D142" s="160" t="s">
        <v>514</v>
      </c>
      <c r="E142" s="161" t="s">
        <v>19</v>
      </c>
      <c r="F142" s="162" t="s">
        <v>2013</v>
      </c>
      <c r="H142" s="163">
        <v>22.456</v>
      </c>
      <c r="I142" s="164"/>
      <c r="L142" s="159"/>
      <c r="M142" s="165"/>
      <c r="T142" s="166"/>
      <c r="AT142" s="161" t="s">
        <v>514</v>
      </c>
      <c r="AU142" s="161" t="s">
        <v>82</v>
      </c>
      <c r="AV142" s="12" t="s">
        <v>82</v>
      </c>
      <c r="AW142" s="12" t="s">
        <v>33</v>
      </c>
      <c r="AX142" s="12" t="s">
        <v>72</v>
      </c>
      <c r="AY142" s="161" t="s">
        <v>155</v>
      </c>
    </row>
    <row r="143" spans="2:65" s="14" customFormat="1" ht="10.199999999999999">
      <c r="B143" s="178"/>
      <c r="D143" s="160" t="s">
        <v>514</v>
      </c>
      <c r="E143" s="179" t="s">
        <v>19</v>
      </c>
      <c r="F143" s="180" t="s">
        <v>1079</v>
      </c>
      <c r="H143" s="179" t="s">
        <v>19</v>
      </c>
      <c r="I143" s="181"/>
      <c r="L143" s="178"/>
      <c r="M143" s="182"/>
      <c r="T143" s="183"/>
      <c r="AT143" s="179" t="s">
        <v>514</v>
      </c>
      <c r="AU143" s="179" t="s">
        <v>82</v>
      </c>
      <c r="AV143" s="14" t="s">
        <v>79</v>
      </c>
      <c r="AW143" s="14" t="s">
        <v>33</v>
      </c>
      <c r="AX143" s="14" t="s">
        <v>72</v>
      </c>
      <c r="AY143" s="179" t="s">
        <v>155</v>
      </c>
    </row>
    <row r="144" spans="2:65" s="12" customFormat="1" ht="10.199999999999999">
      <c r="B144" s="159"/>
      <c r="D144" s="160" t="s">
        <v>514</v>
      </c>
      <c r="E144" s="161" t="s">
        <v>19</v>
      </c>
      <c r="F144" s="162" t="s">
        <v>2014</v>
      </c>
      <c r="H144" s="163">
        <v>22.175999999999998</v>
      </c>
      <c r="I144" s="164"/>
      <c r="L144" s="159"/>
      <c r="M144" s="165"/>
      <c r="T144" s="166"/>
      <c r="AT144" s="161" t="s">
        <v>514</v>
      </c>
      <c r="AU144" s="161" t="s">
        <v>82</v>
      </c>
      <c r="AV144" s="12" t="s">
        <v>82</v>
      </c>
      <c r="AW144" s="12" t="s">
        <v>33</v>
      </c>
      <c r="AX144" s="12" t="s">
        <v>72</v>
      </c>
      <c r="AY144" s="161" t="s">
        <v>155</v>
      </c>
    </row>
    <row r="145" spans="2:51" s="14" customFormat="1" ht="10.199999999999999">
      <c r="B145" s="178"/>
      <c r="D145" s="160" t="s">
        <v>514</v>
      </c>
      <c r="E145" s="179" t="s">
        <v>19</v>
      </c>
      <c r="F145" s="180" t="s">
        <v>1999</v>
      </c>
      <c r="H145" s="179" t="s">
        <v>19</v>
      </c>
      <c r="I145" s="181"/>
      <c r="L145" s="178"/>
      <c r="M145" s="182"/>
      <c r="T145" s="183"/>
      <c r="AT145" s="179" t="s">
        <v>514</v>
      </c>
      <c r="AU145" s="179" t="s">
        <v>82</v>
      </c>
      <c r="AV145" s="14" t="s">
        <v>79</v>
      </c>
      <c r="AW145" s="14" t="s">
        <v>33</v>
      </c>
      <c r="AX145" s="14" t="s">
        <v>72</v>
      </c>
      <c r="AY145" s="179" t="s">
        <v>155</v>
      </c>
    </row>
    <row r="146" spans="2:51" s="14" customFormat="1" ht="10.199999999999999">
      <c r="B146" s="178"/>
      <c r="D146" s="160" t="s">
        <v>514</v>
      </c>
      <c r="E146" s="179" t="s">
        <v>19</v>
      </c>
      <c r="F146" s="180" t="s">
        <v>1081</v>
      </c>
      <c r="H146" s="179" t="s">
        <v>19</v>
      </c>
      <c r="I146" s="181"/>
      <c r="L146" s="178"/>
      <c r="M146" s="182"/>
      <c r="T146" s="183"/>
      <c r="AT146" s="179" t="s">
        <v>514</v>
      </c>
      <c r="AU146" s="179" t="s">
        <v>82</v>
      </c>
      <c r="AV146" s="14" t="s">
        <v>79</v>
      </c>
      <c r="AW146" s="14" t="s">
        <v>33</v>
      </c>
      <c r="AX146" s="14" t="s">
        <v>72</v>
      </c>
      <c r="AY146" s="179" t="s">
        <v>155</v>
      </c>
    </row>
    <row r="147" spans="2:51" s="12" customFormat="1" ht="10.199999999999999">
      <c r="B147" s="159"/>
      <c r="D147" s="160" t="s">
        <v>514</v>
      </c>
      <c r="E147" s="161" t="s">
        <v>19</v>
      </c>
      <c r="F147" s="162" t="s">
        <v>2015</v>
      </c>
      <c r="H147" s="163">
        <v>17.504999999999999</v>
      </c>
      <c r="I147" s="164"/>
      <c r="L147" s="159"/>
      <c r="M147" s="165"/>
      <c r="T147" s="166"/>
      <c r="AT147" s="161" t="s">
        <v>514</v>
      </c>
      <c r="AU147" s="161" t="s">
        <v>82</v>
      </c>
      <c r="AV147" s="12" t="s">
        <v>82</v>
      </c>
      <c r="AW147" s="12" t="s">
        <v>33</v>
      </c>
      <c r="AX147" s="12" t="s">
        <v>72</v>
      </c>
      <c r="AY147" s="161" t="s">
        <v>155</v>
      </c>
    </row>
    <row r="148" spans="2:51" s="14" customFormat="1" ht="10.199999999999999">
      <c r="B148" s="178"/>
      <c r="D148" s="160" t="s">
        <v>514</v>
      </c>
      <c r="E148" s="179" t="s">
        <v>19</v>
      </c>
      <c r="F148" s="180" t="s">
        <v>1083</v>
      </c>
      <c r="H148" s="179" t="s">
        <v>19</v>
      </c>
      <c r="I148" s="181"/>
      <c r="L148" s="178"/>
      <c r="M148" s="182"/>
      <c r="T148" s="183"/>
      <c r="AT148" s="179" t="s">
        <v>514</v>
      </c>
      <c r="AU148" s="179" t="s">
        <v>82</v>
      </c>
      <c r="AV148" s="14" t="s">
        <v>79</v>
      </c>
      <c r="AW148" s="14" t="s">
        <v>33</v>
      </c>
      <c r="AX148" s="14" t="s">
        <v>72</v>
      </c>
      <c r="AY148" s="179" t="s">
        <v>155</v>
      </c>
    </row>
    <row r="149" spans="2:51" s="12" customFormat="1" ht="10.199999999999999">
      <c r="B149" s="159"/>
      <c r="D149" s="160" t="s">
        <v>514</v>
      </c>
      <c r="E149" s="161" t="s">
        <v>19</v>
      </c>
      <c r="F149" s="162" t="s">
        <v>2016</v>
      </c>
      <c r="H149" s="163">
        <v>10.44</v>
      </c>
      <c r="I149" s="164"/>
      <c r="L149" s="159"/>
      <c r="M149" s="165"/>
      <c r="T149" s="166"/>
      <c r="AT149" s="161" t="s">
        <v>514</v>
      </c>
      <c r="AU149" s="161" t="s">
        <v>82</v>
      </c>
      <c r="AV149" s="12" t="s">
        <v>82</v>
      </c>
      <c r="AW149" s="12" t="s">
        <v>33</v>
      </c>
      <c r="AX149" s="12" t="s">
        <v>72</v>
      </c>
      <c r="AY149" s="161" t="s">
        <v>155</v>
      </c>
    </row>
    <row r="150" spans="2:51" s="14" customFormat="1" ht="10.199999999999999">
      <c r="B150" s="178"/>
      <c r="D150" s="160" t="s">
        <v>514</v>
      </c>
      <c r="E150" s="179" t="s">
        <v>19</v>
      </c>
      <c r="F150" s="180" t="s">
        <v>1085</v>
      </c>
      <c r="H150" s="179" t="s">
        <v>19</v>
      </c>
      <c r="I150" s="181"/>
      <c r="L150" s="178"/>
      <c r="M150" s="182"/>
      <c r="T150" s="183"/>
      <c r="AT150" s="179" t="s">
        <v>514</v>
      </c>
      <c r="AU150" s="179" t="s">
        <v>82</v>
      </c>
      <c r="AV150" s="14" t="s">
        <v>79</v>
      </c>
      <c r="AW150" s="14" t="s">
        <v>33</v>
      </c>
      <c r="AX150" s="14" t="s">
        <v>72</v>
      </c>
      <c r="AY150" s="179" t="s">
        <v>155</v>
      </c>
    </row>
    <row r="151" spans="2:51" s="12" customFormat="1" ht="10.199999999999999">
      <c r="B151" s="159"/>
      <c r="D151" s="160" t="s">
        <v>514</v>
      </c>
      <c r="E151" s="161" t="s">
        <v>19</v>
      </c>
      <c r="F151" s="162" t="s">
        <v>2017</v>
      </c>
      <c r="H151" s="163">
        <v>10.143000000000001</v>
      </c>
      <c r="I151" s="164"/>
      <c r="L151" s="159"/>
      <c r="M151" s="165"/>
      <c r="T151" s="166"/>
      <c r="AT151" s="161" t="s">
        <v>514</v>
      </c>
      <c r="AU151" s="161" t="s">
        <v>82</v>
      </c>
      <c r="AV151" s="12" t="s">
        <v>82</v>
      </c>
      <c r="AW151" s="12" t="s">
        <v>33</v>
      </c>
      <c r="AX151" s="12" t="s">
        <v>72</v>
      </c>
      <c r="AY151" s="161" t="s">
        <v>155</v>
      </c>
    </row>
    <row r="152" spans="2:51" s="14" customFormat="1" ht="10.199999999999999">
      <c r="B152" s="178"/>
      <c r="D152" s="160" t="s">
        <v>514</v>
      </c>
      <c r="E152" s="179" t="s">
        <v>19</v>
      </c>
      <c r="F152" s="180" t="s">
        <v>1087</v>
      </c>
      <c r="H152" s="179" t="s">
        <v>19</v>
      </c>
      <c r="I152" s="181"/>
      <c r="L152" s="178"/>
      <c r="M152" s="182"/>
      <c r="T152" s="183"/>
      <c r="AT152" s="179" t="s">
        <v>514</v>
      </c>
      <c r="AU152" s="179" t="s">
        <v>82</v>
      </c>
      <c r="AV152" s="14" t="s">
        <v>79</v>
      </c>
      <c r="AW152" s="14" t="s">
        <v>33</v>
      </c>
      <c r="AX152" s="14" t="s">
        <v>72</v>
      </c>
      <c r="AY152" s="179" t="s">
        <v>155</v>
      </c>
    </row>
    <row r="153" spans="2:51" s="12" customFormat="1" ht="10.199999999999999">
      <c r="B153" s="159"/>
      <c r="D153" s="160" t="s">
        <v>514</v>
      </c>
      <c r="E153" s="161" t="s">
        <v>19</v>
      </c>
      <c r="F153" s="162" t="s">
        <v>2018</v>
      </c>
      <c r="H153" s="163">
        <v>11.048999999999999</v>
      </c>
      <c r="I153" s="164"/>
      <c r="L153" s="159"/>
      <c r="M153" s="165"/>
      <c r="T153" s="166"/>
      <c r="AT153" s="161" t="s">
        <v>514</v>
      </c>
      <c r="AU153" s="161" t="s">
        <v>82</v>
      </c>
      <c r="AV153" s="12" t="s">
        <v>82</v>
      </c>
      <c r="AW153" s="12" t="s">
        <v>33</v>
      </c>
      <c r="AX153" s="12" t="s">
        <v>72</v>
      </c>
      <c r="AY153" s="161" t="s">
        <v>155</v>
      </c>
    </row>
    <row r="154" spans="2:51" s="14" customFormat="1" ht="10.199999999999999">
      <c r="B154" s="178"/>
      <c r="D154" s="160" t="s">
        <v>514</v>
      </c>
      <c r="E154" s="179" t="s">
        <v>19</v>
      </c>
      <c r="F154" s="180" t="s">
        <v>1089</v>
      </c>
      <c r="H154" s="179" t="s">
        <v>19</v>
      </c>
      <c r="I154" s="181"/>
      <c r="L154" s="178"/>
      <c r="M154" s="182"/>
      <c r="T154" s="183"/>
      <c r="AT154" s="179" t="s">
        <v>514</v>
      </c>
      <c r="AU154" s="179" t="s">
        <v>82</v>
      </c>
      <c r="AV154" s="14" t="s">
        <v>79</v>
      </c>
      <c r="AW154" s="14" t="s">
        <v>33</v>
      </c>
      <c r="AX154" s="14" t="s">
        <v>72</v>
      </c>
      <c r="AY154" s="179" t="s">
        <v>155</v>
      </c>
    </row>
    <row r="155" spans="2:51" s="12" customFormat="1" ht="10.199999999999999">
      <c r="B155" s="159"/>
      <c r="D155" s="160" t="s">
        <v>514</v>
      </c>
      <c r="E155" s="161" t="s">
        <v>19</v>
      </c>
      <c r="F155" s="162" t="s">
        <v>2019</v>
      </c>
      <c r="H155" s="163">
        <v>8.7750000000000004</v>
      </c>
      <c r="I155" s="164"/>
      <c r="L155" s="159"/>
      <c r="M155" s="165"/>
      <c r="T155" s="166"/>
      <c r="AT155" s="161" t="s">
        <v>514</v>
      </c>
      <c r="AU155" s="161" t="s">
        <v>82</v>
      </c>
      <c r="AV155" s="12" t="s">
        <v>82</v>
      </c>
      <c r="AW155" s="12" t="s">
        <v>33</v>
      </c>
      <c r="AX155" s="12" t="s">
        <v>72</v>
      </c>
      <c r="AY155" s="161" t="s">
        <v>155</v>
      </c>
    </row>
    <row r="156" spans="2:51" s="14" customFormat="1" ht="10.199999999999999">
      <c r="B156" s="178"/>
      <c r="D156" s="160" t="s">
        <v>514</v>
      </c>
      <c r="E156" s="179" t="s">
        <v>19</v>
      </c>
      <c r="F156" s="180" t="s">
        <v>1091</v>
      </c>
      <c r="H156" s="179" t="s">
        <v>19</v>
      </c>
      <c r="I156" s="181"/>
      <c r="L156" s="178"/>
      <c r="M156" s="182"/>
      <c r="T156" s="183"/>
      <c r="AT156" s="179" t="s">
        <v>514</v>
      </c>
      <c r="AU156" s="179" t="s">
        <v>82</v>
      </c>
      <c r="AV156" s="14" t="s">
        <v>79</v>
      </c>
      <c r="AW156" s="14" t="s">
        <v>33</v>
      </c>
      <c r="AX156" s="14" t="s">
        <v>72</v>
      </c>
      <c r="AY156" s="179" t="s">
        <v>155</v>
      </c>
    </row>
    <row r="157" spans="2:51" s="12" customFormat="1" ht="10.199999999999999">
      <c r="B157" s="159"/>
      <c r="D157" s="160" t="s">
        <v>514</v>
      </c>
      <c r="E157" s="161" t="s">
        <v>19</v>
      </c>
      <c r="F157" s="162" t="s">
        <v>2020</v>
      </c>
      <c r="H157" s="163">
        <v>8.1120000000000001</v>
      </c>
      <c r="I157" s="164"/>
      <c r="L157" s="159"/>
      <c r="M157" s="165"/>
      <c r="T157" s="166"/>
      <c r="AT157" s="161" t="s">
        <v>514</v>
      </c>
      <c r="AU157" s="161" t="s">
        <v>82</v>
      </c>
      <c r="AV157" s="12" t="s">
        <v>82</v>
      </c>
      <c r="AW157" s="12" t="s">
        <v>33</v>
      </c>
      <c r="AX157" s="12" t="s">
        <v>72</v>
      </c>
      <c r="AY157" s="161" t="s">
        <v>155</v>
      </c>
    </row>
    <row r="158" spans="2:51" s="14" customFormat="1" ht="10.199999999999999">
      <c r="B158" s="178"/>
      <c r="D158" s="160" t="s">
        <v>514</v>
      </c>
      <c r="E158" s="179" t="s">
        <v>19</v>
      </c>
      <c r="F158" s="180" t="s">
        <v>1093</v>
      </c>
      <c r="H158" s="179" t="s">
        <v>19</v>
      </c>
      <c r="I158" s="181"/>
      <c r="L158" s="178"/>
      <c r="M158" s="182"/>
      <c r="T158" s="183"/>
      <c r="AT158" s="179" t="s">
        <v>514</v>
      </c>
      <c r="AU158" s="179" t="s">
        <v>82</v>
      </c>
      <c r="AV158" s="14" t="s">
        <v>79</v>
      </c>
      <c r="AW158" s="14" t="s">
        <v>33</v>
      </c>
      <c r="AX158" s="14" t="s">
        <v>72</v>
      </c>
      <c r="AY158" s="179" t="s">
        <v>155</v>
      </c>
    </row>
    <row r="159" spans="2:51" s="12" customFormat="1" ht="10.199999999999999">
      <c r="B159" s="159"/>
      <c r="D159" s="160" t="s">
        <v>514</v>
      </c>
      <c r="E159" s="161" t="s">
        <v>19</v>
      </c>
      <c r="F159" s="162" t="s">
        <v>2021</v>
      </c>
      <c r="H159" s="163">
        <v>18.045000000000002</v>
      </c>
      <c r="I159" s="164"/>
      <c r="L159" s="159"/>
      <c r="M159" s="165"/>
      <c r="T159" s="166"/>
      <c r="AT159" s="161" t="s">
        <v>514</v>
      </c>
      <c r="AU159" s="161" t="s">
        <v>82</v>
      </c>
      <c r="AV159" s="12" t="s">
        <v>82</v>
      </c>
      <c r="AW159" s="12" t="s">
        <v>33</v>
      </c>
      <c r="AX159" s="12" t="s">
        <v>72</v>
      </c>
      <c r="AY159" s="161" t="s">
        <v>155</v>
      </c>
    </row>
    <row r="160" spans="2:51" s="14" customFormat="1" ht="10.199999999999999">
      <c r="B160" s="178"/>
      <c r="D160" s="160" t="s">
        <v>514</v>
      </c>
      <c r="E160" s="179" t="s">
        <v>19</v>
      </c>
      <c r="F160" s="180" t="s">
        <v>1095</v>
      </c>
      <c r="H160" s="179" t="s">
        <v>19</v>
      </c>
      <c r="I160" s="181"/>
      <c r="L160" s="178"/>
      <c r="M160" s="182"/>
      <c r="T160" s="183"/>
      <c r="AT160" s="179" t="s">
        <v>514</v>
      </c>
      <c r="AU160" s="179" t="s">
        <v>82</v>
      </c>
      <c r="AV160" s="14" t="s">
        <v>79</v>
      </c>
      <c r="AW160" s="14" t="s">
        <v>33</v>
      </c>
      <c r="AX160" s="14" t="s">
        <v>72</v>
      </c>
      <c r="AY160" s="179" t="s">
        <v>155</v>
      </c>
    </row>
    <row r="161" spans="2:65" s="12" customFormat="1" ht="10.199999999999999">
      <c r="B161" s="159"/>
      <c r="D161" s="160" t="s">
        <v>514</v>
      </c>
      <c r="E161" s="161" t="s">
        <v>19</v>
      </c>
      <c r="F161" s="162" t="s">
        <v>2022</v>
      </c>
      <c r="H161" s="163">
        <v>17.864999999999998</v>
      </c>
      <c r="I161" s="164"/>
      <c r="L161" s="159"/>
      <c r="M161" s="165"/>
      <c r="T161" s="166"/>
      <c r="AT161" s="161" t="s">
        <v>514</v>
      </c>
      <c r="AU161" s="161" t="s">
        <v>82</v>
      </c>
      <c r="AV161" s="12" t="s">
        <v>82</v>
      </c>
      <c r="AW161" s="12" t="s">
        <v>33</v>
      </c>
      <c r="AX161" s="12" t="s">
        <v>72</v>
      </c>
      <c r="AY161" s="161" t="s">
        <v>155</v>
      </c>
    </row>
    <row r="162" spans="2:65" s="14" customFormat="1" ht="10.199999999999999">
      <c r="B162" s="178"/>
      <c r="D162" s="160" t="s">
        <v>514</v>
      </c>
      <c r="E162" s="179" t="s">
        <v>19</v>
      </c>
      <c r="F162" s="180" t="s">
        <v>2008</v>
      </c>
      <c r="H162" s="179" t="s">
        <v>19</v>
      </c>
      <c r="I162" s="181"/>
      <c r="L162" s="178"/>
      <c r="M162" s="182"/>
      <c r="T162" s="183"/>
      <c r="AT162" s="179" t="s">
        <v>514</v>
      </c>
      <c r="AU162" s="179" t="s">
        <v>82</v>
      </c>
      <c r="AV162" s="14" t="s">
        <v>79</v>
      </c>
      <c r="AW162" s="14" t="s">
        <v>33</v>
      </c>
      <c r="AX162" s="14" t="s">
        <v>72</v>
      </c>
      <c r="AY162" s="179" t="s">
        <v>155</v>
      </c>
    </row>
    <row r="163" spans="2:65" s="14" customFormat="1" ht="10.199999999999999">
      <c r="B163" s="178"/>
      <c r="D163" s="160" t="s">
        <v>514</v>
      </c>
      <c r="E163" s="179" t="s">
        <v>19</v>
      </c>
      <c r="F163" s="180" t="s">
        <v>1097</v>
      </c>
      <c r="H163" s="179" t="s">
        <v>19</v>
      </c>
      <c r="I163" s="181"/>
      <c r="L163" s="178"/>
      <c r="M163" s="182"/>
      <c r="T163" s="183"/>
      <c r="AT163" s="179" t="s">
        <v>514</v>
      </c>
      <c r="AU163" s="179" t="s">
        <v>82</v>
      </c>
      <c r="AV163" s="14" t="s">
        <v>79</v>
      </c>
      <c r="AW163" s="14" t="s">
        <v>33</v>
      </c>
      <c r="AX163" s="14" t="s">
        <v>72</v>
      </c>
      <c r="AY163" s="179" t="s">
        <v>155</v>
      </c>
    </row>
    <row r="164" spans="2:65" s="12" customFormat="1" ht="10.199999999999999">
      <c r="B164" s="159"/>
      <c r="D164" s="160" t="s">
        <v>514</v>
      </c>
      <c r="E164" s="161" t="s">
        <v>19</v>
      </c>
      <c r="F164" s="162" t="s">
        <v>2023</v>
      </c>
      <c r="H164" s="163">
        <v>32.895000000000003</v>
      </c>
      <c r="I164" s="164"/>
      <c r="L164" s="159"/>
      <c r="M164" s="165"/>
      <c r="T164" s="166"/>
      <c r="AT164" s="161" t="s">
        <v>514</v>
      </c>
      <c r="AU164" s="161" t="s">
        <v>82</v>
      </c>
      <c r="AV164" s="12" t="s">
        <v>82</v>
      </c>
      <c r="AW164" s="12" t="s">
        <v>33</v>
      </c>
      <c r="AX164" s="12" t="s">
        <v>72</v>
      </c>
      <c r="AY164" s="161" t="s">
        <v>155</v>
      </c>
    </row>
    <row r="165" spans="2:65" s="14" customFormat="1" ht="10.199999999999999">
      <c r="B165" s="178"/>
      <c r="D165" s="160" t="s">
        <v>514</v>
      </c>
      <c r="E165" s="179" t="s">
        <v>19</v>
      </c>
      <c r="F165" s="180" t="s">
        <v>2024</v>
      </c>
      <c r="H165" s="179" t="s">
        <v>19</v>
      </c>
      <c r="I165" s="181"/>
      <c r="L165" s="178"/>
      <c r="M165" s="182"/>
      <c r="T165" s="183"/>
      <c r="AT165" s="179" t="s">
        <v>514</v>
      </c>
      <c r="AU165" s="179" t="s">
        <v>82</v>
      </c>
      <c r="AV165" s="14" t="s">
        <v>79</v>
      </c>
      <c r="AW165" s="14" t="s">
        <v>33</v>
      </c>
      <c r="AX165" s="14" t="s">
        <v>72</v>
      </c>
      <c r="AY165" s="179" t="s">
        <v>155</v>
      </c>
    </row>
    <row r="166" spans="2:65" s="12" customFormat="1" ht="10.199999999999999">
      <c r="B166" s="159"/>
      <c r="D166" s="160" t="s">
        <v>514</v>
      </c>
      <c r="E166" s="161" t="s">
        <v>19</v>
      </c>
      <c r="F166" s="162" t="s">
        <v>2025</v>
      </c>
      <c r="H166" s="163">
        <v>-282.01</v>
      </c>
      <c r="I166" s="164"/>
      <c r="L166" s="159"/>
      <c r="M166" s="165"/>
      <c r="T166" s="166"/>
      <c r="AT166" s="161" t="s">
        <v>514</v>
      </c>
      <c r="AU166" s="161" t="s">
        <v>82</v>
      </c>
      <c r="AV166" s="12" t="s">
        <v>82</v>
      </c>
      <c r="AW166" s="12" t="s">
        <v>33</v>
      </c>
      <c r="AX166" s="12" t="s">
        <v>72</v>
      </c>
      <c r="AY166" s="161" t="s">
        <v>155</v>
      </c>
    </row>
    <row r="167" spans="2:65" s="13" customFormat="1" ht="10.199999999999999">
      <c r="B167" s="167"/>
      <c r="D167" s="160" t="s">
        <v>514</v>
      </c>
      <c r="E167" s="168" t="s">
        <v>19</v>
      </c>
      <c r="F167" s="169" t="s">
        <v>516</v>
      </c>
      <c r="H167" s="170">
        <v>63.305999999999997</v>
      </c>
      <c r="I167" s="171"/>
      <c r="L167" s="167"/>
      <c r="M167" s="172"/>
      <c r="T167" s="173"/>
      <c r="AT167" s="168" t="s">
        <v>514</v>
      </c>
      <c r="AU167" s="168" t="s">
        <v>82</v>
      </c>
      <c r="AV167" s="13" t="s">
        <v>163</v>
      </c>
      <c r="AW167" s="13" t="s">
        <v>33</v>
      </c>
      <c r="AX167" s="13" t="s">
        <v>79</v>
      </c>
      <c r="AY167" s="168" t="s">
        <v>155</v>
      </c>
    </row>
    <row r="168" spans="2:65" s="1" customFormat="1" ht="24.15" customHeight="1">
      <c r="B168" s="33"/>
      <c r="C168" s="132" t="s">
        <v>92</v>
      </c>
      <c r="D168" s="132" t="s">
        <v>158</v>
      </c>
      <c r="E168" s="133" t="s">
        <v>746</v>
      </c>
      <c r="F168" s="134" t="s">
        <v>747</v>
      </c>
      <c r="G168" s="135" t="s">
        <v>176</v>
      </c>
      <c r="H168" s="136">
        <v>63.305999999999997</v>
      </c>
      <c r="I168" s="137"/>
      <c r="J168" s="138">
        <f>ROUND(I168*H168,2)</f>
        <v>0</v>
      </c>
      <c r="K168" s="134" t="s">
        <v>162</v>
      </c>
      <c r="L168" s="33"/>
      <c r="M168" s="139" t="s">
        <v>19</v>
      </c>
      <c r="N168" s="140" t="s">
        <v>43</v>
      </c>
      <c r="P168" s="141">
        <f>O168*H168</f>
        <v>0</v>
      </c>
      <c r="Q168" s="141">
        <v>0</v>
      </c>
      <c r="R168" s="141">
        <f>Q168*H168</f>
        <v>0</v>
      </c>
      <c r="S168" s="141">
        <v>0</v>
      </c>
      <c r="T168" s="142">
        <f>S168*H168</f>
        <v>0</v>
      </c>
      <c r="AR168" s="143" t="s">
        <v>163</v>
      </c>
      <c r="AT168" s="143" t="s">
        <v>158</v>
      </c>
      <c r="AU168" s="143" t="s">
        <v>82</v>
      </c>
      <c r="AY168" s="18" t="s">
        <v>155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8" t="s">
        <v>79</v>
      </c>
      <c r="BK168" s="144">
        <f>ROUND(I168*H168,2)</f>
        <v>0</v>
      </c>
      <c r="BL168" s="18" t="s">
        <v>163</v>
      </c>
      <c r="BM168" s="143" t="s">
        <v>2026</v>
      </c>
    </row>
    <row r="169" spans="2:65" s="1" customFormat="1" ht="10.199999999999999">
      <c r="B169" s="33"/>
      <c r="D169" s="145" t="s">
        <v>164</v>
      </c>
      <c r="F169" s="146" t="s">
        <v>749</v>
      </c>
      <c r="I169" s="147"/>
      <c r="L169" s="33"/>
      <c r="M169" s="148"/>
      <c r="T169" s="54"/>
      <c r="AT169" s="18" t="s">
        <v>164</v>
      </c>
      <c r="AU169" s="18" t="s">
        <v>82</v>
      </c>
    </row>
    <row r="170" spans="2:65" s="14" customFormat="1" ht="10.199999999999999">
      <c r="B170" s="178"/>
      <c r="D170" s="160" t="s">
        <v>514</v>
      </c>
      <c r="E170" s="179" t="s">
        <v>19</v>
      </c>
      <c r="F170" s="180" t="s">
        <v>2027</v>
      </c>
      <c r="H170" s="179" t="s">
        <v>19</v>
      </c>
      <c r="I170" s="181"/>
      <c r="L170" s="178"/>
      <c r="M170" s="182"/>
      <c r="T170" s="183"/>
      <c r="AT170" s="179" t="s">
        <v>514</v>
      </c>
      <c r="AU170" s="179" t="s">
        <v>82</v>
      </c>
      <c r="AV170" s="14" t="s">
        <v>79</v>
      </c>
      <c r="AW170" s="14" t="s">
        <v>33</v>
      </c>
      <c r="AX170" s="14" t="s">
        <v>72</v>
      </c>
      <c r="AY170" s="179" t="s">
        <v>155</v>
      </c>
    </row>
    <row r="171" spans="2:65" s="12" customFormat="1" ht="10.199999999999999">
      <c r="B171" s="159"/>
      <c r="D171" s="160" t="s">
        <v>514</v>
      </c>
      <c r="E171" s="161" t="s">
        <v>19</v>
      </c>
      <c r="F171" s="162" t="s">
        <v>2028</v>
      </c>
      <c r="H171" s="163">
        <v>63.305999999999997</v>
      </c>
      <c r="I171" s="164"/>
      <c r="L171" s="159"/>
      <c r="M171" s="165"/>
      <c r="T171" s="166"/>
      <c r="AT171" s="161" t="s">
        <v>514</v>
      </c>
      <c r="AU171" s="161" t="s">
        <v>82</v>
      </c>
      <c r="AV171" s="12" t="s">
        <v>82</v>
      </c>
      <c r="AW171" s="12" t="s">
        <v>33</v>
      </c>
      <c r="AX171" s="12" t="s">
        <v>79</v>
      </c>
      <c r="AY171" s="161" t="s">
        <v>155</v>
      </c>
    </row>
    <row r="172" spans="2:65" s="1" customFormat="1" ht="24.15" customHeight="1">
      <c r="B172" s="33"/>
      <c r="C172" s="132" t="s">
        <v>163</v>
      </c>
      <c r="D172" s="132" t="s">
        <v>158</v>
      </c>
      <c r="E172" s="133" t="s">
        <v>741</v>
      </c>
      <c r="F172" s="134" t="s">
        <v>742</v>
      </c>
      <c r="G172" s="135" t="s">
        <v>176</v>
      </c>
      <c r="H172" s="136">
        <v>282.01</v>
      </c>
      <c r="I172" s="137"/>
      <c r="J172" s="138">
        <f>ROUND(I172*H172,2)</f>
        <v>0</v>
      </c>
      <c r="K172" s="134" t="s">
        <v>162</v>
      </c>
      <c r="L172" s="33"/>
      <c r="M172" s="139" t="s">
        <v>19</v>
      </c>
      <c r="N172" s="140" t="s">
        <v>43</v>
      </c>
      <c r="P172" s="141">
        <f>O172*H172</f>
        <v>0</v>
      </c>
      <c r="Q172" s="141">
        <v>8.4999999999999995E-4</v>
      </c>
      <c r="R172" s="141">
        <f>Q172*H172</f>
        <v>0.23970849999999999</v>
      </c>
      <c r="S172" s="141">
        <v>0</v>
      </c>
      <c r="T172" s="142">
        <f>S172*H172</f>
        <v>0</v>
      </c>
      <c r="AR172" s="143" t="s">
        <v>163</v>
      </c>
      <c r="AT172" s="143" t="s">
        <v>158</v>
      </c>
      <c r="AU172" s="143" t="s">
        <v>82</v>
      </c>
      <c r="AY172" s="18" t="s">
        <v>155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8" t="s">
        <v>79</v>
      </c>
      <c r="BK172" s="144">
        <f>ROUND(I172*H172,2)</f>
        <v>0</v>
      </c>
      <c r="BL172" s="18" t="s">
        <v>163</v>
      </c>
      <c r="BM172" s="143" t="s">
        <v>1101</v>
      </c>
    </row>
    <row r="173" spans="2:65" s="1" customFormat="1" ht="10.199999999999999">
      <c r="B173" s="33"/>
      <c r="D173" s="145" t="s">
        <v>164</v>
      </c>
      <c r="F173" s="146" t="s">
        <v>744</v>
      </c>
      <c r="I173" s="147"/>
      <c r="L173" s="33"/>
      <c r="M173" s="148"/>
      <c r="T173" s="54"/>
      <c r="AT173" s="18" t="s">
        <v>164</v>
      </c>
      <c r="AU173" s="18" t="s">
        <v>82</v>
      </c>
    </row>
    <row r="174" spans="2:65" s="14" customFormat="1" ht="10.199999999999999">
      <c r="B174" s="178"/>
      <c r="D174" s="160" t="s">
        <v>514</v>
      </c>
      <c r="E174" s="179" t="s">
        <v>19</v>
      </c>
      <c r="F174" s="180" t="s">
        <v>1071</v>
      </c>
      <c r="H174" s="179" t="s">
        <v>19</v>
      </c>
      <c r="I174" s="181"/>
      <c r="L174" s="178"/>
      <c r="M174" s="182"/>
      <c r="T174" s="183"/>
      <c r="AT174" s="179" t="s">
        <v>514</v>
      </c>
      <c r="AU174" s="179" t="s">
        <v>82</v>
      </c>
      <c r="AV174" s="14" t="s">
        <v>79</v>
      </c>
      <c r="AW174" s="14" t="s">
        <v>33</v>
      </c>
      <c r="AX174" s="14" t="s">
        <v>72</v>
      </c>
      <c r="AY174" s="179" t="s">
        <v>155</v>
      </c>
    </row>
    <row r="175" spans="2:65" s="14" customFormat="1" ht="10.199999999999999">
      <c r="B175" s="178"/>
      <c r="D175" s="160" t="s">
        <v>514</v>
      </c>
      <c r="E175" s="179" t="s">
        <v>19</v>
      </c>
      <c r="F175" s="180" t="s">
        <v>1994</v>
      </c>
      <c r="H175" s="179" t="s">
        <v>19</v>
      </c>
      <c r="I175" s="181"/>
      <c r="L175" s="178"/>
      <c r="M175" s="182"/>
      <c r="T175" s="183"/>
      <c r="AT175" s="179" t="s">
        <v>514</v>
      </c>
      <c r="AU175" s="179" t="s">
        <v>82</v>
      </c>
      <c r="AV175" s="14" t="s">
        <v>79</v>
      </c>
      <c r="AW175" s="14" t="s">
        <v>33</v>
      </c>
      <c r="AX175" s="14" t="s">
        <v>72</v>
      </c>
      <c r="AY175" s="179" t="s">
        <v>155</v>
      </c>
    </row>
    <row r="176" spans="2:65" s="14" customFormat="1" ht="10.199999999999999">
      <c r="B176" s="178"/>
      <c r="D176" s="160" t="s">
        <v>514</v>
      </c>
      <c r="E176" s="179" t="s">
        <v>19</v>
      </c>
      <c r="F176" s="180" t="s">
        <v>1073</v>
      </c>
      <c r="H176" s="179" t="s">
        <v>19</v>
      </c>
      <c r="I176" s="181"/>
      <c r="L176" s="178"/>
      <c r="M176" s="182"/>
      <c r="T176" s="183"/>
      <c r="AT176" s="179" t="s">
        <v>514</v>
      </c>
      <c r="AU176" s="179" t="s">
        <v>82</v>
      </c>
      <c r="AV176" s="14" t="s">
        <v>79</v>
      </c>
      <c r="AW176" s="14" t="s">
        <v>33</v>
      </c>
      <c r="AX176" s="14" t="s">
        <v>72</v>
      </c>
      <c r="AY176" s="179" t="s">
        <v>155</v>
      </c>
    </row>
    <row r="177" spans="2:51" s="12" customFormat="1" ht="10.199999999999999">
      <c r="B177" s="159"/>
      <c r="D177" s="160" t="s">
        <v>514</v>
      </c>
      <c r="E177" s="161" t="s">
        <v>19</v>
      </c>
      <c r="F177" s="162" t="s">
        <v>2011</v>
      </c>
      <c r="H177" s="163">
        <v>36.453000000000003</v>
      </c>
      <c r="I177" s="164"/>
      <c r="L177" s="159"/>
      <c r="M177" s="165"/>
      <c r="T177" s="166"/>
      <c r="AT177" s="161" t="s">
        <v>514</v>
      </c>
      <c r="AU177" s="161" t="s">
        <v>82</v>
      </c>
      <c r="AV177" s="12" t="s">
        <v>82</v>
      </c>
      <c r="AW177" s="12" t="s">
        <v>33</v>
      </c>
      <c r="AX177" s="12" t="s">
        <v>72</v>
      </c>
      <c r="AY177" s="161" t="s">
        <v>155</v>
      </c>
    </row>
    <row r="178" spans="2:51" s="14" customFormat="1" ht="10.199999999999999">
      <c r="B178" s="178"/>
      <c r="D178" s="160" t="s">
        <v>514</v>
      </c>
      <c r="E178" s="179" t="s">
        <v>19</v>
      </c>
      <c r="F178" s="180" t="s">
        <v>1075</v>
      </c>
      <c r="H178" s="179" t="s">
        <v>19</v>
      </c>
      <c r="I178" s="181"/>
      <c r="L178" s="178"/>
      <c r="M178" s="182"/>
      <c r="T178" s="183"/>
      <c r="AT178" s="179" t="s">
        <v>514</v>
      </c>
      <c r="AU178" s="179" t="s">
        <v>82</v>
      </c>
      <c r="AV178" s="14" t="s">
        <v>79</v>
      </c>
      <c r="AW178" s="14" t="s">
        <v>33</v>
      </c>
      <c r="AX178" s="14" t="s">
        <v>72</v>
      </c>
      <c r="AY178" s="179" t="s">
        <v>155</v>
      </c>
    </row>
    <row r="179" spans="2:51" s="12" customFormat="1" ht="10.199999999999999">
      <c r="B179" s="159"/>
      <c r="D179" s="160" t="s">
        <v>514</v>
      </c>
      <c r="E179" s="161" t="s">
        <v>19</v>
      </c>
      <c r="F179" s="162" t="s">
        <v>2012</v>
      </c>
      <c r="H179" s="163">
        <v>129.40199999999999</v>
      </c>
      <c r="I179" s="164"/>
      <c r="L179" s="159"/>
      <c r="M179" s="165"/>
      <c r="T179" s="166"/>
      <c r="AT179" s="161" t="s">
        <v>514</v>
      </c>
      <c r="AU179" s="161" t="s">
        <v>82</v>
      </c>
      <c r="AV179" s="12" t="s">
        <v>82</v>
      </c>
      <c r="AW179" s="12" t="s">
        <v>33</v>
      </c>
      <c r="AX179" s="12" t="s">
        <v>72</v>
      </c>
      <c r="AY179" s="161" t="s">
        <v>155</v>
      </c>
    </row>
    <row r="180" spans="2:51" s="14" customFormat="1" ht="10.199999999999999">
      <c r="B180" s="178"/>
      <c r="D180" s="160" t="s">
        <v>514</v>
      </c>
      <c r="E180" s="179" t="s">
        <v>19</v>
      </c>
      <c r="F180" s="180" t="s">
        <v>1077</v>
      </c>
      <c r="H180" s="179" t="s">
        <v>19</v>
      </c>
      <c r="I180" s="181"/>
      <c r="L180" s="178"/>
      <c r="M180" s="182"/>
      <c r="T180" s="183"/>
      <c r="AT180" s="179" t="s">
        <v>514</v>
      </c>
      <c r="AU180" s="179" t="s">
        <v>82</v>
      </c>
      <c r="AV180" s="14" t="s">
        <v>79</v>
      </c>
      <c r="AW180" s="14" t="s">
        <v>33</v>
      </c>
      <c r="AX180" s="14" t="s">
        <v>72</v>
      </c>
      <c r="AY180" s="179" t="s">
        <v>155</v>
      </c>
    </row>
    <row r="181" spans="2:51" s="12" customFormat="1" ht="10.199999999999999">
      <c r="B181" s="159"/>
      <c r="D181" s="160" t="s">
        <v>514</v>
      </c>
      <c r="E181" s="161" t="s">
        <v>19</v>
      </c>
      <c r="F181" s="162" t="s">
        <v>2013</v>
      </c>
      <c r="H181" s="163">
        <v>22.456</v>
      </c>
      <c r="I181" s="164"/>
      <c r="L181" s="159"/>
      <c r="M181" s="165"/>
      <c r="T181" s="166"/>
      <c r="AT181" s="161" t="s">
        <v>514</v>
      </c>
      <c r="AU181" s="161" t="s">
        <v>82</v>
      </c>
      <c r="AV181" s="12" t="s">
        <v>82</v>
      </c>
      <c r="AW181" s="12" t="s">
        <v>33</v>
      </c>
      <c r="AX181" s="12" t="s">
        <v>72</v>
      </c>
      <c r="AY181" s="161" t="s">
        <v>155</v>
      </c>
    </row>
    <row r="182" spans="2:51" s="14" customFormat="1" ht="10.199999999999999">
      <c r="B182" s="178"/>
      <c r="D182" s="160" t="s">
        <v>514</v>
      </c>
      <c r="E182" s="179" t="s">
        <v>19</v>
      </c>
      <c r="F182" s="180" t="s">
        <v>1079</v>
      </c>
      <c r="H182" s="179" t="s">
        <v>19</v>
      </c>
      <c r="I182" s="181"/>
      <c r="L182" s="178"/>
      <c r="M182" s="182"/>
      <c r="T182" s="183"/>
      <c r="AT182" s="179" t="s">
        <v>514</v>
      </c>
      <c r="AU182" s="179" t="s">
        <v>82</v>
      </c>
      <c r="AV182" s="14" t="s">
        <v>79</v>
      </c>
      <c r="AW182" s="14" t="s">
        <v>33</v>
      </c>
      <c r="AX182" s="14" t="s">
        <v>72</v>
      </c>
      <c r="AY182" s="179" t="s">
        <v>155</v>
      </c>
    </row>
    <row r="183" spans="2:51" s="12" customFormat="1" ht="10.199999999999999">
      <c r="B183" s="159"/>
      <c r="D183" s="160" t="s">
        <v>514</v>
      </c>
      <c r="E183" s="161" t="s">
        <v>19</v>
      </c>
      <c r="F183" s="162" t="s">
        <v>2014</v>
      </c>
      <c r="H183" s="163">
        <v>22.175999999999998</v>
      </c>
      <c r="I183" s="164"/>
      <c r="L183" s="159"/>
      <c r="M183" s="165"/>
      <c r="T183" s="166"/>
      <c r="AT183" s="161" t="s">
        <v>514</v>
      </c>
      <c r="AU183" s="161" t="s">
        <v>82</v>
      </c>
      <c r="AV183" s="12" t="s">
        <v>82</v>
      </c>
      <c r="AW183" s="12" t="s">
        <v>33</v>
      </c>
      <c r="AX183" s="12" t="s">
        <v>72</v>
      </c>
      <c r="AY183" s="161" t="s">
        <v>155</v>
      </c>
    </row>
    <row r="184" spans="2:51" s="14" customFormat="1" ht="10.199999999999999">
      <c r="B184" s="178"/>
      <c r="D184" s="160" t="s">
        <v>514</v>
      </c>
      <c r="E184" s="179" t="s">
        <v>19</v>
      </c>
      <c r="F184" s="180" t="s">
        <v>1999</v>
      </c>
      <c r="H184" s="179" t="s">
        <v>19</v>
      </c>
      <c r="I184" s="181"/>
      <c r="L184" s="178"/>
      <c r="M184" s="182"/>
      <c r="T184" s="183"/>
      <c r="AT184" s="179" t="s">
        <v>514</v>
      </c>
      <c r="AU184" s="179" t="s">
        <v>82</v>
      </c>
      <c r="AV184" s="14" t="s">
        <v>79</v>
      </c>
      <c r="AW184" s="14" t="s">
        <v>33</v>
      </c>
      <c r="AX184" s="14" t="s">
        <v>72</v>
      </c>
      <c r="AY184" s="179" t="s">
        <v>155</v>
      </c>
    </row>
    <row r="185" spans="2:51" s="14" customFormat="1" ht="10.199999999999999">
      <c r="B185" s="178"/>
      <c r="D185" s="160" t="s">
        <v>514</v>
      </c>
      <c r="E185" s="179" t="s">
        <v>19</v>
      </c>
      <c r="F185" s="180" t="s">
        <v>1083</v>
      </c>
      <c r="H185" s="179" t="s">
        <v>19</v>
      </c>
      <c r="I185" s="181"/>
      <c r="L185" s="178"/>
      <c r="M185" s="182"/>
      <c r="T185" s="183"/>
      <c r="AT185" s="179" t="s">
        <v>514</v>
      </c>
      <c r="AU185" s="179" t="s">
        <v>82</v>
      </c>
      <c r="AV185" s="14" t="s">
        <v>79</v>
      </c>
      <c r="AW185" s="14" t="s">
        <v>33</v>
      </c>
      <c r="AX185" s="14" t="s">
        <v>72</v>
      </c>
      <c r="AY185" s="179" t="s">
        <v>155</v>
      </c>
    </row>
    <row r="186" spans="2:51" s="12" customFormat="1" ht="10.199999999999999">
      <c r="B186" s="159"/>
      <c r="D186" s="160" t="s">
        <v>514</v>
      </c>
      <c r="E186" s="161" t="s">
        <v>19</v>
      </c>
      <c r="F186" s="162" t="s">
        <v>2016</v>
      </c>
      <c r="H186" s="163">
        <v>10.44</v>
      </c>
      <c r="I186" s="164"/>
      <c r="L186" s="159"/>
      <c r="M186" s="165"/>
      <c r="T186" s="166"/>
      <c r="AT186" s="161" t="s">
        <v>514</v>
      </c>
      <c r="AU186" s="161" t="s">
        <v>82</v>
      </c>
      <c r="AV186" s="12" t="s">
        <v>82</v>
      </c>
      <c r="AW186" s="12" t="s">
        <v>33</v>
      </c>
      <c r="AX186" s="12" t="s">
        <v>72</v>
      </c>
      <c r="AY186" s="161" t="s">
        <v>155</v>
      </c>
    </row>
    <row r="187" spans="2:51" s="14" customFormat="1" ht="10.199999999999999">
      <c r="B187" s="178"/>
      <c r="D187" s="160" t="s">
        <v>514</v>
      </c>
      <c r="E187" s="179" t="s">
        <v>19</v>
      </c>
      <c r="F187" s="180" t="s">
        <v>1085</v>
      </c>
      <c r="H187" s="179" t="s">
        <v>19</v>
      </c>
      <c r="I187" s="181"/>
      <c r="L187" s="178"/>
      <c r="M187" s="182"/>
      <c r="T187" s="183"/>
      <c r="AT187" s="179" t="s">
        <v>514</v>
      </c>
      <c r="AU187" s="179" t="s">
        <v>82</v>
      </c>
      <c r="AV187" s="14" t="s">
        <v>79</v>
      </c>
      <c r="AW187" s="14" t="s">
        <v>33</v>
      </c>
      <c r="AX187" s="14" t="s">
        <v>72</v>
      </c>
      <c r="AY187" s="179" t="s">
        <v>155</v>
      </c>
    </row>
    <row r="188" spans="2:51" s="12" customFormat="1" ht="10.199999999999999">
      <c r="B188" s="159"/>
      <c r="D188" s="160" t="s">
        <v>514</v>
      </c>
      <c r="E188" s="161" t="s">
        <v>19</v>
      </c>
      <c r="F188" s="162" t="s">
        <v>2017</v>
      </c>
      <c r="H188" s="163">
        <v>10.143000000000001</v>
      </c>
      <c r="I188" s="164"/>
      <c r="L188" s="159"/>
      <c r="M188" s="165"/>
      <c r="T188" s="166"/>
      <c r="AT188" s="161" t="s">
        <v>514</v>
      </c>
      <c r="AU188" s="161" t="s">
        <v>82</v>
      </c>
      <c r="AV188" s="12" t="s">
        <v>82</v>
      </c>
      <c r="AW188" s="12" t="s">
        <v>33</v>
      </c>
      <c r="AX188" s="12" t="s">
        <v>72</v>
      </c>
      <c r="AY188" s="161" t="s">
        <v>155</v>
      </c>
    </row>
    <row r="189" spans="2:51" s="14" customFormat="1" ht="10.199999999999999">
      <c r="B189" s="178"/>
      <c r="D189" s="160" t="s">
        <v>514</v>
      </c>
      <c r="E189" s="179" t="s">
        <v>19</v>
      </c>
      <c r="F189" s="180" t="s">
        <v>1093</v>
      </c>
      <c r="H189" s="179" t="s">
        <v>19</v>
      </c>
      <c r="I189" s="181"/>
      <c r="L189" s="178"/>
      <c r="M189" s="182"/>
      <c r="T189" s="183"/>
      <c r="AT189" s="179" t="s">
        <v>514</v>
      </c>
      <c r="AU189" s="179" t="s">
        <v>82</v>
      </c>
      <c r="AV189" s="14" t="s">
        <v>79</v>
      </c>
      <c r="AW189" s="14" t="s">
        <v>33</v>
      </c>
      <c r="AX189" s="14" t="s">
        <v>72</v>
      </c>
      <c r="AY189" s="179" t="s">
        <v>155</v>
      </c>
    </row>
    <row r="190" spans="2:51" s="12" customFormat="1" ht="10.199999999999999">
      <c r="B190" s="159"/>
      <c r="D190" s="160" t="s">
        <v>514</v>
      </c>
      <c r="E190" s="161" t="s">
        <v>19</v>
      </c>
      <c r="F190" s="162" t="s">
        <v>2021</v>
      </c>
      <c r="H190" s="163">
        <v>18.045000000000002</v>
      </c>
      <c r="I190" s="164"/>
      <c r="L190" s="159"/>
      <c r="M190" s="165"/>
      <c r="T190" s="166"/>
      <c r="AT190" s="161" t="s">
        <v>514</v>
      </c>
      <c r="AU190" s="161" t="s">
        <v>82</v>
      </c>
      <c r="AV190" s="12" t="s">
        <v>82</v>
      </c>
      <c r="AW190" s="12" t="s">
        <v>33</v>
      </c>
      <c r="AX190" s="12" t="s">
        <v>72</v>
      </c>
      <c r="AY190" s="161" t="s">
        <v>155</v>
      </c>
    </row>
    <row r="191" spans="2:51" s="14" customFormat="1" ht="10.199999999999999">
      <c r="B191" s="178"/>
      <c r="D191" s="160" t="s">
        <v>514</v>
      </c>
      <c r="E191" s="179" t="s">
        <v>19</v>
      </c>
      <c r="F191" s="180" t="s">
        <v>2008</v>
      </c>
      <c r="H191" s="179" t="s">
        <v>19</v>
      </c>
      <c r="I191" s="181"/>
      <c r="L191" s="178"/>
      <c r="M191" s="182"/>
      <c r="T191" s="183"/>
      <c r="AT191" s="179" t="s">
        <v>514</v>
      </c>
      <c r="AU191" s="179" t="s">
        <v>82</v>
      </c>
      <c r="AV191" s="14" t="s">
        <v>79</v>
      </c>
      <c r="AW191" s="14" t="s">
        <v>33</v>
      </c>
      <c r="AX191" s="14" t="s">
        <v>72</v>
      </c>
      <c r="AY191" s="179" t="s">
        <v>155</v>
      </c>
    </row>
    <row r="192" spans="2:51" s="14" customFormat="1" ht="10.199999999999999">
      <c r="B192" s="178"/>
      <c r="D192" s="160" t="s">
        <v>514</v>
      </c>
      <c r="E192" s="179" t="s">
        <v>19</v>
      </c>
      <c r="F192" s="180" t="s">
        <v>1097</v>
      </c>
      <c r="H192" s="179" t="s">
        <v>19</v>
      </c>
      <c r="I192" s="181"/>
      <c r="L192" s="178"/>
      <c r="M192" s="182"/>
      <c r="T192" s="183"/>
      <c r="AT192" s="179" t="s">
        <v>514</v>
      </c>
      <c r="AU192" s="179" t="s">
        <v>82</v>
      </c>
      <c r="AV192" s="14" t="s">
        <v>79</v>
      </c>
      <c r="AW192" s="14" t="s">
        <v>33</v>
      </c>
      <c r="AX192" s="14" t="s">
        <v>72</v>
      </c>
      <c r="AY192" s="179" t="s">
        <v>155</v>
      </c>
    </row>
    <row r="193" spans="2:65" s="12" customFormat="1" ht="10.199999999999999">
      <c r="B193" s="159"/>
      <c r="D193" s="160" t="s">
        <v>514</v>
      </c>
      <c r="E193" s="161" t="s">
        <v>19</v>
      </c>
      <c r="F193" s="162" t="s">
        <v>2023</v>
      </c>
      <c r="H193" s="163">
        <v>32.895000000000003</v>
      </c>
      <c r="I193" s="164"/>
      <c r="L193" s="159"/>
      <c r="M193" s="165"/>
      <c r="T193" s="166"/>
      <c r="AT193" s="161" t="s">
        <v>514</v>
      </c>
      <c r="AU193" s="161" t="s">
        <v>82</v>
      </c>
      <c r="AV193" s="12" t="s">
        <v>82</v>
      </c>
      <c r="AW193" s="12" t="s">
        <v>33</v>
      </c>
      <c r="AX193" s="12" t="s">
        <v>72</v>
      </c>
      <c r="AY193" s="161" t="s">
        <v>155</v>
      </c>
    </row>
    <row r="194" spans="2:65" s="13" customFormat="1" ht="10.199999999999999">
      <c r="B194" s="167"/>
      <c r="D194" s="160" t="s">
        <v>514</v>
      </c>
      <c r="E194" s="168" t="s">
        <v>19</v>
      </c>
      <c r="F194" s="169" t="s">
        <v>516</v>
      </c>
      <c r="H194" s="170">
        <v>282.01</v>
      </c>
      <c r="I194" s="171"/>
      <c r="L194" s="167"/>
      <c r="M194" s="172"/>
      <c r="T194" s="173"/>
      <c r="AT194" s="168" t="s">
        <v>514</v>
      </c>
      <c r="AU194" s="168" t="s">
        <v>82</v>
      </c>
      <c r="AV194" s="13" t="s">
        <v>163</v>
      </c>
      <c r="AW194" s="13" t="s">
        <v>33</v>
      </c>
      <c r="AX194" s="13" t="s">
        <v>79</v>
      </c>
      <c r="AY194" s="168" t="s">
        <v>155</v>
      </c>
    </row>
    <row r="195" spans="2:65" s="1" customFormat="1" ht="24.15" customHeight="1">
      <c r="B195" s="33"/>
      <c r="C195" s="132" t="s">
        <v>179</v>
      </c>
      <c r="D195" s="132" t="s">
        <v>158</v>
      </c>
      <c r="E195" s="133" t="s">
        <v>752</v>
      </c>
      <c r="F195" s="134" t="s">
        <v>753</v>
      </c>
      <c r="G195" s="135" t="s">
        <v>176</v>
      </c>
      <c r="H195" s="136">
        <v>282.01</v>
      </c>
      <c r="I195" s="137"/>
      <c r="J195" s="138">
        <f>ROUND(I195*H195,2)</f>
        <v>0</v>
      </c>
      <c r="K195" s="134" t="s">
        <v>162</v>
      </c>
      <c r="L195" s="33"/>
      <c r="M195" s="139" t="s">
        <v>19</v>
      </c>
      <c r="N195" s="140" t="s">
        <v>43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163</v>
      </c>
      <c r="AT195" s="143" t="s">
        <v>158</v>
      </c>
      <c r="AU195" s="143" t="s">
        <v>82</v>
      </c>
      <c r="AY195" s="18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0</v>
      </c>
      <c r="BL195" s="18" t="s">
        <v>163</v>
      </c>
      <c r="BM195" s="143" t="s">
        <v>1116</v>
      </c>
    </row>
    <row r="196" spans="2:65" s="1" customFormat="1" ht="10.199999999999999">
      <c r="B196" s="33"/>
      <c r="D196" s="145" t="s">
        <v>164</v>
      </c>
      <c r="F196" s="146" t="s">
        <v>755</v>
      </c>
      <c r="I196" s="147"/>
      <c r="L196" s="33"/>
      <c r="M196" s="148"/>
      <c r="T196" s="54"/>
      <c r="AT196" s="18" t="s">
        <v>164</v>
      </c>
      <c r="AU196" s="18" t="s">
        <v>82</v>
      </c>
    </row>
    <row r="197" spans="2:65" s="14" customFormat="1" ht="10.199999999999999">
      <c r="B197" s="178"/>
      <c r="D197" s="160" t="s">
        <v>514</v>
      </c>
      <c r="E197" s="179" t="s">
        <v>19</v>
      </c>
      <c r="F197" s="180" t="s">
        <v>1117</v>
      </c>
      <c r="H197" s="179" t="s">
        <v>19</v>
      </c>
      <c r="I197" s="181"/>
      <c r="L197" s="178"/>
      <c r="M197" s="182"/>
      <c r="T197" s="183"/>
      <c r="AT197" s="179" t="s">
        <v>514</v>
      </c>
      <c r="AU197" s="179" t="s">
        <v>82</v>
      </c>
      <c r="AV197" s="14" t="s">
        <v>79</v>
      </c>
      <c r="AW197" s="14" t="s">
        <v>33</v>
      </c>
      <c r="AX197" s="14" t="s">
        <v>72</v>
      </c>
      <c r="AY197" s="179" t="s">
        <v>155</v>
      </c>
    </row>
    <row r="198" spans="2:65" s="12" customFormat="1" ht="10.199999999999999">
      <c r="B198" s="159"/>
      <c r="D198" s="160" t="s">
        <v>514</v>
      </c>
      <c r="E198" s="161" t="s">
        <v>19</v>
      </c>
      <c r="F198" s="162" t="s">
        <v>2029</v>
      </c>
      <c r="H198" s="163">
        <v>282.01</v>
      </c>
      <c r="I198" s="164"/>
      <c r="L198" s="159"/>
      <c r="M198" s="165"/>
      <c r="T198" s="166"/>
      <c r="AT198" s="161" t="s">
        <v>514</v>
      </c>
      <c r="AU198" s="161" t="s">
        <v>82</v>
      </c>
      <c r="AV198" s="12" t="s">
        <v>82</v>
      </c>
      <c r="AW198" s="12" t="s">
        <v>33</v>
      </c>
      <c r="AX198" s="12" t="s">
        <v>79</v>
      </c>
      <c r="AY198" s="161" t="s">
        <v>155</v>
      </c>
    </row>
    <row r="199" spans="2:65" s="1" customFormat="1" ht="24.15" customHeight="1">
      <c r="B199" s="33"/>
      <c r="C199" s="132" t="s">
        <v>172</v>
      </c>
      <c r="D199" s="132" t="s">
        <v>158</v>
      </c>
      <c r="E199" s="133" t="s">
        <v>248</v>
      </c>
      <c r="F199" s="134" t="s">
        <v>249</v>
      </c>
      <c r="G199" s="135" t="s">
        <v>186</v>
      </c>
      <c r="H199" s="136">
        <v>139.95599999999999</v>
      </c>
      <c r="I199" s="137"/>
      <c r="J199" s="138">
        <f>ROUND(I199*H199,2)</f>
        <v>0</v>
      </c>
      <c r="K199" s="134" t="s">
        <v>162</v>
      </c>
      <c r="L199" s="33"/>
      <c r="M199" s="139" t="s">
        <v>19</v>
      </c>
      <c r="N199" s="140" t="s">
        <v>43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163</v>
      </c>
      <c r="AT199" s="143" t="s">
        <v>158</v>
      </c>
      <c r="AU199" s="143" t="s">
        <v>82</v>
      </c>
      <c r="AY199" s="18" t="s">
        <v>155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8" t="s">
        <v>79</v>
      </c>
      <c r="BK199" s="144">
        <f>ROUND(I199*H199,2)</f>
        <v>0</v>
      </c>
      <c r="BL199" s="18" t="s">
        <v>163</v>
      </c>
      <c r="BM199" s="143" t="s">
        <v>1119</v>
      </c>
    </row>
    <row r="200" spans="2:65" s="1" customFormat="1" ht="10.199999999999999">
      <c r="B200" s="33"/>
      <c r="D200" s="145" t="s">
        <v>164</v>
      </c>
      <c r="F200" s="146" t="s">
        <v>251</v>
      </c>
      <c r="I200" s="147"/>
      <c r="L200" s="33"/>
      <c r="M200" s="148"/>
      <c r="T200" s="54"/>
      <c r="AT200" s="18" t="s">
        <v>164</v>
      </c>
      <c r="AU200" s="18" t="s">
        <v>82</v>
      </c>
    </row>
    <row r="201" spans="2:65" s="14" customFormat="1" ht="10.199999999999999">
      <c r="B201" s="178"/>
      <c r="D201" s="160" t="s">
        <v>514</v>
      </c>
      <c r="E201" s="179" t="s">
        <v>19</v>
      </c>
      <c r="F201" s="180" t="s">
        <v>759</v>
      </c>
      <c r="H201" s="179" t="s">
        <v>19</v>
      </c>
      <c r="I201" s="181"/>
      <c r="L201" s="178"/>
      <c r="M201" s="182"/>
      <c r="T201" s="183"/>
      <c r="AT201" s="179" t="s">
        <v>514</v>
      </c>
      <c r="AU201" s="179" t="s">
        <v>82</v>
      </c>
      <c r="AV201" s="14" t="s">
        <v>79</v>
      </c>
      <c r="AW201" s="14" t="s">
        <v>33</v>
      </c>
      <c r="AX201" s="14" t="s">
        <v>72</v>
      </c>
      <c r="AY201" s="179" t="s">
        <v>155</v>
      </c>
    </row>
    <row r="202" spans="2:65" s="12" customFormat="1" ht="10.199999999999999">
      <c r="B202" s="159"/>
      <c r="D202" s="160" t="s">
        <v>514</v>
      </c>
      <c r="E202" s="161" t="s">
        <v>19</v>
      </c>
      <c r="F202" s="162" t="s">
        <v>1138</v>
      </c>
      <c r="H202" s="163">
        <v>189.92500000000001</v>
      </c>
      <c r="I202" s="164"/>
      <c r="L202" s="159"/>
      <c r="M202" s="165"/>
      <c r="T202" s="166"/>
      <c r="AT202" s="161" t="s">
        <v>514</v>
      </c>
      <c r="AU202" s="161" t="s">
        <v>82</v>
      </c>
      <c r="AV202" s="12" t="s">
        <v>82</v>
      </c>
      <c r="AW202" s="12" t="s">
        <v>33</v>
      </c>
      <c r="AX202" s="12" t="s">
        <v>72</v>
      </c>
      <c r="AY202" s="161" t="s">
        <v>155</v>
      </c>
    </row>
    <row r="203" spans="2:65" s="14" customFormat="1" ht="10.199999999999999">
      <c r="B203" s="178"/>
      <c r="D203" s="160" t="s">
        <v>514</v>
      </c>
      <c r="E203" s="179" t="s">
        <v>19</v>
      </c>
      <c r="F203" s="180" t="s">
        <v>1121</v>
      </c>
      <c r="H203" s="179" t="s">
        <v>19</v>
      </c>
      <c r="I203" s="181"/>
      <c r="L203" s="178"/>
      <c r="M203" s="182"/>
      <c r="T203" s="183"/>
      <c r="AT203" s="179" t="s">
        <v>514</v>
      </c>
      <c r="AU203" s="179" t="s">
        <v>82</v>
      </c>
      <c r="AV203" s="14" t="s">
        <v>79</v>
      </c>
      <c r="AW203" s="14" t="s">
        <v>33</v>
      </c>
      <c r="AX203" s="14" t="s">
        <v>72</v>
      </c>
      <c r="AY203" s="179" t="s">
        <v>155</v>
      </c>
    </row>
    <row r="204" spans="2:65" s="14" customFormat="1" ht="10.199999999999999">
      <c r="B204" s="178"/>
      <c r="D204" s="160" t="s">
        <v>514</v>
      </c>
      <c r="E204" s="179" t="s">
        <v>19</v>
      </c>
      <c r="F204" s="180" t="s">
        <v>1122</v>
      </c>
      <c r="H204" s="179" t="s">
        <v>19</v>
      </c>
      <c r="I204" s="181"/>
      <c r="L204" s="178"/>
      <c r="M204" s="182"/>
      <c r="T204" s="183"/>
      <c r="AT204" s="179" t="s">
        <v>514</v>
      </c>
      <c r="AU204" s="179" t="s">
        <v>82</v>
      </c>
      <c r="AV204" s="14" t="s">
        <v>79</v>
      </c>
      <c r="AW204" s="14" t="s">
        <v>33</v>
      </c>
      <c r="AX204" s="14" t="s">
        <v>72</v>
      </c>
      <c r="AY204" s="179" t="s">
        <v>155</v>
      </c>
    </row>
    <row r="205" spans="2:65" s="12" customFormat="1" ht="10.199999999999999">
      <c r="B205" s="159"/>
      <c r="D205" s="160" t="s">
        <v>514</v>
      </c>
      <c r="E205" s="161" t="s">
        <v>19</v>
      </c>
      <c r="F205" s="162" t="s">
        <v>2030</v>
      </c>
      <c r="H205" s="163">
        <v>-46.313000000000002</v>
      </c>
      <c r="I205" s="164"/>
      <c r="L205" s="159"/>
      <c r="M205" s="165"/>
      <c r="T205" s="166"/>
      <c r="AT205" s="161" t="s">
        <v>514</v>
      </c>
      <c r="AU205" s="161" t="s">
        <v>82</v>
      </c>
      <c r="AV205" s="12" t="s">
        <v>82</v>
      </c>
      <c r="AW205" s="12" t="s">
        <v>33</v>
      </c>
      <c r="AX205" s="12" t="s">
        <v>72</v>
      </c>
      <c r="AY205" s="161" t="s">
        <v>155</v>
      </c>
    </row>
    <row r="206" spans="2:65" s="14" customFormat="1" ht="10.199999999999999">
      <c r="B206" s="178"/>
      <c r="D206" s="160" t="s">
        <v>514</v>
      </c>
      <c r="E206" s="179" t="s">
        <v>19</v>
      </c>
      <c r="F206" s="180" t="s">
        <v>1125</v>
      </c>
      <c r="H206" s="179" t="s">
        <v>19</v>
      </c>
      <c r="I206" s="181"/>
      <c r="L206" s="178"/>
      <c r="M206" s="182"/>
      <c r="T206" s="183"/>
      <c r="AT206" s="179" t="s">
        <v>514</v>
      </c>
      <c r="AU206" s="179" t="s">
        <v>82</v>
      </c>
      <c r="AV206" s="14" t="s">
        <v>79</v>
      </c>
      <c r="AW206" s="14" t="s">
        <v>33</v>
      </c>
      <c r="AX206" s="14" t="s">
        <v>72</v>
      </c>
      <c r="AY206" s="179" t="s">
        <v>155</v>
      </c>
    </row>
    <row r="207" spans="2:65" s="12" customFormat="1" ht="10.199999999999999">
      <c r="B207" s="159"/>
      <c r="D207" s="160" t="s">
        <v>514</v>
      </c>
      <c r="E207" s="161" t="s">
        <v>19</v>
      </c>
      <c r="F207" s="162" t="s">
        <v>2031</v>
      </c>
      <c r="H207" s="163">
        <v>-3.6560000000000001</v>
      </c>
      <c r="I207" s="164"/>
      <c r="L207" s="159"/>
      <c r="M207" s="165"/>
      <c r="T207" s="166"/>
      <c r="AT207" s="161" t="s">
        <v>514</v>
      </c>
      <c r="AU207" s="161" t="s">
        <v>82</v>
      </c>
      <c r="AV207" s="12" t="s">
        <v>82</v>
      </c>
      <c r="AW207" s="12" t="s">
        <v>33</v>
      </c>
      <c r="AX207" s="12" t="s">
        <v>72</v>
      </c>
      <c r="AY207" s="161" t="s">
        <v>155</v>
      </c>
    </row>
    <row r="208" spans="2:65" s="13" customFormat="1" ht="10.199999999999999">
      <c r="B208" s="167"/>
      <c r="D208" s="160" t="s">
        <v>514</v>
      </c>
      <c r="E208" s="168" t="s">
        <v>19</v>
      </c>
      <c r="F208" s="169" t="s">
        <v>516</v>
      </c>
      <c r="H208" s="170">
        <v>139.95599999999999</v>
      </c>
      <c r="I208" s="171"/>
      <c r="L208" s="167"/>
      <c r="M208" s="172"/>
      <c r="T208" s="173"/>
      <c r="AT208" s="168" t="s">
        <v>514</v>
      </c>
      <c r="AU208" s="168" t="s">
        <v>82</v>
      </c>
      <c r="AV208" s="13" t="s">
        <v>163</v>
      </c>
      <c r="AW208" s="13" t="s">
        <v>33</v>
      </c>
      <c r="AX208" s="13" t="s">
        <v>79</v>
      </c>
      <c r="AY208" s="168" t="s">
        <v>155</v>
      </c>
    </row>
    <row r="209" spans="2:65" s="1" customFormat="1" ht="16.5" customHeight="1">
      <c r="B209" s="33"/>
      <c r="C209" s="149" t="s">
        <v>189</v>
      </c>
      <c r="D209" s="149" t="s">
        <v>229</v>
      </c>
      <c r="E209" s="150" t="s">
        <v>772</v>
      </c>
      <c r="F209" s="151" t="s">
        <v>773</v>
      </c>
      <c r="G209" s="152" t="s">
        <v>232</v>
      </c>
      <c r="H209" s="153">
        <v>265.916</v>
      </c>
      <c r="I209" s="154"/>
      <c r="J209" s="155">
        <f>ROUND(I209*H209,2)</f>
        <v>0</v>
      </c>
      <c r="K209" s="151" t="s">
        <v>19</v>
      </c>
      <c r="L209" s="156"/>
      <c r="M209" s="157" t="s">
        <v>19</v>
      </c>
      <c r="N209" s="158" t="s">
        <v>43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177</v>
      </c>
      <c r="AT209" s="143" t="s">
        <v>229</v>
      </c>
      <c r="AU209" s="143" t="s">
        <v>82</v>
      </c>
      <c r="AY209" s="18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0</v>
      </c>
      <c r="BL209" s="18" t="s">
        <v>163</v>
      </c>
      <c r="BM209" s="143" t="s">
        <v>1127</v>
      </c>
    </row>
    <row r="210" spans="2:65" s="14" customFormat="1" ht="10.199999999999999">
      <c r="B210" s="178"/>
      <c r="D210" s="160" t="s">
        <v>514</v>
      </c>
      <c r="E210" s="179" t="s">
        <v>19</v>
      </c>
      <c r="F210" s="180" t="s">
        <v>1128</v>
      </c>
      <c r="H210" s="179" t="s">
        <v>19</v>
      </c>
      <c r="I210" s="181"/>
      <c r="L210" s="178"/>
      <c r="M210" s="182"/>
      <c r="T210" s="183"/>
      <c r="AT210" s="179" t="s">
        <v>514</v>
      </c>
      <c r="AU210" s="179" t="s">
        <v>82</v>
      </c>
      <c r="AV210" s="14" t="s">
        <v>79</v>
      </c>
      <c r="AW210" s="14" t="s">
        <v>33</v>
      </c>
      <c r="AX210" s="14" t="s">
        <v>72</v>
      </c>
      <c r="AY210" s="179" t="s">
        <v>155</v>
      </c>
    </row>
    <row r="211" spans="2:65" s="12" customFormat="1" ht="10.199999999999999">
      <c r="B211" s="159"/>
      <c r="D211" s="160" t="s">
        <v>514</v>
      </c>
      <c r="E211" s="161" t="s">
        <v>19</v>
      </c>
      <c r="F211" s="162" t="s">
        <v>2032</v>
      </c>
      <c r="H211" s="163">
        <v>265.916</v>
      </c>
      <c r="I211" s="164"/>
      <c r="L211" s="159"/>
      <c r="M211" s="165"/>
      <c r="T211" s="166"/>
      <c r="AT211" s="161" t="s">
        <v>514</v>
      </c>
      <c r="AU211" s="161" t="s">
        <v>82</v>
      </c>
      <c r="AV211" s="12" t="s">
        <v>82</v>
      </c>
      <c r="AW211" s="12" t="s">
        <v>33</v>
      </c>
      <c r="AX211" s="12" t="s">
        <v>79</v>
      </c>
      <c r="AY211" s="161" t="s">
        <v>155</v>
      </c>
    </row>
    <row r="212" spans="2:65" s="1" customFormat="1" ht="37.799999999999997" customHeight="1">
      <c r="B212" s="33"/>
      <c r="C212" s="132" t="s">
        <v>177</v>
      </c>
      <c r="D212" s="132" t="s">
        <v>158</v>
      </c>
      <c r="E212" s="133" t="s">
        <v>787</v>
      </c>
      <c r="F212" s="134" t="s">
        <v>788</v>
      </c>
      <c r="G212" s="135" t="s">
        <v>186</v>
      </c>
      <c r="H212" s="136">
        <v>37.892000000000003</v>
      </c>
      <c r="I212" s="137"/>
      <c r="J212" s="138">
        <f>ROUND(I212*H212,2)</f>
        <v>0</v>
      </c>
      <c r="K212" s="134" t="s">
        <v>162</v>
      </c>
      <c r="L212" s="33"/>
      <c r="M212" s="139" t="s">
        <v>19</v>
      </c>
      <c r="N212" s="140" t="s">
        <v>43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163</v>
      </c>
      <c r="AT212" s="143" t="s">
        <v>158</v>
      </c>
      <c r="AU212" s="143" t="s">
        <v>82</v>
      </c>
      <c r="AY212" s="18" t="s">
        <v>155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79</v>
      </c>
      <c r="BK212" s="144">
        <f>ROUND(I212*H212,2)</f>
        <v>0</v>
      </c>
      <c r="BL212" s="18" t="s">
        <v>163</v>
      </c>
      <c r="BM212" s="143" t="s">
        <v>1130</v>
      </c>
    </row>
    <row r="213" spans="2:65" s="1" customFormat="1" ht="10.199999999999999">
      <c r="B213" s="33"/>
      <c r="D213" s="145" t="s">
        <v>164</v>
      </c>
      <c r="F213" s="146" t="s">
        <v>790</v>
      </c>
      <c r="I213" s="147"/>
      <c r="L213" s="33"/>
      <c r="M213" s="148"/>
      <c r="T213" s="54"/>
      <c r="AT213" s="18" t="s">
        <v>164</v>
      </c>
      <c r="AU213" s="18" t="s">
        <v>82</v>
      </c>
    </row>
    <row r="214" spans="2:65" s="14" customFormat="1" ht="10.199999999999999">
      <c r="B214" s="178"/>
      <c r="D214" s="160" t="s">
        <v>514</v>
      </c>
      <c r="E214" s="179" t="s">
        <v>19</v>
      </c>
      <c r="F214" s="180" t="s">
        <v>1121</v>
      </c>
      <c r="H214" s="179" t="s">
        <v>19</v>
      </c>
      <c r="I214" s="181"/>
      <c r="L214" s="178"/>
      <c r="M214" s="182"/>
      <c r="T214" s="183"/>
      <c r="AT214" s="179" t="s">
        <v>514</v>
      </c>
      <c r="AU214" s="179" t="s">
        <v>82</v>
      </c>
      <c r="AV214" s="14" t="s">
        <v>79</v>
      </c>
      <c r="AW214" s="14" t="s">
        <v>33</v>
      </c>
      <c r="AX214" s="14" t="s">
        <v>72</v>
      </c>
      <c r="AY214" s="179" t="s">
        <v>155</v>
      </c>
    </row>
    <row r="215" spans="2:65" s="14" customFormat="1" ht="10.199999999999999">
      <c r="B215" s="178"/>
      <c r="D215" s="160" t="s">
        <v>514</v>
      </c>
      <c r="E215" s="179" t="s">
        <v>19</v>
      </c>
      <c r="F215" s="180" t="s">
        <v>1122</v>
      </c>
      <c r="H215" s="179" t="s">
        <v>19</v>
      </c>
      <c r="I215" s="181"/>
      <c r="L215" s="178"/>
      <c r="M215" s="182"/>
      <c r="T215" s="183"/>
      <c r="AT215" s="179" t="s">
        <v>514</v>
      </c>
      <c r="AU215" s="179" t="s">
        <v>82</v>
      </c>
      <c r="AV215" s="14" t="s">
        <v>79</v>
      </c>
      <c r="AW215" s="14" t="s">
        <v>33</v>
      </c>
      <c r="AX215" s="14" t="s">
        <v>72</v>
      </c>
      <c r="AY215" s="179" t="s">
        <v>155</v>
      </c>
    </row>
    <row r="216" spans="2:65" s="12" customFormat="1" ht="10.199999999999999">
      <c r="B216" s="159"/>
      <c r="D216" s="160" t="s">
        <v>514</v>
      </c>
      <c r="E216" s="161" t="s">
        <v>19</v>
      </c>
      <c r="F216" s="162" t="s">
        <v>2033</v>
      </c>
      <c r="H216" s="163">
        <v>37.892000000000003</v>
      </c>
      <c r="I216" s="164"/>
      <c r="L216" s="159"/>
      <c r="M216" s="165"/>
      <c r="T216" s="166"/>
      <c r="AT216" s="161" t="s">
        <v>514</v>
      </c>
      <c r="AU216" s="161" t="s">
        <v>82</v>
      </c>
      <c r="AV216" s="12" t="s">
        <v>82</v>
      </c>
      <c r="AW216" s="12" t="s">
        <v>33</v>
      </c>
      <c r="AX216" s="12" t="s">
        <v>72</v>
      </c>
      <c r="AY216" s="161" t="s">
        <v>155</v>
      </c>
    </row>
    <row r="217" spans="2:65" s="13" customFormat="1" ht="10.199999999999999">
      <c r="B217" s="167"/>
      <c r="D217" s="160" t="s">
        <v>514</v>
      </c>
      <c r="E217" s="168" t="s">
        <v>19</v>
      </c>
      <c r="F217" s="169" t="s">
        <v>516</v>
      </c>
      <c r="H217" s="170">
        <v>37.892000000000003</v>
      </c>
      <c r="I217" s="171"/>
      <c r="L217" s="167"/>
      <c r="M217" s="172"/>
      <c r="T217" s="173"/>
      <c r="AT217" s="168" t="s">
        <v>514</v>
      </c>
      <c r="AU217" s="168" t="s">
        <v>82</v>
      </c>
      <c r="AV217" s="13" t="s">
        <v>163</v>
      </c>
      <c r="AW217" s="13" t="s">
        <v>33</v>
      </c>
      <c r="AX217" s="13" t="s">
        <v>79</v>
      </c>
      <c r="AY217" s="168" t="s">
        <v>155</v>
      </c>
    </row>
    <row r="218" spans="2:65" s="1" customFormat="1" ht="16.5" customHeight="1">
      <c r="B218" s="33"/>
      <c r="C218" s="149" t="s">
        <v>198</v>
      </c>
      <c r="D218" s="149" t="s">
        <v>229</v>
      </c>
      <c r="E218" s="150" t="s">
        <v>252</v>
      </c>
      <c r="F218" s="151" t="s">
        <v>253</v>
      </c>
      <c r="G218" s="152" t="s">
        <v>232</v>
      </c>
      <c r="H218" s="153">
        <v>71.995000000000005</v>
      </c>
      <c r="I218" s="154"/>
      <c r="J218" s="155">
        <f>ROUND(I218*H218,2)</f>
        <v>0</v>
      </c>
      <c r="K218" s="151" t="s">
        <v>162</v>
      </c>
      <c r="L218" s="156"/>
      <c r="M218" s="157" t="s">
        <v>19</v>
      </c>
      <c r="N218" s="158" t="s">
        <v>43</v>
      </c>
      <c r="P218" s="141">
        <f>O218*H218</f>
        <v>0</v>
      </c>
      <c r="Q218" s="141">
        <v>0</v>
      </c>
      <c r="R218" s="141">
        <f>Q218*H218</f>
        <v>0</v>
      </c>
      <c r="S218" s="141">
        <v>0</v>
      </c>
      <c r="T218" s="142">
        <f>S218*H218</f>
        <v>0</v>
      </c>
      <c r="AR218" s="143" t="s">
        <v>177</v>
      </c>
      <c r="AT218" s="143" t="s">
        <v>229</v>
      </c>
      <c r="AU218" s="143" t="s">
        <v>82</v>
      </c>
      <c r="AY218" s="18" t="s">
        <v>155</v>
      </c>
      <c r="BE218" s="144">
        <f>IF(N218="základní",J218,0)</f>
        <v>0</v>
      </c>
      <c r="BF218" s="144">
        <f>IF(N218="snížená",J218,0)</f>
        <v>0</v>
      </c>
      <c r="BG218" s="144">
        <f>IF(N218="zákl. přenesená",J218,0)</f>
        <v>0</v>
      </c>
      <c r="BH218" s="144">
        <f>IF(N218="sníž. přenesená",J218,0)</f>
        <v>0</v>
      </c>
      <c r="BI218" s="144">
        <f>IF(N218="nulová",J218,0)</f>
        <v>0</v>
      </c>
      <c r="BJ218" s="18" t="s">
        <v>79</v>
      </c>
      <c r="BK218" s="144">
        <f>ROUND(I218*H218,2)</f>
        <v>0</v>
      </c>
      <c r="BL218" s="18" t="s">
        <v>163</v>
      </c>
      <c r="BM218" s="143" t="s">
        <v>1133</v>
      </c>
    </row>
    <row r="219" spans="2:65" s="14" customFormat="1" ht="10.199999999999999">
      <c r="B219" s="178"/>
      <c r="D219" s="160" t="s">
        <v>514</v>
      </c>
      <c r="E219" s="179" t="s">
        <v>19</v>
      </c>
      <c r="F219" s="180" t="s">
        <v>795</v>
      </c>
      <c r="H219" s="179" t="s">
        <v>19</v>
      </c>
      <c r="I219" s="181"/>
      <c r="L219" s="178"/>
      <c r="M219" s="182"/>
      <c r="T219" s="183"/>
      <c r="AT219" s="179" t="s">
        <v>514</v>
      </c>
      <c r="AU219" s="179" t="s">
        <v>82</v>
      </c>
      <c r="AV219" s="14" t="s">
        <v>79</v>
      </c>
      <c r="AW219" s="14" t="s">
        <v>33</v>
      </c>
      <c r="AX219" s="14" t="s">
        <v>72</v>
      </c>
      <c r="AY219" s="179" t="s">
        <v>155</v>
      </c>
    </row>
    <row r="220" spans="2:65" s="12" customFormat="1" ht="10.199999999999999">
      <c r="B220" s="159"/>
      <c r="D220" s="160" t="s">
        <v>514</v>
      </c>
      <c r="E220" s="161" t="s">
        <v>19</v>
      </c>
      <c r="F220" s="162" t="s">
        <v>2034</v>
      </c>
      <c r="H220" s="163">
        <v>71.995000000000005</v>
      </c>
      <c r="I220" s="164"/>
      <c r="L220" s="159"/>
      <c r="M220" s="165"/>
      <c r="T220" s="166"/>
      <c r="AT220" s="161" t="s">
        <v>514</v>
      </c>
      <c r="AU220" s="161" t="s">
        <v>82</v>
      </c>
      <c r="AV220" s="12" t="s">
        <v>82</v>
      </c>
      <c r="AW220" s="12" t="s">
        <v>33</v>
      </c>
      <c r="AX220" s="12" t="s">
        <v>79</v>
      </c>
      <c r="AY220" s="161" t="s">
        <v>155</v>
      </c>
    </row>
    <row r="221" spans="2:65" s="1" customFormat="1" ht="37.799999999999997" customHeight="1">
      <c r="B221" s="33"/>
      <c r="C221" s="132" t="s">
        <v>182</v>
      </c>
      <c r="D221" s="132" t="s">
        <v>158</v>
      </c>
      <c r="E221" s="133" t="s">
        <v>221</v>
      </c>
      <c r="F221" s="134" t="s">
        <v>222</v>
      </c>
      <c r="G221" s="135" t="s">
        <v>186</v>
      </c>
      <c r="H221" s="136">
        <v>189.92500000000001</v>
      </c>
      <c r="I221" s="137"/>
      <c r="J221" s="138">
        <f>ROUND(I221*H221,2)</f>
        <v>0</v>
      </c>
      <c r="K221" s="134" t="s">
        <v>162</v>
      </c>
      <c r="L221" s="33"/>
      <c r="M221" s="139" t="s">
        <v>19</v>
      </c>
      <c r="N221" s="140" t="s">
        <v>43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163</v>
      </c>
      <c r="AT221" s="143" t="s">
        <v>158</v>
      </c>
      <c r="AU221" s="143" t="s">
        <v>82</v>
      </c>
      <c r="AY221" s="18" t="s">
        <v>155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8" t="s">
        <v>79</v>
      </c>
      <c r="BK221" s="144">
        <f>ROUND(I221*H221,2)</f>
        <v>0</v>
      </c>
      <c r="BL221" s="18" t="s">
        <v>163</v>
      </c>
      <c r="BM221" s="143" t="s">
        <v>1135</v>
      </c>
    </row>
    <row r="222" spans="2:65" s="1" customFormat="1" ht="10.199999999999999">
      <c r="B222" s="33"/>
      <c r="D222" s="145" t="s">
        <v>164</v>
      </c>
      <c r="F222" s="146" t="s">
        <v>224</v>
      </c>
      <c r="I222" s="147"/>
      <c r="L222" s="33"/>
      <c r="M222" s="148"/>
      <c r="T222" s="54"/>
      <c r="AT222" s="18" t="s">
        <v>164</v>
      </c>
      <c r="AU222" s="18" t="s">
        <v>82</v>
      </c>
    </row>
    <row r="223" spans="2:65" s="14" customFormat="1" ht="10.199999999999999">
      <c r="B223" s="178"/>
      <c r="D223" s="160" t="s">
        <v>514</v>
      </c>
      <c r="E223" s="179" t="s">
        <v>19</v>
      </c>
      <c r="F223" s="180" t="s">
        <v>1136</v>
      </c>
      <c r="H223" s="179" t="s">
        <v>19</v>
      </c>
      <c r="I223" s="181"/>
      <c r="L223" s="178"/>
      <c r="M223" s="182"/>
      <c r="T223" s="183"/>
      <c r="AT223" s="179" t="s">
        <v>514</v>
      </c>
      <c r="AU223" s="179" t="s">
        <v>82</v>
      </c>
      <c r="AV223" s="14" t="s">
        <v>79</v>
      </c>
      <c r="AW223" s="14" t="s">
        <v>33</v>
      </c>
      <c r="AX223" s="14" t="s">
        <v>72</v>
      </c>
      <c r="AY223" s="179" t="s">
        <v>155</v>
      </c>
    </row>
    <row r="224" spans="2:65" s="12" customFormat="1" ht="10.199999999999999">
      <c r="B224" s="159"/>
      <c r="D224" s="160" t="s">
        <v>514</v>
      </c>
      <c r="E224" s="161" t="s">
        <v>19</v>
      </c>
      <c r="F224" s="162" t="s">
        <v>1138</v>
      </c>
      <c r="H224" s="163">
        <v>189.92500000000001</v>
      </c>
      <c r="I224" s="164"/>
      <c r="L224" s="159"/>
      <c r="M224" s="165"/>
      <c r="T224" s="166"/>
      <c r="AT224" s="161" t="s">
        <v>514</v>
      </c>
      <c r="AU224" s="161" t="s">
        <v>82</v>
      </c>
      <c r="AV224" s="12" t="s">
        <v>82</v>
      </c>
      <c r="AW224" s="12" t="s">
        <v>33</v>
      </c>
      <c r="AX224" s="12" t="s">
        <v>79</v>
      </c>
      <c r="AY224" s="161" t="s">
        <v>155</v>
      </c>
    </row>
    <row r="225" spans="2:65" s="1" customFormat="1" ht="24.15" customHeight="1">
      <c r="B225" s="33"/>
      <c r="C225" s="132" t="s">
        <v>207</v>
      </c>
      <c r="D225" s="132" t="s">
        <v>158</v>
      </c>
      <c r="E225" s="133" t="s">
        <v>244</v>
      </c>
      <c r="F225" s="134" t="s">
        <v>245</v>
      </c>
      <c r="G225" s="135" t="s">
        <v>186</v>
      </c>
      <c r="H225" s="136">
        <v>189.92500000000001</v>
      </c>
      <c r="I225" s="137"/>
      <c r="J225" s="138">
        <f>ROUND(I225*H225,2)</f>
        <v>0</v>
      </c>
      <c r="K225" s="134" t="s">
        <v>162</v>
      </c>
      <c r="L225" s="33"/>
      <c r="M225" s="139" t="s">
        <v>19</v>
      </c>
      <c r="N225" s="140" t="s">
        <v>43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163</v>
      </c>
      <c r="AT225" s="143" t="s">
        <v>158</v>
      </c>
      <c r="AU225" s="143" t="s">
        <v>82</v>
      </c>
      <c r="AY225" s="18" t="s">
        <v>155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8" t="s">
        <v>79</v>
      </c>
      <c r="BK225" s="144">
        <f>ROUND(I225*H225,2)</f>
        <v>0</v>
      </c>
      <c r="BL225" s="18" t="s">
        <v>163</v>
      </c>
      <c r="BM225" s="143" t="s">
        <v>2035</v>
      </c>
    </row>
    <row r="226" spans="2:65" s="1" customFormat="1" ht="10.199999999999999">
      <c r="B226" s="33"/>
      <c r="D226" s="145" t="s">
        <v>164</v>
      </c>
      <c r="F226" s="146" t="s">
        <v>247</v>
      </c>
      <c r="I226" s="147"/>
      <c r="L226" s="33"/>
      <c r="M226" s="148"/>
      <c r="T226" s="54"/>
      <c r="AT226" s="18" t="s">
        <v>164</v>
      </c>
      <c r="AU226" s="18" t="s">
        <v>82</v>
      </c>
    </row>
    <row r="227" spans="2:65" s="12" customFormat="1" ht="10.199999999999999">
      <c r="B227" s="159"/>
      <c r="D227" s="160" t="s">
        <v>514</v>
      </c>
      <c r="E227" s="161" t="s">
        <v>19</v>
      </c>
      <c r="F227" s="162" t="s">
        <v>1138</v>
      </c>
      <c r="H227" s="163">
        <v>189.92500000000001</v>
      </c>
      <c r="I227" s="164"/>
      <c r="L227" s="159"/>
      <c r="M227" s="165"/>
      <c r="T227" s="166"/>
      <c r="AT227" s="161" t="s">
        <v>514</v>
      </c>
      <c r="AU227" s="161" t="s">
        <v>82</v>
      </c>
      <c r="AV227" s="12" t="s">
        <v>82</v>
      </c>
      <c r="AW227" s="12" t="s">
        <v>33</v>
      </c>
      <c r="AX227" s="12" t="s">
        <v>79</v>
      </c>
      <c r="AY227" s="161" t="s">
        <v>155</v>
      </c>
    </row>
    <row r="228" spans="2:65" s="11" customFormat="1" ht="22.8" customHeight="1">
      <c r="B228" s="120"/>
      <c r="D228" s="121" t="s">
        <v>71</v>
      </c>
      <c r="E228" s="130" t="s">
        <v>92</v>
      </c>
      <c r="F228" s="130" t="s">
        <v>860</v>
      </c>
      <c r="I228" s="123"/>
      <c r="J228" s="131">
        <f>BK228</f>
        <v>0</v>
      </c>
      <c r="L228" s="120"/>
      <c r="M228" s="125"/>
      <c r="P228" s="126">
        <f>SUM(P229:P235)</f>
        <v>0</v>
      </c>
      <c r="R228" s="126">
        <f>SUM(R229:R235)</f>
        <v>0</v>
      </c>
      <c r="T228" s="127">
        <f>SUM(T229:T235)</f>
        <v>0</v>
      </c>
      <c r="AR228" s="121" t="s">
        <v>79</v>
      </c>
      <c r="AT228" s="128" t="s">
        <v>71</v>
      </c>
      <c r="AU228" s="128" t="s">
        <v>79</v>
      </c>
      <c r="AY228" s="121" t="s">
        <v>155</v>
      </c>
      <c r="BK228" s="129">
        <f>SUM(BK229:BK235)</f>
        <v>0</v>
      </c>
    </row>
    <row r="229" spans="2:65" s="1" customFormat="1" ht="16.5" customHeight="1">
      <c r="B229" s="33"/>
      <c r="C229" s="132" t="s">
        <v>187</v>
      </c>
      <c r="D229" s="132" t="s">
        <v>158</v>
      </c>
      <c r="E229" s="133" t="s">
        <v>868</v>
      </c>
      <c r="F229" s="134" t="s">
        <v>869</v>
      </c>
      <c r="G229" s="135" t="s">
        <v>171</v>
      </c>
      <c r="H229" s="136">
        <v>76.55</v>
      </c>
      <c r="I229" s="137"/>
      <c r="J229" s="138">
        <f>ROUND(I229*H229,2)</f>
        <v>0</v>
      </c>
      <c r="K229" s="134" t="s">
        <v>162</v>
      </c>
      <c r="L229" s="33"/>
      <c r="M229" s="139" t="s">
        <v>19</v>
      </c>
      <c r="N229" s="140" t="s">
        <v>43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163</v>
      </c>
      <c r="AT229" s="143" t="s">
        <v>158</v>
      </c>
      <c r="AU229" s="143" t="s">
        <v>82</v>
      </c>
      <c r="AY229" s="18" t="s">
        <v>155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8" t="s">
        <v>79</v>
      </c>
      <c r="BK229" s="144">
        <f>ROUND(I229*H229,2)</f>
        <v>0</v>
      </c>
      <c r="BL229" s="18" t="s">
        <v>163</v>
      </c>
      <c r="BM229" s="143" t="s">
        <v>1139</v>
      </c>
    </row>
    <row r="230" spans="2:65" s="1" customFormat="1" ht="10.199999999999999">
      <c r="B230" s="33"/>
      <c r="D230" s="145" t="s">
        <v>164</v>
      </c>
      <c r="F230" s="146" t="s">
        <v>871</v>
      </c>
      <c r="I230" s="147"/>
      <c r="L230" s="33"/>
      <c r="M230" s="148"/>
      <c r="T230" s="54"/>
      <c r="AT230" s="18" t="s">
        <v>164</v>
      </c>
      <c r="AU230" s="18" t="s">
        <v>82</v>
      </c>
    </row>
    <row r="231" spans="2:65" s="14" customFormat="1" ht="10.199999999999999">
      <c r="B231" s="178"/>
      <c r="D231" s="160" t="s">
        <v>514</v>
      </c>
      <c r="E231" s="179" t="s">
        <v>19</v>
      </c>
      <c r="F231" s="180" t="s">
        <v>1122</v>
      </c>
      <c r="H231" s="179" t="s">
        <v>19</v>
      </c>
      <c r="I231" s="181"/>
      <c r="L231" s="178"/>
      <c r="M231" s="182"/>
      <c r="T231" s="183"/>
      <c r="AT231" s="179" t="s">
        <v>514</v>
      </c>
      <c r="AU231" s="179" t="s">
        <v>82</v>
      </c>
      <c r="AV231" s="14" t="s">
        <v>79</v>
      </c>
      <c r="AW231" s="14" t="s">
        <v>33</v>
      </c>
      <c r="AX231" s="14" t="s">
        <v>72</v>
      </c>
      <c r="AY231" s="179" t="s">
        <v>155</v>
      </c>
    </row>
    <row r="232" spans="2:65" s="12" customFormat="1" ht="10.199999999999999">
      <c r="B232" s="159"/>
      <c r="D232" s="160" t="s">
        <v>514</v>
      </c>
      <c r="E232" s="161" t="s">
        <v>19</v>
      </c>
      <c r="F232" s="162" t="s">
        <v>2036</v>
      </c>
      <c r="H232" s="163">
        <v>76.55</v>
      </c>
      <c r="I232" s="164"/>
      <c r="L232" s="159"/>
      <c r="M232" s="165"/>
      <c r="T232" s="166"/>
      <c r="AT232" s="161" t="s">
        <v>514</v>
      </c>
      <c r="AU232" s="161" t="s">
        <v>82</v>
      </c>
      <c r="AV232" s="12" t="s">
        <v>82</v>
      </c>
      <c r="AW232" s="12" t="s">
        <v>33</v>
      </c>
      <c r="AX232" s="12" t="s">
        <v>79</v>
      </c>
      <c r="AY232" s="161" t="s">
        <v>155</v>
      </c>
    </row>
    <row r="233" spans="2:65" s="1" customFormat="1" ht="16.5" customHeight="1">
      <c r="B233" s="33"/>
      <c r="C233" s="132" t="s">
        <v>216</v>
      </c>
      <c r="D233" s="132" t="s">
        <v>158</v>
      </c>
      <c r="E233" s="133" t="s">
        <v>861</v>
      </c>
      <c r="F233" s="134" t="s">
        <v>862</v>
      </c>
      <c r="G233" s="135" t="s">
        <v>171</v>
      </c>
      <c r="H233" s="136">
        <v>76.55</v>
      </c>
      <c r="I233" s="137"/>
      <c r="J233" s="138">
        <f>ROUND(I233*H233,2)</f>
        <v>0</v>
      </c>
      <c r="K233" s="134" t="s">
        <v>162</v>
      </c>
      <c r="L233" s="33"/>
      <c r="M233" s="139" t="s">
        <v>19</v>
      </c>
      <c r="N233" s="140" t="s">
        <v>43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163</v>
      </c>
      <c r="AT233" s="143" t="s">
        <v>158</v>
      </c>
      <c r="AU233" s="143" t="s">
        <v>82</v>
      </c>
      <c r="AY233" s="18" t="s">
        <v>155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0</v>
      </c>
      <c r="BL233" s="18" t="s">
        <v>163</v>
      </c>
      <c r="BM233" s="143" t="s">
        <v>1141</v>
      </c>
    </row>
    <row r="234" spans="2:65" s="1" customFormat="1" ht="10.199999999999999">
      <c r="B234" s="33"/>
      <c r="D234" s="145" t="s">
        <v>164</v>
      </c>
      <c r="F234" s="146" t="s">
        <v>864</v>
      </c>
      <c r="I234" s="147"/>
      <c r="L234" s="33"/>
      <c r="M234" s="148"/>
      <c r="T234" s="54"/>
      <c r="AT234" s="18" t="s">
        <v>164</v>
      </c>
      <c r="AU234" s="18" t="s">
        <v>82</v>
      </c>
    </row>
    <row r="235" spans="2:65" s="12" customFormat="1" ht="10.199999999999999">
      <c r="B235" s="159"/>
      <c r="D235" s="160" t="s">
        <v>514</v>
      </c>
      <c r="E235" s="161" t="s">
        <v>19</v>
      </c>
      <c r="F235" s="162" t="s">
        <v>2037</v>
      </c>
      <c r="H235" s="163">
        <v>76.55</v>
      </c>
      <c r="I235" s="164"/>
      <c r="L235" s="159"/>
      <c r="M235" s="165"/>
      <c r="T235" s="166"/>
      <c r="AT235" s="161" t="s">
        <v>514</v>
      </c>
      <c r="AU235" s="161" t="s">
        <v>82</v>
      </c>
      <c r="AV235" s="12" t="s">
        <v>82</v>
      </c>
      <c r="AW235" s="12" t="s">
        <v>33</v>
      </c>
      <c r="AX235" s="12" t="s">
        <v>79</v>
      </c>
      <c r="AY235" s="161" t="s">
        <v>155</v>
      </c>
    </row>
    <row r="236" spans="2:65" s="11" customFormat="1" ht="22.8" customHeight="1">
      <c r="B236" s="120"/>
      <c r="D236" s="121" t="s">
        <v>71</v>
      </c>
      <c r="E236" s="130" t="s">
        <v>163</v>
      </c>
      <c r="F236" s="130" t="s">
        <v>296</v>
      </c>
      <c r="I236" s="123"/>
      <c r="J236" s="131">
        <f>BK236</f>
        <v>0</v>
      </c>
      <c r="L236" s="120"/>
      <c r="M236" s="125"/>
      <c r="P236" s="126">
        <f>SUM(P237:P243)</f>
        <v>0</v>
      </c>
      <c r="R236" s="126">
        <f>SUM(R237:R243)</f>
        <v>16.737096040000001</v>
      </c>
      <c r="T236" s="127">
        <f>SUM(T237:T243)</f>
        <v>0</v>
      </c>
      <c r="AR236" s="121" t="s">
        <v>79</v>
      </c>
      <c r="AT236" s="128" t="s">
        <v>71</v>
      </c>
      <c r="AU236" s="128" t="s">
        <v>79</v>
      </c>
      <c r="AY236" s="121" t="s">
        <v>155</v>
      </c>
      <c r="BK236" s="129">
        <f>SUM(BK237:BK243)</f>
        <v>0</v>
      </c>
    </row>
    <row r="237" spans="2:65" s="1" customFormat="1" ht="21.75" customHeight="1">
      <c r="B237" s="33"/>
      <c r="C237" s="132" t="s">
        <v>192</v>
      </c>
      <c r="D237" s="132" t="s">
        <v>158</v>
      </c>
      <c r="E237" s="133" t="s">
        <v>298</v>
      </c>
      <c r="F237" s="134" t="s">
        <v>299</v>
      </c>
      <c r="G237" s="135" t="s">
        <v>1142</v>
      </c>
      <c r="H237" s="136">
        <v>8.8520000000000003</v>
      </c>
      <c r="I237" s="137"/>
      <c r="J237" s="138">
        <f>ROUND(I237*H237,2)</f>
        <v>0</v>
      </c>
      <c r="K237" s="134" t="s">
        <v>162</v>
      </c>
      <c r="L237" s="33"/>
      <c r="M237" s="139" t="s">
        <v>19</v>
      </c>
      <c r="N237" s="140" t="s">
        <v>43</v>
      </c>
      <c r="P237" s="141">
        <f>O237*H237</f>
        <v>0</v>
      </c>
      <c r="Q237" s="141">
        <v>1.8907700000000001</v>
      </c>
      <c r="R237" s="141">
        <f>Q237*H237</f>
        <v>16.737096040000001</v>
      </c>
      <c r="S237" s="141">
        <v>0</v>
      </c>
      <c r="T237" s="142">
        <f>S237*H237</f>
        <v>0</v>
      </c>
      <c r="AR237" s="143" t="s">
        <v>163</v>
      </c>
      <c r="AT237" s="143" t="s">
        <v>158</v>
      </c>
      <c r="AU237" s="143" t="s">
        <v>82</v>
      </c>
      <c r="AY237" s="18" t="s">
        <v>155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8" t="s">
        <v>79</v>
      </c>
      <c r="BK237" s="144">
        <f>ROUND(I237*H237,2)</f>
        <v>0</v>
      </c>
      <c r="BL237" s="18" t="s">
        <v>163</v>
      </c>
      <c r="BM237" s="143" t="s">
        <v>1143</v>
      </c>
    </row>
    <row r="238" spans="2:65" s="1" customFormat="1" ht="10.199999999999999">
      <c r="B238" s="33"/>
      <c r="D238" s="145" t="s">
        <v>164</v>
      </c>
      <c r="F238" s="146" t="s">
        <v>301</v>
      </c>
      <c r="I238" s="147"/>
      <c r="L238" s="33"/>
      <c r="M238" s="148"/>
      <c r="T238" s="54"/>
      <c r="AT238" s="18" t="s">
        <v>164</v>
      </c>
      <c r="AU238" s="18" t="s">
        <v>82</v>
      </c>
    </row>
    <row r="239" spans="2:65" s="14" customFormat="1" ht="10.199999999999999">
      <c r="B239" s="178"/>
      <c r="D239" s="160" t="s">
        <v>514</v>
      </c>
      <c r="E239" s="179" t="s">
        <v>19</v>
      </c>
      <c r="F239" s="180" t="s">
        <v>1122</v>
      </c>
      <c r="H239" s="179" t="s">
        <v>19</v>
      </c>
      <c r="I239" s="181"/>
      <c r="L239" s="178"/>
      <c r="M239" s="182"/>
      <c r="T239" s="183"/>
      <c r="AT239" s="179" t="s">
        <v>514</v>
      </c>
      <c r="AU239" s="179" t="s">
        <v>82</v>
      </c>
      <c r="AV239" s="14" t="s">
        <v>79</v>
      </c>
      <c r="AW239" s="14" t="s">
        <v>33</v>
      </c>
      <c r="AX239" s="14" t="s">
        <v>72</v>
      </c>
      <c r="AY239" s="179" t="s">
        <v>155</v>
      </c>
    </row>
    <row r="240" spans="2:65" s="12" customFormat="1" ht="10.199999999999999">
      <c r="B240" s="159"/>
      <c r="D240" s="160" t="s">
        <v>514</v>
      </c>
      <c r="E240" s="161" t="s">
        <v>19</v>
      </c>
      <c r="F240" s="162" t="s">
        <v>2038</v>
      </c>
      <c r="H240" s="163">
        <v>8.4209999999999994</v>
      </c>
      <c r="I240" s="164"/>
      <c r="L240" s="159"/>
      <c r="M240" s="165"/>
      <c r="T240" s="166"/>
      <c r="AT240" s="161" t="s">
        <v>514</v>
      </c>
      <c r="AU240" s="161" t="s">
        <v>82</v>
      </c>
      <c r="AV240" s="12" t="s">
        <v>82</v>
      </c>
      <c r="AW240" s="12" t="s">
        <v>33</v>
      </c>
      <c r="AX240" s="12" t="s">
        <v>72</v>
      </c>
      <c r="AY240" s="161" t="s">
        <v>155</v>
      </c>
    </row>
    <row r="241" spans="2:65" s="14" customFormat="1" ht="10.199999999999999">
      <c r="B241" s="178"/>
      <c r="D241" s="160" t="s">
        <v>514</v>
      </c>
      <c r="E241" s="179" t="s">
        <v>19</v>
      </c>
      <c r="F241" s="180" t="s">
        <v>1125</v>
      </c>
      <c r="H241" s="179" t="s">
        <v>19</v>
      </c>
      <c r="I241" s="181"/>
      <c r="L241" s="178"/>
      <c r="M241" s="182"/>
      <c r="T241" s="183"/>
      <c r="AT241" s="179" t="s">
        <v>514</v>
      </c>
      <c r="AU241" s="179" t="s">
        <v>82</v>
      </c>
      <c r="AV241" s="14" t="s">
        <v>79</v>
      </c>
      <c r="AW241" s="14" t="s">
        <v>33</v>
      </c>
      <c r="AX241" s="14" t="s">
        <v>72</v>
      </c>
      <c r="AY241" s="179" t="s">
        <v>155</v>
      </c>
    </row>
    <row r="242" spans="2:65" s="12" customFormat="1" ht="10.199999999999999">
      <c r="B242" s="159"/>
      <c r="D242" s="160" t="s">
        <v>514</v>
      </c>
      <c r="E242" s="161" t="s">
        <v>19</v>
      </c>
      <c r="F242" s="162" t="s">
        <v>1146</v>
      </c>
      <c r="H242" s="163">
        <v>0.43099999999999999</v>
      </c>
      <c r="I242" s="164"/>
      <c r="L242" s="159"/>
      <c r="M242" s="165"/>
      <c r="T242" s="166"/>
      <c r="AT242" s="161" t="s">
        <v>514</v>
      </c>
      <c r="AU242" s="161" t="s">
        <v>82</v>
      </c>
      <c r="AV242" s="12" t="s">
        <v>82</v>
      </c>
      <c r="AW242" s="12" t="s">
        <v>33</v>
      </c>
      <c r="AX242" s="12" t="s">
        <v>72</v>
      </c>
      <c r="AY242" s="161" t="s">
        <v>155</v>
      </c>
    </row>
    <row r="243" spans="2:65" s="13" customFormat="1" ht="10.199999999999999">
      <c r="B243" s="167"/>
      <c r="D243" s="160" t="s">
        <v>514</v>
      </c>
      <c r="E243" s="168" t="s">
        <v>19</v>
      </c>
      <c r="F243" s="169" t="s">
        <v>516</v>
      </c>
      <c r="H243" s="170">
        <v>8.8520000000000003</v>
      </c>
      <c r="I243" s="171"/>
      <c r="L243" s="167"/>
      <c r="M243" s="172"/>
      <c r="T243" s="173"/>
      <c r="AT243" s="168" t="s">
        <v>514</v>
      </c>
      <c r="AU243" s="168" t="s">
        <v>82</v>
      </c>
      <c r="AV243" s="13" t="s">
        <v>163</v>
      </c>
      <c r="AW243" s="13" t="s">
        <v>33</v>
      </c>
      <c r="AX243" s="13" t="s">
        <v>79</v>
      </c>
      <c r="AY243" s="168" t="s">
        <v>155</v>
      </c>
    </row>
    <row r="244" spans="2:65" s="11" customFormat="1" ht="22.8" customHeight="1">
      <c r="B244" s="120"/>
      <c r="D244" s="121" t="s">
        <v>71</v>
      </c>
      <c r="E244" s="130" t="s">
        <v>177</v>
      </c>
      <c r="F244" s="130" t="s">
        <v>369</v>
      </c>
      <c r="I244" s="123"/>
      <c r="J244" s="131">
        <f>BK244</f>
        <v>0</v>
      </c>
      <c r="L244" s="120"/>
      <c r="M244" s="125"/>
      <c r="P244" s="126">
        <f>SUM(P245:P280)</f>
        <v>0</v>
      </c>
      <c r="R244" s="126">
        <f>SUM(R245:R280)</f>
        <v>3.2879761800000002</v>
      </c>
      <c r="T244" s="127">
        <f>SUM(T245:T280)</f>
        <v>0</v>
      </c>
      <c r="AR244" s="121" t="s">
        <v>79</v>
      </c>
      <c r="AT244" s="128" t="s">
        <v>71</v>
      </c>
      <c r="AU244" s="128" t="s">
        <v>79</v>
      </c>
      <c r="AY244" s="121" t="s">
        <v>155</v>
      </c>
      <c r="BK244" s="129">
        <f>SUM(BK245:BK280)</f>
        <v>0</v>
      </c>
    </row>
    <row r="245" spans="2:65" s="1" customFormat="1" ht="16.5" customHeight="1">
      <c r="B245" s="33"/>
      <c r="C245" s="132" t="s">
        <v>8</v>
      </c>
      <c r="D245" s="132" t="s">
        <v>158</v>
      </c>
      <c r="E245" s="133" t="s">
        <v>1167</v>
      </c>
      <c r="F245" s="134" t="s">
        <v>1168</v>
      </c>
      <c r="G245" s="135" t="s">
        <v>171</v>
      </c>
      <c r="H245" s="136">
        <v>76.55</v>
      </c>
      <c r="I245" s="137"/>
      <c r="J245" s="138">
        <f>ROUND(I245*H245,2)</f>
        <v>0</v>
      </c>
      <c r="K245" s="134" t="s">
        <v>162</v>
      </c>
      <c r="L245" s="33"/>
      <c r="M245" s="139" t="s">
        <v>19</v>
      </c>
      <c r="N245" s="140" t="s">
        <v>43</v>
      </c>
      <c r="P245" s="141">
        <f>O245*H245</f>
        <v>0</v>
      </c>
      <c r="Q245" s="141">
        <v>0</v>
      </c>
      <c r="R245" s="141">
        <f>Q245*H245</f>
        <v>0</v>
      </c>
      <c r="S245" s="141">
        <v>0</v>
      </c>
      <c r="T245" s="142">
        <f>S245*H245</f>
        <v>0</v>
      </c>
      <c r="AR245" s="143" t="s">
        <v>163</v>
      </c>
      <c r="AT245" s="143" t="s">
        <v>158</v>
      </c>
      <c r="AU245" s="143" t="s">
        <v>82</v>
      </c>
      <c r="AY245" s="18" t="s">
        <v>155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8" t="s">
        <v>79</v>
      </c>
      <c r="BK245" s="144">
        <f>ROUND(I245*H245,2)</f>
        <v>0</v>
      </c>
      <c r="BL245" s="18" t="s">
        <v>163</v>
      </c>
      <c r="BM245" s="143" t="s">
        <v>1169</v>
      </c>
    </row>
    <row r="246" spans="2:65" s="1" customFormat="1" ht="10.199999999999999">
      <c r="B246" s="33"/>
      <c r="D246" s="145" t="s">
        <v>164</v>
      </c>
      <c r="F246" s="146" t="s">
        <v>1170</v>
      </c>
      <c r="I246" s="147"/>
      <c r="L246" s="33"/>
      <c r="M246" s="148"/>
      <c r="T246" s="54"/>
      <c r="AT246" s="18" t="s">
        <v>164</v>
      </c>
      <c r="AU246" s="18" t="s">
        <v>82</v>
      </c>
    </row>
    <row r="247" spans="2:65" s="14" customFormat="1" ht="10.199999999999999">
      <c r="B247" s="178"/>
      <c r="D247" s="160" t="s">
        <v>514</v>
      </c>
      <c r="E247" s="179" t="s">
        <v>19</v>
      </c>
      <c r="F247" s="180" t="s">
        <v>1122</v>
      </c>
      <c r="H247" s="179" t="s">
        <v>19</v>
      </c>
      <c r="I247" s="181"/>
      <c r="L247" s="178"/>
      <c r="M247" s="182"/>
      <c r="T247" s="183"/>
      <c r="AT247" s="179" t="s">
        <v>514</v>
      </c>
      <c r="AU247" s="179" t="s">
        <v>82</v>
      </c>
      <c r="AV247" s="14" t="s">
        <v>79</v>
      </c>
      <c r="AW247" s="14" t="s">
        <v>33</v>
      </c>
      <c r="AX247" s="14" t="s">
        <v>72</v>
      </c>
      <c r="AY247" s="179" t="s">
        <v>155</v>
      </c>
    </row>
    <row r="248" spans="2:65" s="12" customFormat="1" ht="10.199999999999999">
      <c r="B248" s="159"/>
      <c r="D248" s="160" t="s">
        <v>514</v>
      </c>
      <c r="E248" s="161" t="s">
        <v>19</v>
      </c>
      <c r="F248" s="162" t="s">
        <v>2036</v>
      </c>
      <c r="H248" s="163">
        <v>76.55</v>
      </c>
      <c r="I248" s="164"/>
      <c r="L248" s="159"/>
      <c r="M248" s="165"/>
      <c r="T248" s="166"/>
      <c r="AT248" s="161" t="s">
        <v>514</v>
      </c>
      <c r="AU248" s="161" t="s">
        <v>82</v>
      </c>
      <c r="AV248" s="12" t="s">
        <v>82</v>
      </c>
      <c r="AW248" s="12" t="s">
        <v>33</v>
      </c>
      <c r="AX248" s="12" t="s">
        <v>79</v>
      </c>
      <c r="AY248" s="161" t="s">
        <v>155</v>
      </c>
    </row>
    <row r="249" spans="2:65" s="1" customFormat="1" ht="16.5" customHeight="1">
      <c r="B249" s="33"/>
      <c r="C249" s="132" t="s">
        <v>196</v>
      </c>
      <c r="D249" s="132" t="s">
        <v>158</v>
      </c>
      <c r="E249" s="133" t="s">
        <v>1175</v>
      </c>
      <c r="F249" s="134" t="s">
        <v>1176</v>
      </c>
      <c r="G249" s="135" t="s">
        <v>171</v>
      </c>
      <c r="H249" s="136">
        <v>76.55</v>
      </c>
      <c r="I249" s="137"/>
      <c r="J249" s="138">
        <f>ROUND(I249*H249,2)</f>
        <v>0</v>
      </c>
      <c r="K249" s="134" t="s">
        <v>162</v>
      </c>
      <c r="L249" s="33"/>
      <c r="M249" s="139" t="s">
        <v>19</v>
      </c>
      <c r="N249" s="140" t="s">
        <v>43</v>
      </c>
      <c r="P249" s="141">
        <f>O249*H249</f>
        <v>0</v>
      </c>
      <c r="Q249" s="141">
        <v>1.0000000000000001E-5</v>
      </c>
      <c r="R249" s="141">
        <f>Q249*H249</f>
        <v>7.6550000000000001E-4</v>
      </c>
      <c r="S249" s="141">
        <v>0</v>
      </c>
      <c r="T249" s="142">
        <f>S249*H249</f>
        <v>0</v>
      </c>
      <c r="AR249" s="143" t="s">
        <v>163</v>
      </c>
      <c r="AT249" s="143" t="s">
        <v>158</v>
      </c>
      <c r="AU249" s="143" t="s">
        <v>82</v>
      </c>
      <c r="AY249" s="18" t="s">
        <v>155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8" t="s">
        <v>79</v>
      </c>
      <c r="BK249" s="144">
        <f>ROUND(I249*H249,2)</f>
        <v>0</v>
      </c>
      <c r="BL249" s="18" t="s">
        <v>163</v>
      </c>
      <c r="BM249" s="143" t="s">
        <v>233</v>
      </c>
    </row>
    <row r="250" spans="2:65" s="1" customFormat="1" ht="10.199999999999999">
      <c r="B250" s="33"/>
      <c r="D250" s="145" t="s">
        <v>164</v>
      </c>
      <c r="F250" s="146" t="s">
        <v>1177</v>
      </c>
      <c r="I250" s="147"/>
      <c r="L250" s="33"/>
      <c r="M250" s="148"/>
      <c r="T250" s="54"/>
      <c r="AT250" s="18" t="s">
        <v>164</v>
      </c>
      <c r="AU250" s="18" t="s">
        <v>82</v>
      </c>
    </row>
    <row r="251" spans="2:65" s="14" customFormat="1" ht="10.199999999999999">
      <c r="B251" s="178"/>
      <c r="D251" s="160" t="s">
        <v>514</v>
      </c>
      <c r="E251" s="179" t="s">
        <v>19</v>
      </c>
      <c r="F251" s="180" t="s">
        <v>1122</v>
      </c>
      <c r="H251" s="179" t="s">
        <v>19</v>
      </c>
      <c r="I251" s="181"/>
      <c r="L251" s="178"/>
      <c r="M251" s="182"/>
      <c r="T251" s="183"/>
      <c r="AT251" s="179" t="s">
        <v>514</v>
      </c>
      <c r="AU251" s="179" t="s">
        <v>82</v>
      </c>
      <c r="AV251" s="14" t="s">
        <v>79</v>
      </c>
      <c r="AW251" s="14" t="s">
        <v>33</v>
      </c>
      <c r="AX251" s="14" t="s">
        <v>72</v>
      </c>
      <c r="AY251" s="179" t="s">
        <v>155</v>
      </c>
    </row>
    <row r="252" spans="2:65" s="12" customFormat="1" ht="10.199999999999999">
      <c r="B252" s="159"/>
      <c r="D252" s="160" t="s">
        <v>514</v>
      </c>
      <c r="E252" s="161" t="s">
        <v>19</v>
      </c>
      <c r="F252" s="162" t="s">
        <v>2036</v>
      </c>
      <c r="H252" s="163">
        <v>76.55</v>
      </c>
      <c r="I252" s="164"/>
      <c r="L252" s="159"/>
      <c r="M252" s="165"/>
      <c r="T252" s="166"/>
      <c r="AT252" s="161" t="s">
        <v>514</v>
      </c>
      <c r="AU252" s="161" t="s">
        <v>82</v>
      </c>
      <c r="AV252" s="12" t="s">
        <v>82</v>
      </c>
      <c r="AW252" s="12" t="s">
        <v>33</v>
      </c>
      <c r="AX252" s="12" t="s">
        <v>79</v>
      </c>
      <c r="AY252" s="161" t="s">
        <v>155</v>
      </c>
    </row>
    <row r="253" spans="2:65" s="1" customFormat="1" ht="16.5" customHeight="1">
      <c r="B253" s="33"/>
      <c r="C253" s="149" t="s">
        <v>234</v>
      </c>
      <c r="D253" s="149" t="s">
        <v>229</v>
      </c>
      <c r="E253" s="150" t="s">
        <v>1178</v>
      </c>
      <c r="F253" s="151" t="s">
        <v>1179</v>
      </c>
      <c r="G253" s="152" t="s">
        <v>229</v>
      </c>
      <c r="H253" s="153">
        <v>77.697999999999993</v>
      </c>
      <c r="I253" s="154"/>
      <c r="J253" s="155">
        <f>ROUND(I253*H253,2)</f>
        <v>0</v>
      </c>
      <c r="K253" s="151" t="s">
        <v>162</v>
      </c>
      <c r="L253" s="156"/>
      <c r="M253" s="157" t="s">
        <v>19</v>
      </c>
      <c r="N253" s="158" t="s">
        <v>43</v>
      </c>
      <c r="P253" s="141">
        <f>O253*H253</f>
        <v>0</v>
      </c>
      <c r="Q253" s="141">
        <v>2.9099999999999998E-3</v>
      </c>
      <c r="R253" s="141">
        <f>Q253*H253</f>
        <v>0.22610117999999996</v>
      </c>
      <c r="S253" s="141">
        <v>0</v>
      </c>
      <c r="T253" s="142">
        <f>S253*H253</f>
        <v>0</v>
      </c>
      <c r="AR253" s="143" t="s">
        <v>177</v>
      </c>
      <c r="AT253" s="143" t="s">
        <v>229</v>
      </c>
      <c r="AU253" s="143" t="s">
        <v>82</v>
      </c>
      <c r="AY253" s="18" t="s">
        <v>155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79</v>
      </c>
      <c r="BK253" s="144">
        <f>ROUND(I253*H253,2)</f>
        <v>0</v>
      </c>
      <c r="BL253" s="18" t="s">
        <v>163</v>
      </c>
      <c r="BM253" s="143" t="s">
        <v>237</v>
      </c>
    </row>
    <row r="254" spans="2:65" s="14" customFormat="1" ht="10.199999999999999">
      <c r="B254" s="178"/>
      <c r="D254" s="160" t="s">
        <v>514</v>
      </c>
      <c r="E254" s="179" t="s">
        <v>19</v>
      </c>
      <c r="F254" s="180" t="s">
        <v>939</v>
      </c>
      <c r="H254" s="179" t="s">
        <v>19</v>
      </c>
      <c r="I254" s="181"/>
      <c r="L254" s="178"/>
      <c r="M254" s="182"/>
      <c r="T254" s="183"/>
      <c r="AT254" s="179" t="s">
        <v>514</v>
      </c>
      <c r="AU254" s="179" t="s">
        <v>82</v>
      </c>
      <c r="AV254" s="14" t="s">
        <v>79</v>
      </c>
      <c r="AW254" s="14" t="s">
        <v>33</v>
      </c>
      <c r="AX254" s="14" t="s">
        <v>72</v>
      </c>
      <c r="AY254" s="179" t="s">
        <v>155</v>
      </c>
    </row>
    <row r="255" spans="2:65" s="12" customFormat="1" ht="10.199999999999999">
      <c r="B255" s="159"/>
      <c r="D255" s="160" t="s">
        <v>514</v>
      </c>
      <c r="E255" s="161" t="s">
        <v>19</v>
      </c>
      <c r="F255" s="162" t="s">
        <v>2037</v>
      </c>
      <c r="H255" s="163">
        <v>76.55</v>
      </c>
      <c r="I255" s="164"/>
      <c r="L255" s="159"/>
      <c r="M255" s="165"/>
      <c r="T255" s="166"/>
      <c r="AT255" s="161" t="s">
        <v>514</v>
      </c>
      <c r="AU255" s="161" t="s">
        <v>82</v>
      </c>
      <c r="AV255" s="12" t="s">
        <v>82</v>
      </c>
      <c r="AW255" s="12" t="s">
        <v>33</v>
      </c>
      <c r="AX255" s="12" t="s">
        <v>79</v>
      </c>
      <c r="AY255" s="161" t="s">
        <v>155</v>
      </c>
    </row>
    <row r="256" spans="2:65" s="12" customFormat="1" ht="10.199999999999999">
      <c r="B256" s="159"/>
      <c r="D256" s="160" t="s">
        <v>514</v>
      </c>
      <c r="F256" s="162" t="s">
        <v>2039</v>
      </c>
      <c r="H256" s="163">
        <v>77.697999999999993</v>
      </c>
      <c r="I256" s="164"/>
      <c r="L256" s="159"/>
      <c r="M256" s="165"/>
      <c r="T256" s="166"/>
      <c r="AT256" s="161" t="s">
        <v>514</v>
      </c>
      <c r="AU256" s="161" t="s">
        <v>82</v>
      </c>
      <c r="AV256" s="12" t="s">
        <v>82</v>
      </c>
      <c r="AW256" s="12" t="s">
        <v>4</v>
      </c>
      <c r="AX256" s="12" t="s">
        <v>79</v>
      </c>
      <c r="AY256" s="161" t="s">
        <v>155</v>
      </c>
    </row>
    <row r="257" spans="2:65" s="1" customFormat="1" ht="24.15" customHeight="1">
      <c r="B257" s="33"/>
      <c r="C257" s="132" t="s">
        <v>201</v>
      </c>
      <c r="D257" s="132" t="s">
        <v>158</v>
      </c>
      <c r="E257" s="133" t="s">
        <v>1182</v>
      </c>
      <c r="F257" s="134" t="s">
        <v>1183</v>
      </c>
      <c r="G257" s="135" t="s">
        <v>161</v>
      </c>
      <c r="H257" s="136">
        <v>13</v>
      </c>
      <c r="I257" s="137"/>
      <c r="J257" s="138">
        <f>ROUND(I257*H257,2)</f>
        <v>0</v>
      </c>
      <c r="K257" s="134" t="s">
        <v>162</v>
      </c>
      <c r="L257" s="33"/>
      <c r="M257" s="139" t="s">
        <v>19</v>
      </c>
      <c r="N257" s="140" t="s">
        <v>43</v>
      </c>
      <c r="P257" s="141">
        <f>O257*H257</f>
        <v>0</v>
      </c>
      <c r="Q257" s="141">
        <v>5.8029999999999998E-2</v>
      </c>
      <c r="R257" s="141">
        <f>Q257*H257</f>
        <v>0.75439000000000001</v>
      </c>
      <c r="S257" s="141">
        <v>0</v>
      </c>
      <c r="T257" s="142">
        <f>S257*H257</f>
        <v>0</v>
      </c>
      <c r="AR257" s="143" t="s">
        <v>163</v>
      </c>
      <c r="AT257" s="143" t="s">
        <v>158</v>
      </c>
      <c r="AU257" s="143" t="s">
        <v>82</v>
      </c>
      <c r="AY257" s="18" t="s">
        <v>155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8" t="s">
        <v>79</v>
      </c>
      <c r="BK257" s="144">
        <f>ROUND(I257*H257,2)</f>
        <v>0</v>
      </c>
      <c r="BL257" s="18" t="s">
        <v>163</v>
      </c>
      <c r="BM257" s="143" t="s">
        <v>1184</v>
      </c>
    </row>
    <row r="258" spans="2:65" s="1" customFormat="1" ht="10.199999999999999">
      <c r="B258" s="33"/>
      <c r="D258" s="145" t="s">
        <v>164</v>
      </c>
      <c r="F258" s="146" t="s">
        <v>1185</v>
      </c>
      <c r="I258" s="147"/>
      <c r="L258" s="33"/>
      <c r="M258" s="148"/>
      <c r="T258" s="54"/>
      <c r="AT258" s="18" t="s">
        <v>164</v>
      </c>
      <c r="AU258" s="18" t="s">
        <v>82</v>
      </c>
    </row>
    <row r="259" spans="2:65" s="14" customFormat="1" ht="10.199999999999999">
      <c r="B259" s="178"/>
      <c r="D259" s="160" t="s">
        <v>514</v>
      </c>
      <c r="E259" s="179" t="s">
        <v>19</v>
      </c>
      <c r="F259" s="180" t="s">
        <v>1186</v>
      </c>
      <c r="H259" s="179" t="s">
        <v>19</v>
      </c>
      <c r="I259" s="181"/>
      <c r="L259" s="178"/>
      <c r="M259" s="182"/>
      <c r="T259" s="183"/>
      <c r="AT259" s="179" t="s">
        <v>514</v>
      </c>
      <c r="AU259" s="179" t="s">
        <v>82</v>
      </c>
      <c r="AV259" s="14" t="s">
        <v>79</v>
      </c>
      <c r="AW259" s="14" t="s">
        <v>33</v>
      </c>
      <c r="AX259" s="14" t="s">
        <v>72</v>
      </c>
      <c r="AY259" s="179" t="s">
        <v>155</v>
      </c>
    </row>
    <row r="260" spans="2:65" s="12" customFormat="1" ht="10.199999999999999">
      <c r="B260" s="159"/>
      <c r="D260" s="160" t="s">
        <v>514</v>
      </c>
      <c r="E260" s="161" t="s">
        <v>19</v>
      </c>
      <c r="F260" s="162" t="s">
        <v>216</v>
      </c>
      <c r="H260" s="163">
        <v>13</v>
      </c>
      <c r="I260" s="164"/>
      <c r="L260" s="159"/>
      <c r="M260" s="165"/>
      <c r="T260" s="166"/>
      <c r="AT260" s="161" t="s">
        <v>514</v>
      </c>
      <c r="AU260" s="161" t="s">
        <v>82</v>
      </c>
      <c r="AV260" s="12" t="s">
        <v>82</v>
      </c>
      <c r="AW260" s="12" t="s">
        <v>33</v>
      </c>
      <c r="AX260" s="12" t="s">
        <v>79</v>
      </c>
      <c r="AY260" s="161" t="s">
        <v>155</v>
      </c>
    </row>
    <row r="261" spans="2:65" s="1" customFormat="1" ht="24.15" customHeight="1">
      <c r="B261" s="33"/>
      <c r="C261" s="132" t="s">
        <v>243</v>
      </c>
      <c r="D261" s="132" t="s">
        <v>158</v>
      </c>
      <c r="E261" s="133" t="s">
        <v>1187</v>
      </c>
      <c r="F261" s="134" t="s">
        <v>1188</v>
      </c>
      <c r="G261" s="135" t="s">
        <v>161</v>
      </c>
      <c r="H261" s="136">
        <v>13</v>
      </c>
      <c r="I261" s="137"/>
      <c r="J261" s="138">
        <f>ROUND(I261*H261,2)</f>
        <v>0</v>
      </c>
      <c r="K261" s="134" t="s">
        <v>162</v>
      </c>
      <c r="L261" s="33"/>
      <c r="M261" s="139" t="s">
        <v>19</v>
      </c>
      <c r="N261" s="140" t="s">
        <v>43</v>
      </c>
      <c r="P261" s="141">
        <f>O261*H261</f>
        <v>0</v>
      </c>
      <c r="Q261" s="141">
        <v>1.8180000000000002E-2</v>
      </c>
      <c r="R261" s="141">
        <f>Q261*H261</f>
        <v>0.23634000000000002</v>
      </c>
      <c r="S261" s="141">
        <v>0</v>
      </c>
      <c r="T261" s="142">
        <f>S261*H261</f>
        <v>0</v>
      </c>
      <c r="AR261" s="143" t="s">
        <v>163</v>
      </c>
      <c r="AT261" s="143" t="s">
        <v>158</v>
      </c>
      <c r="AU261" s="143" t="s">
        <v>82</v>
      </c>
      <c r="AY261" s="18" t="s">
        <v>155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8" t="s">
        <v>79</v>
      </c>
      <c r="BK261" s="144">
        <f>ROUND(I261*H261,2)</f>
        <v>0</v>
      </c>
      <c r="BL261" s="18" t="s">
        <v>163</v>
      </c>
      <c r="BM261" s="143" t="s">
        <v>1189</v>
      </c>
    </row>
    <row r="262" spans="2:65" s="1" customFormat="1" ht="10.199999999999999">
      <c r="B262" s="33"/>
      <c r="D262" s="145" t="s">
        <v>164</v>
      </c>
      <c r="F262" s="146" t="s">
        <v>1190</v>
      </c>
      <c r="I262" s="147"/>
      <c r="L262" s="33"/>
      <c r="M262" s="148"/>
      <c r="T262" s="54"/>
      <c r="AT262" s="18" t="s">
        <v>164</v>
      </c>
      <c r="AU262" s="18" t="s">
        <v>82</v>
      </c>
    </row>
    <row r="263" spans="2:65" s="14" customFormat="1" ht="10.199999999999999">
      <c r="B263" s="178"/>
      <c r="D263" s="160" t="s">
        <v>514</v>
      </c>
      <c r="E263" s="179" t="s">
        <v>19</v>
      </c>
      <c r="F263" s="180" t="s">
        <v>1186</v>
      </c>
      <c r="H263" s="179" t="s">
        <v>19</v>
      </c>
      <c r="I263" s="181"/>
      <c r="L263" s="178"/>
      <c r="M263" s="182"/>
      <c r="T263" s="183"/>
      <c r="AT263" s="179" t="s">
        <v>514</v>
      </c>
      <c r="AU263" s="179" t="s">
        <v>82</v>
      </c>
      <c r="AV263" s="14" t="s">
        <v>79</v>
      </c>
      <c r="AW263" s="14" t="s">
        <v>33</v>
      </c>
      <c r="AX263" s="14" t="s">
        <v>72</v>
      </c>
      <c r="AY263" s="179" t="s">
        <v>155</v>
      </c>
    </row>
    <row r="264" spans="2:65" s="12" customFormat="1" ht="10.199999999999999">
      <c r="B264" s="159"/>
      <c r="D264" s="160" t="s">
        <v>514</v>
      </c>
      <c r="E264" s="161" t="s">
        <v>19</v>
      </c>
      <c r="F264" s="162" t="s">
        <v>216</v>
      </c>
      <c r="H264" s="163">
        <v>13</v>
      </c>
      <c r="I264" s="164"/>
      <c r="L264" s="159"/>
      <c r="M264" s="165"/>
      <c r="T264" s="166"/>
      <c r="AT264" s="161" t="s">
        <v>514</v>
      </c>
      <c r="AU264" s="161" t="s">
        <v>82</v>
      </c>
      <c r="AV264" s="12" t="s">
        <v>82</v>
      </c>
      <c r="AW264" s="12" t="s">
        <v>33</v>
      </c>
      <c r="AX264" s="12" t="s">
        <v>79</v>
      </c>
      <c r="AY264" s="161" t="s">
        <v>155</v>
      </c>
    </row>
    <row r="265" spans="2:65" s="1" customFormat="1" ht="24.15" customHeight="1">
      <c r="B265" s="33"/>
      <c r="C265" s="132" t="s">
        <v>205</v>
      </c>
      <c r="D265" s="132" t="s">
        <v>158</v>
      </c>
      <c r="E265" s="133" t="s">
        <v>1191</v>
      </c>
      <c r="F265" s="134" t="s">
        <v>1192</v>
      </c>
      <c r="G265" s="135" t="s">
        <v>161</v>
      </c>
      <c r="H265" s="136">
        <v>13</v>
      </c>
      <c r="I265" s="137"/>
      <c r="J265" s="138">
        <f>ROUND(I265*H265,2)</f>
        <v>0</v>
      </c>
      <c r="K265" s="134" t="s">
        <v>162</v>
      </c>
      <c r="L265" s="33"/>
      <c r="M265" s="139" t="s">
        <v>19</v>
      </c>
      <c r="N265" s="140" t="s">
        <v>43</v>
      </c>
      <c r="P265" s="141">
        <f>O265*H265</f>
        <v>0</v>
      </c>
      <c r="Q265" s="141">
        <v>6.2199999999999998E-3</v>
      </c>
      <c r="R265" s="141">
        <f>Q265*H265</f>
        <v>8.0860000000000001E-2</v>
      </c>
      <c r="S265" s="141">
        <v>0</v>
      </c>
      <c r="T265" s="142">
        <f>S265*H265</f>
        <v>0</v>
      </c>
      <c r="AR265" s="143" t="s">
        <v>163</v>
      </c>
      <c r="AT265" s="143" t="s">
        <v>158</v>
      </c>
      <c r="AU265" s="143" t="s">
        <v>82</v>
      </c>
      <c r="AY265" s="18" t="s">
        <v>155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79</v>
      </c>
      <c r="BK265" s="144">
        <f>ROUND(I265*H265,2)</f>
        <v>0</v>
      </c>
      <c r="BL265" s="18" t="s">
        <v>163</v>
      </c>
      <c r="BM265" s="143" t="s">
        <v>1193</v>
      </c>
    </row>
    <row r="266" spans="2:65" s="1" customFormat="1" ht="10.199999999999999">
      <c r="B266" s="33"/>
      <c r="D266" s="145" t="s">
        <v>164</v>
      </c>
      <c r="F266" s="146" t="s">
        <v>1194</v>
      </c>
      <c r="I266" s="147"/>
      <c r="L266" s="33"/>
      <c r="M266" s="148"/>
      <c r="T266" s="54"/>
      <c r="AT266" s="18" t="s">
        <v>164</v>
      </c>
      <c r="AU266" s="18" t="s">
        <v>82</v>
      </c>
    </row>
    <row r="267" spans="2:65" s="14" customFormat="1" ht="10.199999999999999">
      <c r="B267" s="178"/>
      <c r="D267" s="160" t="s">
        <v>514</v>
      </c>
      <c r="E267" s="179" t="s">
        <v>19</v>
      </c>
      <c r="F267" s="180" t="s">
        <v>1186</v>
      </c>
      <c r="H267" s="179" t="s">
        <v>19</v>
      </c>
      <c r="I267" s="181"/>
      <c r="L267" s="178"/>
      <c r="M267" s="182"/>
      <c r="T267" s="183"/>
      <c r="AT267" s="179" t="s">
        <v>514</v>
      </c>
      <c r="AU267" s="179" t="s">
        <v>82</v>
      </c>
      <c r="AV267" s="14" t="s">
        <v>79</v>
      </c>
      <c r="AW267" s="14" t="s">
        <v>33</v>
      </c>
      <c r="AX267" s="14" t="s">
        <v>72</v>
      </c>
      <c r="AY267" s="179" t="s">
        <v>155</v>
      </c>
    </row>
    <row r="268" spans="2:65" s="12" customFormat="1" ht="10.199999999999999">
      <c r="B268" s="159"/>
      <c r="D268" s="160" t="s">
        <v>514</v>
      </c>
      <c r="E268" s="161" t="s">
        <v>19</v>
      </c>
      <c r="F268" s="162" t="s">
        <v>216</v>
      </c>
      <c r="H268" s="163">
        <v>13</v>
      </c>
      <c r="I268" s="164"/>
      <c r="L268" s="159"/>
      <c r="M268" s="165"/>
      <c r="T268" s="166"/>
      <c r="AT268" s="161" t="s">
        <v>514</v>
      </c>
      <c r="AU268" s="161" t="s">
        <v>82</v>
      </c>
      <c r="AV268" s="12" t="s">
        <v>82</v>
      </c>
      <c r="AW268" s="12" t="s">
        <v>33</v>
      </c>
      <c r="AX268" s="12" t="s">
        <v>79</v>
      </c>
      <c r="AY268" s="161" t="s">
        <v>155</v>
      </c>
    </row>
    <row r="269" spans="2:65" s="1" customFormat="1" ht="24.15" customHeight="1">
      <c r="B269" s="33"/>
      <c r="C269" s="132" t="s">
        <v>7</v>
      </c>
      <c r="D269" s="132" t="s">
        <v>158</v>
      </c>
      <c r="E269" s="133" t="s">
        <v>1195</v>
      </c>
      <c r="F269" s="134" t="s">
        <v>1196</v>
      </c>
      <c r="G269" s="135" t="s">
        <v>161</v>
      </c>
      <c r="H269" s="136">
        <v>13</v>
      </c>
      <c r="I269" s="137"/>
      <c r="J269" s="138">
        <f>ROUND(I269*H269,2)</f>
        <v>0</v>
      </c>
      <c r="K269" s="134" t="s">
        <v>162</v>
      </c>
      <c r="L269" s="33"/>
      <c r="M269" s="139" t="s">
        <v>19</v>
      </c>
      <c r="N269" s="140" t="s">
        <v>43</v>
      </c>
      <c r="P269" s="141">
        <f>O269*H269</f>
        <v>0</v>
      </c>
      <c r="Q269" s="141">
        <v>0</v>
      </c>
      <c r="R269" s="141">
        <f>Q269*H269</f>
        <v>0</v>
      </c>
      <c r="S269" s="141">
        <v>0</v>
      </c>
      <c r="T269" s="142">
        <f>S269*H269</f>
        <v>0</v>
      </c>
      <c r="AR269" s="143" t="s">
        <v>163</v>
      </c>
      <c r="AT269" s="143" t="s">
        <v>158</v>
      </c>
      <c r="AU269" s="143" t="s">
        <v>82</v>
      </c>
      <c r="AY269" s="18" t="s">
        <v>155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8" t="s">
        <v>79</v>
      </c>
      <c r="BK269" s="144">
        <f>ROUND(I269*H269,2)</f>
        <v>0</v>
      </c>
      <c r="BL269" s="18" t="s">
        <v>163</v>
      </c>
      <c r="BM269" s="143" t="s">
        <v>1197</v>
      </c>
    </row>
    <row r="270" spans="2:65" s="1" customFormat="1" ht="10.199999999999999">
      <c r="B270" s="33"/>
      <c r="D270" s="145" t="s">
        <v>164</v>
      </c>
      <c r="F270" s="146" t="s">
        <v>1198</v>
      </c>
      <c r="I270" s="147"/>
      <c r="L270" s="33"/>
      <c r="M270" s="148"/>
      <c r="T270" s="54"/>
      <c r="AT270" s="18" t="s">
        <v>164</v>
      </c>
      <c r="AU270" s="18" t="s">
        <v>82</v>
      </c>
    </row>
    <row r="271" spans="2:65" s="14" customFormat="1" ht="10.199999999999999">
      <c r="B271" s="178"/>
      <c r="D271" s="160" t="s">
        <v>514</v>
      </c>
      <c r="E271" s="179" t="s">
        <v>19</v>
      </c>
      <c r="F271" s="180" t="s">
        <v>1186</v>
      </c>
      <c r="H271" s="179" t="s">
        <v>19</v>
      </c>
      <c r="I271" s="181"/>
      <c r="L271" s="178"/>
      <c r="M271" s="182"/>
      <c r="T271" s="183"/>
      <c r="AT271" s="179" t="s">
        <v>514</v>
      </c>
      <c r="AU271" s="179" t="s">
        <v>82</v>
      </c>
      <c r="AV271" s="14" t="s">
        <v>79</v>
      </c>
      <c r="AW271" s="14" t="s">
        <v>33</v>
      </c>
      <c r="AX271" s="14" t="s">
        <v>72</v>
      </c>
      <c r="AY271" s="179" t="s">
        <v>155</v>
      </c>
    </row>
    <row r="272" spans="2:65" s="12" customFormat="1" ht="10.199999999999999">
      <c r="B272" s="159"/>
      <c r="D272" s="160" t="s">
        <v>514</v>
      </c>
      <c r="E272" s="161" t="s">
        <v>19</v>
      </c>
      <c r="F272" s="162" t="s">
        <v>216</v>
      </c>
      <c r="H272" s="163">
        <v>13</v>
      </c>
      <c r="I272" s="164"/>
      <c r="L272" s="159"/>
      <c r="M272" s="165"/>
      <c r="T272" s="166"/>
      <c r="AT272" s="161" t="s">
        <v>514</v>
      </c>
      <c r="AU272" s="161" t="s">
        <v>82</v>
      </c>
      <c r="AV272" s="12" t="s">
        <v>82</v>
      </c>
      <c r="AW272" s="12" t="s">
        <v>33</v>
      </c>
      <c r="AX272" s="12" t="s">
        <v>79</v>
      </c>
      <c r="AY272" s="161" t="s">
        <v>155</v>
      </c>
    </row>
    <row r="273" spans="2:65" s="1" customFormat="1" ht="24.15" customHeight="1">
      <c r="B273" s="33"/>
      <c r="C273" s="132" t="s">
        <v>210</v>
      </c>
      <c r="D273" s="132" t="s">
        <v>158</v>
      </c>
      <c r="E273" s="133" t="s">
        <v>1199</v>
      </c>
      <c r="F273" s="134" t="s">
        <v>1200</v>
      </c>
      <c r="G273" s="135" t="s">
        <v>161</v>
      </c>
      <c r="H273" s="136">
        <v>13</v>
      </c>
      <c r="I273" s="137"/>
      <c r="J273" s="138">
        <f>ROUND(I273*H273,2)</f>
        <v>0</v>
      </c>
      <c r="K273" s="134" t="s">
        <v>162</v>
      </c>
      <c r="L273" s="33"/>
      <c r="M273" s="139" t="s">
        <v>19</v>
      </c>
      <c r="N273" s="140" t="s">
        <v>43</v>
      </c>
      <c r="P273" s="141">
        <f>O273*H273</f>
        <v>0</v>
      </c>
      <c r="Q273" s="141">
        <v>0.15251000000000001</v>
      </c>
      <c r="R273" s="141">
        <f>Q273*H273</f>
        <v>1.9826300000000001</v>
      </c>
      <c r="S273" s="141">
        <v>0</v>
      </c>
      <c r="T273" s="142">
        <f>S273*H273</f>
        <v>0</v>
      </c>
      <c r="AR273" s="143" t="s">
        <v>163</v>
      </c>
      <c r="AT273" s="143" t="s">
        <v>158</v>
      </c>
      <c r="AU273" s="143" t="s">
        <v>82</v>
      </c>
      <c r="AY273" s="18" t="s">
        <v>155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79</v>
      </c>
      <c r="BK273" s="144">
        <f>ROUND(I273*H273,2)</f>
        <v>0</v>
      </c>
      <c r="BL273" s="18" t="s">
        <v>163</v>
      </c>
      <c r="BM273" s="143" t="s">
        <v>1201</v>
      </c>
    </row>
    <row r="274" spans="2:65" s="1" customFormat="1" ht="10.199999999999999">
      <c r="B274" s="33"/>
      <c r="D274" s="145" t="s">
        <v>164</v>
      </c>
      <c r="F274" s="146" t="s">
        <v>1202</v>
      </c>
      <c r="I274" s="147"/>
      <c r="L274" s="33"/>
      <c r="M274" s="148"/>
      <c r="T274" s="54"/>
      <c r="AT274" s="18" t="s">
        <v>164</v>
      </c>
      <c r="AU274" s="18" t="s">
        <v>82</v>
      </c>
    </row>
    <row r="275" spans="2:65" s="14" customFormat="1" ht="10.199999999999999">
      <c r="B275" s="178"/>
      <c r="D275" s="160" t="s">
        <v>514</v>
      </c>
      <c r="E275" s="179" t="s">
        <v>19</v>
      </c>
      <c r="F275" s="180" t="s">
        <v>1186</v>
      </c>
      <c r="H275" s="179" t="s">
        <v>19</v>
      </c>
      <c r="I275" s="181"/>
      <c r="L275" s="178"/>
      <c r="M275" s="182"/>
      <c r="T275" s="183"/>
      <c r="AT275" s="179" t="s">
        <v>514</v>
      </c>
      <c r="AU275" s="179" t="s">
        <v>82</v>
      </c>
      <c r="AV275" s="14" t="s">
        <v>79</v>
      </c>
      <c r="AW275" s="14" t="s">
        <v>33</v>
      </c>
      <c r="AX275" s="14" t="s">
        <v>72</v>
      </c>
      <c r="AY275" s="179" t="s">
        <v>155</v>
      </c>
    </row>
    <row r="276" spans="2:65" s="12" customFormat="1" ht="10.199999999999999">
      <c r="B276" s="159"/>
      <c r="D276" s="160" t="s">
        <v>514</v>
      </c>
      <c r="E276" s="161" t="s">
        <v>19</v>
      </c>
      <c r="F276" s="162" t="s">
        <v>216</v>
      </c>
      <c r="H276" s="163">
        <v>13</v>
      </c>
      <c r="I276" s="164"/>
      <c r="L276" s="159"/>
      <c r="M276" s="165"/>
      <c r="T276" s="166"/>
      <c r="AT276" s="161" t="s">
        <v>514</v>
      </c>
      <c r="AU276" s="161" t="s">
        <v>82</v>
      </c>
      <c r="AV276" s="12" t="s">
        <v>82</v>
      </c>
      <c r="AW276" s="12" t="s">
        <v>33</v>
      </c>
      <c r="AX276" s="12" t="s">
        <v>79</v>
      </c>
      <c r="AY276" s="161" t="s">
        <v>155</v>
      </c>
    </row>
    <row r="277" spans="2:65" s="1" customFormat="1" ht="16.5" customHeight="1">
      <c r="B277" s="33"/>
      <c r="C277" s="132" t="s">
        <v>259</v>
      </c>
      <c r="D277" s="132" t="s">
        <v>158</v>
      </c>
      <c r="E277" s="133" t="s">
        <v>1027</v>
      </c>
      <c r="F277" s="134" t="s">
        <v>1028</v>
      </c>
      <c r="G277" s="135" t="s">
        <v>171</v>
      </c>
      <c r="H277" s="136">
        <v>76.55</v>
      </c>
      <c r="I277" s="137"/>
      <c r="J277" s="138">
        <f>ROUND(I277*H277,2)</f>
        <v>0</v>
      </c>
      <c r="K277" s="134" t="s">
        <v>162</v>
      </c>
      <c r="L277" s="33"/>
      <c r="M277" s="139" t="s">
        <v>19</v>
      </c>
      <c r="N277" s="140" t="s">
        <v>43</v>
      </c>
      <c r="P277" s="141">
        <f>O277*H277</f>
        <v>0</v>
      </c>
      <c r="Q277" s="141">
        <v>9.0000000000000006E-5</v>
      </c>
      <c r="R277" s="141">
        <f>Q277*H277</f>
        <v>6.8894999999999998E-3</v>
      </c>
      <c r="S277" s="141">
        <v>0</v>
      </c>
      <c r="T277" s="142">
        <f>S277*H277</f>
        <v>0</v>
      </c>
      <c r="AR277" s="143" t="s">
        <v>163</v>
      </c>
      <c r="AT277" s="143" t="s">
        <v>158</v>
      </c>
      <c r="AU277" s="143" t="s">
        <v>82</v>
      </c>
      <c r="AY277" s="18" t="s">
        <v>155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79</v>
      </c>
      <c r="BK277" s="144">
        <f>ROUND(I277*H277,2)</f>
        <v>0</v>
      </c>
      <c r="BL277" s="18" t="s">
        <v>163</v>
      </c>
      <c r="BM277" s="143" t="s">
        <v>1203</v>
      </c>
    </row>
    <row r="278" spans="2:65" s="1" customFormat="1" ht="10.199999999999999">
      <c r="B278" s="33"/>
      <c r="D278" s="145" t="s">
        <v>164</v>
      </c>
      <c r="F278" s="146" t="s">
        <v>1030</v>
      </c>
      <c r="I278" s="147"/>
      <c r="L278" s="33"/>
      <c r="M278" s="148"/>
      <c r="T278" s="54"/>
      <c r="AT278" s="18" t="s">
        <v>164</v>
      </c>
      <c r="AU278" s="18" t="s">
        <v>82</v>
      </c>
    </row>
    <row r="279" spans="2:65" s="14" customFormat="1" ht="10.199999999999999">
      <c r="B279" s="178"/>
      <c r="D279" s="160" t="s">
        <v>514</v>
      </c>
      <c r="E279" s="179" t="s">
        <v>19</v>
      </c>
      <c r="F279" s="180" t="s">
        <v>1186</v>
      </c>
      <c r="H279" s="179" t="s">
        <v>19</v>
      </c>
      <c r="I279" s="181"/>
      <c r="L279" s="178"/>
      <c r="M279" s="182"/>
      <c r="T279" s="183"/>
      <c r="AT279" s="179" t="s">
        <v>514</v>
      </c>
      <c r="AU279" s="179" t="s">
        <v>82</v>
      </c>
      <c r="AV279" s="14" t="s">
        <v>79</v>
      </c>
      <c r="AW279" s="14" t="s">
        <v>33</v>
      </c>
      <c r="AX279" s="14" t="s">
        <v>72</v>
      </c>
      <c r="AY279" s="179" t="s">
        <v>155</v>
      </c>
    </row>
    <row r="280" spans="2:65" s="12" customFormat="1" ht="10.199999999999999">
      <c r="B280" s="159"/>
      <c r="D280" s="160" t="s">
        <v>514</v>
      </c>
      <c r="E280" s="161" t="s">
        <v>19</v>
      </c>
      <c r="F280" s="162" t="s">
        <v>2037</v>
      </c>
      <c r="H280" s="163">
        <v>76.55</v>
      </c>
      <c r="I280" s="164"/>
      <c r="L280" s="159"/>
      <c r="M280" s="165"/>
      <c r="T280" s="166"/>
      <c r="AT280" s="161" t="s">
        <v>514</v>
      </c>
      <c r="AU280" s="161" t="s">
        <v>82</v>
      </c>
      <c r="AV280" s="12" t="s">
        <v>82</v>
      </c>
      <c r="AW280" s="12" t="s">
        <v>33</v>
      </c>
      <c r="AX280" s="12" t="s">
        <v>79</v>
      </c>
      <c r="AY280" s="161" t="s">
        <v>155</v>
      </c>
    </row>
    <row r="281" spans="2:65" s="11" customFormat="1" ht="22.8" customHeight="1">
      <c r="B281" s="120"/>
      <c r="D281" s="121" t="s">
        <v>71</v>
      </c>
      <c r="E281" s="130" t="s">
        <v>531</v>
      </c>
      <c r="F281" s="130" t="s">
        <v>532</v>
      </c>
      <c r="I281" s="123"/>
      <c r="J281" s="131">
        <f>BK281</f>
        <v>0</v>
      </c>
      <c r="L281" s="120"/>
      <c r="M281" s="125"/>
      <c r="P281" s="126">
        <f>SUM(P282:P283)</f>
        <v>0</v>
      </c>
      <c r="R281" s="126">
        <f>SUM(R282:R283)</f>
        <v>0</v>
      </c>
      <c r="T281" s="127">
        <f>SUM(T282:T283)</f>
        <v>0</v>
      </c>
      <c r="AR281" s="121" t="s">
        <v>79</v>
      </c>
      <c r="AT281" s="128" t="s">
        <v>71</v>
      </c>
      <c r="AU281" s="128" t="s">
        <v>79</v>
      </c>
      <c r="AY281" s="121" t="s">
        <v>155</v>
      </c>
      <c r="BK281" s="129">
        <f>SUM(BK282:BK283)</f>
        <v>0</v>
      </c>
    </row>
    <row r="282" spans="2:65" s="1" customFormat="1" ht="24.15" customHeight="1">
      <c r="B282" s="33"/>
      <c r="C282" s="132" t="s">
        <v>214</v>
      </c>
      <c r="D282" s="132" t="s">
        <v>158</v>
      </c>
      <c r="E282" s="133" t="s">
        <v>1057</v>
      </c>
      <c r="F282" s="134" t="s">
        <v>1058</v>
      </c>
      <c r="G282" s="135" t="s">
        <v>232</v>
      </c>
      <c r="H282" s="136">
        <v>20.318000000000001</v>
      </c>
      <c r="I282" s="137"/>
      <c r="J282" s="138">
        <f>ROUND(I282*H282,2)</f>
        <v>0</v>
      </c>
      <c r="K282" s="134" t="s">
        <v>162</v>
      </c>
      <c r="L282" s="33"/>
      <c r="M282" s="139" t="s">
        <v>19</v>
      </c>
      <c r="N282" s="140" t="s">
        <v>43</v>
      </c>
      <c r="P282" s="141">
        <f>O282*H282</f>
        <v>0</v>
      </c>
      <c r="Q282" s="141">
        <v>0</v>
      </c>
      <c r="R282" s="141">
        <f>Q282*H282</f>
        <v>0</v>
      </c>
      <c r="S282" s="141">
        <v>0</v>
      </c>
      <c r="T282" s="142">
        <f>S282*H282</f>
        <v>0</v>
      </c>
      <c r="AR282" s="143" t="s">
        <v>163</v>
      </c>
      <c r="AT282" s="143" t="s">
        <v>158</v>
      </c>
      <c r="AU282" s="143" t="s">
        <v>82</v>
      </c>
      <c r="AY282" s="18" t="s">
        <v>155</v>
      </c>
      <c r="BE282" s="144">
        <f>IF(N282="základní",J282,0)</f>
        <v>0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8" t="s">
        <v>79</v>
      </c>
      <c r="BK282" s="144">
        <f>ROUND(I282*H282,2)</f>
        <v>0</v>
      </c>
      <c r="BL282" s="18" t="s">
        <v>163</v>
      </c>
      <c r="BM282" s="143" t="s">
        <v>241</v>
      </c>
    </row>
    <row r="283" spans="2:65" s="1" customFormat="1" ht="10.199999999999999">
      <c r="B283" s="33"/>
      <c r="D283" s="145" t="s">
        <v>164</v>
      </c>
      <c r="F283" s="146" t="s">
        <v>1060</v>
      </c>
      <c r="I283" s="147"/>
      <c r="L283" s="33"/>
      <c r="M283" s="174"/>
      <c r="N283" s="175"/>
      <c r="O283" s="175"/>
      <c r="P283" s="175"/>
      <c r="Q283" s="175"/>
      <c r="R283" s="175"/>
      <c r="S283" s="175"/>
      <c r="T283" s="176"/>
      <c r="AT283" s="18" t="s">
        <v>164</v>
      </c>
      <c r="AU283" s="18" t="s">
        <v>82</v>
      </c>
    </row>
    <row r="284" spans="2:65" s="1" customFormat="1" ht="6.9" customHeight="1">
      <c r="B284" s="42"/>
      <c r="C284" s="43"/>
      <c r="D284" s="43"/>
      <c r="E284" s="43"/>
      <c r="F284" s="43"/>
      <c r="G284" s="43"/>
      <c r="H284" s="43"/>
      <c r="I284" s="43"/>
      <c r="J284" s="43"/>
      <c r="K284" s="43"/>
      <c r="L284" s="33"/>
    </row>
  </sheetData>
  <sheetProtection algorithmName="SHA-512" hashValue="Rvz0zuxWKp1Bn+jDVa87UTG4dnkQbRAzG6rRZv/Uzwt2NoNlYnLsM+UJYXfwoli2utDncWmF9B8IKJJC+LV1GQ==" saltValue="cVnQwxWnkdp0fo61Nn8ooRO94C4RSOCvL71ey95D9ow28bLJcrezBIbhg7SRA6oxwheFTXZc6Oi9+z8q1ZCN4Q==" spinCount="100000" sheet="1" objects="1" scenarios="1" formatColumns="0" formatRows="0" autoFilter="0"/>
  <autoFilter ref="C96:K283" xr:uid="{00000000-0009-0000-0000-000005000000}"/>
  <mergeCells count="15">
    <mergeCell ref="E83:H83"/>
    <mergeCell ref="E87:H87"/>
    <mergeCell ref="E85:H85"/>
    <mergeCell ref="E89:H89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1" r:id="rId1" xr:uid="{00000000-0004-0000-0500-000000000000}"/>
    <hyperlink ref="F134" r:id="rId2" xr:uid="{00000000-0004-0000-0500-000001000000}"/>
    <hyperlink ref="F169" r:id="rId3" xr:uid="{00000000-0004-0000-0500-000002000000}"/>
    <hyperlink ref="F173" r:id="rId4" xr:uid="{00000000-0004-0000-0500-000003000000}"/>
    <hyperlink ref="F196" r:id="rId5" xr:uid="{00000000-0004-0000-0500-000004000000}"/>
    <hyperlink ref="F200" r:id="rId6" xr:uid="{00000000-0004-0000-0500-000005000000}"/>
    <hyperlink ref="F213" r:id="rId7" xr:uid="{00000000-0004-0000-0500-000006000000}"/>
    <hyperlink ref="F222" r:id="rId8" xr:uid="{00000000-0004-0000-0500-000007000000}"/>
    <hyperlink ref="F226" r:id="rId9" xr:uid="{00000000-0004-0000-0500-000008000000}"/>
    <hyperlink ref="F230" r:id="rId10" xr:uid="{00000000-0004-0000-0500-000009000000}"/>
    <hyperlink ref="F234" r:id="rId11" xr:uid="{00000000-0004-0000-0500-00000A000000}"/>
    <hyperlink ref="F238" r:id="rId12" xr:uid="{00000000-0004-0000-0500-00000B000000}"/>
    <hyperlink ref="F246" r:id="rId13" xr:uid="{00000000-0004-0000-0500-00000C000000}"/>
    <hyperlink ref="F250" r:id="rId14" xr:uid="{00000000-0004-0000-0500-00000D000000}"/>
    <hyperlink ref="F258" r:id="rId15" xr:uid="{00000000-0004-0000-0500-00000E000000}"/>
    <hyperlink ref="F262" r:id="rId16" xr:uid="{00000000-0004-0000-0500-00000F000000}"/>
    <hyperlink ref="F266" r:id="rId17" xr:uid="{00000000-0004-0000-0500-000010000000}"/>
    <hyperlink ref="F270" r:id="rId18" xr:uid="{00000000-0004-0000-0500-000011000000}"/>
    <hyperlink ref="F274" r:id="rId19" xr:uid="{00000000-0004-0000-0500-000012000000}"/>
    <hyperlink ref="F278" r:id="rId20" xr:uid="{00000000-0004-0000-0500-000013000000}"/>
    <hyperlink ref="F283" r:id="rId21" xr:uid="{00000000-0004-0000-0500-00001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8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107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3.2">
      <c r="B8" s="21"/>
      <c r="D8" s="28" t="s">
        <v>123</v>
      </c>
      <c r="L8" s="21"/>
    </row>
    <row r="9" spans="2:46" ht="16.5" customHeight="1">
      <c r="B9" s="21"/>
      <c r="E9" s="325" t="s">
        <v>124</v>
      </c>
      <c r="F9" s="295"/>
      <c r="G9" s="295"/>
      <c r="H9" s="295"/>
      <c r="L9" s="21"/>
    </row>
    <row r="10" spans="2:46" ht="12" customHeight="1">
      <c r="B10" s="21"/>
      <c r="D10" s="28" t="s">
        <v>125</v>
      </c>
      <c r="L10" s="21"/>
    </row>
    <row r="11" spans="2:46" s="1" customFormat="1" ht="16.5" customHeight="1">
      <c r="B11" s="33"/>
      <c r="E11" s="323" t="s">
        <v>2040</v>
      </c>
      <c r="F11" s="327"/>
      <c r="G11" s="327"/>
      <c r="H11" s="327"/>
      <c r="L11" s="33"/>
    </row>
    <row r="12" spans="2:46" s="1" customFormat="1" ht="12" customHeight="1">
      <c r="B12" s="33"/>
      <c r="D12" s="28" t="s">
        <v>1065</v>
      </c>
      <c r="L12" s="33"/>
    </row>
    <row r="13" spans="2:46" s="1" customFormat="1" ht="16.5" customHeight="1">
      <c r="B13" s="33"/>
      <c r="E13" s="288" t="s">
        <v>2372</v>
      </c>
      <c r="F13" s="327"/>
      <c r="G13" s="327"/>
      <c r="H13" s="327"/>
      <c r="L13" s="33"/>
    </row>
    <row r="14" spans="2:46" s="1" customFormat="1" ht="10.199999999999999">
      <c r="B14" s="33"/>
      <c r="L14" s="33"/>
    </row>
    <row r="15" spans="2:46" s="1" customFormat="1" ht="12" customHeight="1">
      <c r="B15" s="33"/>
      <c r="D15" s="28" t="s">
        <v>18</v>
      </c>
      <c r="F15" s="26" t="s">
        <v>108</v>
      </c>
      <c r="I15" s="28" t="s">
        <v>20</v>
      </c>
      <c r="J15" s="26" t="s">
        <v>2041</v>
      </c>
      <c r="L15" s="33"/>
    </row>
    <row r="16" spans="2:46" s="1" customFormat="1" ht="12" customHeight="1">
      <c r="B16" s="33"/>
      <c r="D16" s="28" t="s">
        <v>21</v>
      </c>
      <c r="F16" s="26" t="s">
        <v>22</v>
      </c>
      <c r="I16" s="28" t="s">
        <v>23</v>
      </c>
      <c r="J16" s="50" t="str">
        <f>'Rekapitulace stavby'!AN8</f>
        <v>16. 4. 2024</v>
      </c>
      <c r="L16" s="33"/>
    </row>
    <row r="17" spans="2:12" s="1" customFormat="1" ht="21.75" customHeight="1">
      <c r="B17" s="33"/>
      <c r="D17" s="25" t="s">
        <v>540</v>
      </c>
      <c r="F17" s="177" t="s">
        <v>541</v>
      </c>
      <c r="I17" s="25" t="s">
        <v>542</v>
      </c>
      <c r="J17" s="177" t="s">
        <v>543</v>
      </c>
      <c r="L17" s="33"/>
    </row>
    <row r="18" spans="2:12" s="1" customFormat="1" ht="12" customHeight="1">
      <c r="B18" s="33"/>
      <c r="D18" s="28" t="s">
        <v>25</v>
      </c>
      <c r="I18" s="28" t="s">
        <v>26</v>
      </c>
      <c r="J18" s="26" t="s">
        <v>19</v>
      </c>
      <c r="L18" s="33"/>
    </row>
    <row r="19" spans="2:12" s="1" customFormat="1" ht="18" customHeight="1">
      <c r="B19" s="33"/>
      <c r="E19" s="26" t="s">
        <v>27</v>
      </c>
      <c r="I19" s="28" t="s">
        <v>28</v>
      </c>
      <c r="J19" s="26" t="s">
        <v>19</v>
      </c>
      <c r="L19" s="33"/>
    </row>
    <row r="20" spans="2:12" s="1" customFormat="1" ht="6.9" customHeight="1">
      <c r="B20" s="33"/>
      <c r="L20" s="33"/>
    </row>
    <row r="21" spans="2:12" s="1" customFormat="1" ht="12" customHeight="1">
      <c r="B21" s="33"/>
      <c r="D21" s="28" t="s">
        <v>29</v>
      </c>
      <c r="I21" s="28" t="s">
        <v>26</v>
      </c>
      <c r="J21" s="29" t="str">
        <f>'Rekapitulace stavby'!AN13</f>
        <v>Vyplň údaj</v>
      </c>
      <c r="L21" s="33"/>
    </row>
    <row r="22" spans="2:12" s="1" customFormat="1" ht="18" customHeight="1">
      <c r="B22" s="33"/>
      <c r="E22" s="328" t="str">
        <f>'Rekapitulace stavby'!E14</f>
        <v>Vyplň údaj</v>
      </c>
      <c r="F22" s="294"/>
      <c r="G22" s="294"/>
      <c r="H22" s="294"/>
      <c r="I22" s="28" t="s">
        <v>28</v>
      </c>
      <c r="J22" s="29" t="str">
        <f>'Rekapitulace stavby'!AN14</f>
        <v>Vyplň údaj</v>
      </c>
      <c r="L22" s="33"/>
    </row>
    <row r="23" spans="2:12" s="1" customFormat="1" ht="6.9" customHeight="1">
      <c r="B23" s="33"/>
      <c r="L23" s="33"/>
    </row>
    <row r="24" spans="2:12" s="1" customFormat="1" ht="12" customHeight="1">
      <c r="B24" s="33"/>
      <c r="D24" s="28" t="s">
        <v>31</v>
      </c>
      <c r="I24" s="28" t="s">
        <v>26</v>
      </c>
      <c r="J24" s="26" t="s">
        <v>19</v>
      </c>
      <c r="L24" s="33"/>
    </row>
    <row r="25" spans="2:12" s="1" customFormat="1" ht="18" customHeight="1">
      <c r="B25" s="33"/>
      <c r="E25" s="26" t="s">
        <v>32</v>
      </c>
      <c r="I25" s="28" t="s">
        <v>28</v>
      </c>
      <c r="J25" s="26" t="s">
        <v>19</v>
      </c>
      <c r="L25" s="33"/>
    </row>
    <row r="26" spans="2:12" s="1" customFormat="1" ht="6.9" customHeight="1">
      <c r="B26" s="33"/>
      <c r="L26" s="33"/>
    </row>
    <row r="27" spans="2:12" s="1" customFormat="1" ht="12" customHeight="1">
      <c r="B27" s="33"/>
      <c r="D27" s="28" t="s">
        <v>34</v>
      </c>
      <c r="I27" s="28" t="s">
        <v>26</v>
      </c>
      <c r="J27" s="26" t="s">
        <v>19</v>
      </c>
      <c r="L27" s="33"/>
    </row>
    <row r="28" spans="2:12" s="1" customFormat="1" ht="18" customHeight="1">
      <c r="B28" s="33"/>
      <c r="E28" s="26" t="s">
        <v>35</v>
      </c>
      <c r="I28" s="28" t="s">
        <v>28</v>
      </c>
      <c r="J28" s="26" t="s">
        <v>19</v>
      </c>
      <c r="L28" s="33"/>
    </row>
    <row r="29" spans="2:12" s="1" customFormat="1" ht="6.9" customHeight="1">
      <c r="B29" s="33"/>
      <c r="L29" s="33"/>
    </row>
    <row r="30" spans="2:12" s="1" customFormat="1" ht="12" customHeight="1">
      <c r="B30" s="33"/>
      <c r="D30" s="28" t="s">
        <v>36</v>
      </c>
      <c r="L30" s="33"/>
    </row>
    <row r="31" spans="2:12" s="7" customFormat="1" ht="47.25" customHeight="1">
      <c r="B31" s="92"/>
      <c r="E31" s="299" t="s">
        <v>127</v>
      </c>
      <c r="F31" s="299"/>
      <c r="G31" s="299"/>
      <c r="H31" s="299"/>
      <c r="L31" s="92"/>
    </row>
    <row r="32" spans="2:12" s="1" customFormat="1" ht="6.9" customHeight="1">
      <c r="B32" s="33"/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>
      <c r="B34" s="33"/>
      <c r="D34" s="93" t="s">
        <v>38</v>
      </c>
      <c r="J34" s="64">
        <f>ROUND(J98, 2)</f>
        <v>0</v>
      </c>
      <c r="L34" s="33"/>
    </row>
    <row r="35" spans="2:12" s="1" customFormat="1" ht="6.9" customHeight="1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" customHeight="1">
      <c r="B36" s="33"/>
      <c r="F36" s="36" t="s">
        <v>40</v>
      </c>
      <c r="I36" s="36" t="s">
        <v>39</v>
      </c>
      <c r="J36" s="36" t="s">
        <v>41</v>
      </c>
      <c r="L36" s="33"/>
    </row>
    <row r="37" spans="2:12" s="1" customFormat="1" ht="14.4" customHeight="1">
      <c r="B37" s="33"/>
      <c r="D37" s="53" t="s">
        <v>42</v>
      </c>
      <c r="E37" s="28" t="s">
        <v>43</v>
      </c>
      <c r="F37" s="84">
        <f>ROUND((SUM(BE98:BE288)),  2)</f>
        <v>0</v>
      </c>
      <c r="I37" s="94">
        <v>0.21</v>
      </c>
      <c r="J37" s="84">
        <f>ROUND(((SUM(BE98:BE288))*I37),  2)</f>
        <v>0</v>
      </c>
      <c r="L37" s="33"/>
    </row>
    <row r="38" spans="2:12" s="1" customFormat="1" ht="14.4" customHeight="1">
      <c r="B38" s="33"/>
      <c r="E38" s="28" t="s">
        <v>44</v>
      </c>
      <c r="F38" s="84">
        <f>ROUND((SUM(BF98:BF288)),  2)</f>
        <v>0</v>
      </c>
      <c r="I38" s="94">
        <v>0.15</v>
      </c>
      <c r="J38" s="84">
        <f>ROUND(((SUM(BF98:BF288))*I38),  2)</f>
        <v>0</v>
      </c>
      <c r="L38" s="33"/>
    </row>
    <row r="39" spans="2:12" s="1" customFormat="1" ht="14.4" hidden="1" customHeight="1">
      <c r="B39" s="33"/>
      <c r="E39" s="28" t="s">
        <v>45</v>
      </c>
      <c r="F39" s="84">
        <f>ROUND((SUM(BG98:BG288)),  2)</f>
        <v>0</v>
      </c>
      <c r="I39" s="94">
        <v>0.21</v>
      </c>
      <c r="J39" s="84">
        <f>0</f>
        <v>0</v>
      </c>
      <c r="L39" s="33"/>
    </row>
    <row r="40" spans="2:12" s="1" customFormat="1" ht="14.4" hidden="1" customHeight="1">
      <c r="B40" s="33"/>
      <c r="E40" s="28" t="s">
        <v>46</v>
      </c>
      <c r="F40" s="84">
        <f>ROUND((SUM(BH98:BH288)),  2)</f>
        <v>0</v>
      </c>
      <c r="I40" s="94">
        <v>0.15</v>
      </c>
      <c r="J40" s="84">
        <f>0</f>
        <v>0</v>
      </c>
      <c r="L40" s="33"/>
    </row>
    <row r="41" spans="2:12" s="1" customFormat="1" ht="14.4" hidden="1" customHeight="1">
      <c r="B41" s="33"/>
      <c r="E41" s="28" t="s">
        <v>47</v>
      </c>
      <c r="F41" s="84">
        <f>ROUND((SUM(BI98:BI288)),  2)</f>
        <v>0</v>
      </c>
      <c r="I41" s="94">
        <v>0</v>
      </c>
      <c r="J41" s="84">
        <f>0</f>
        <v>0</v>
      </c>
      <c r="L41" s="33"/>
    </row>
    <row r="42" spans="2:12" s="1" customFormat="1" ht="6.9" customHeight="1">
      <c r="B42" s="33"/>
      <c r="L42" s="33"/>
    </row>
    <row r="43" spans="2:12" s="1" customFormat="1" ht="25.35" customHeight="1">
      <c r="B43" s="33"/>
      <c r="C43" s="95"/>
      <c r="D43" s="96" t="s">
        <v>48</v>
      </c>
      <c r="E43" s="55"/>
      <c r="F43" s="55"/>
      <c r="G43" s="97" t="s">
        <v>49</v>
      </c>
      <c r="H43" s="98" t="s">
        <v>50</v>
      </c>
      <c r="I43" s="55"/>
      <c r="J43" s="99">
        <f>SUM(J34:J41)</f>
        <v>0</v>
      </c>
      <c r="K43" s="100"/>
      <c r="L43" s="33"/>
    </row>
    <row r="44" spans="2:12" s="1" customFormat="1" ht="14.4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" customHeight="1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" customHeight="1">
      <c r="B49" s="33"/>
      <c r="C49" s="22" t="s">
        <v>128</v>
      </c>
      <c r="L49" s="33"/>
    </row>
    <row r="50" spans="2:12" s="1" customFormat="1" ht="6.9" customHeight="1">
      <c r="B50" s="33"/>
      <c r="L50" s="33"/>
    </row>
    <row r="51" spans="2:12" s="1" customFormat="1" ht="12" customHeight="1">
      <c r="B51" s="33"/>
      <c r="C51" s="28" t="s">
        <v>16</v>
      </c>
      <c r="L51" s="33"/>
    </row>
    <row r="52" spans="2:12" s="1" customFormat="1" ht="16.5" customHeight="1">
      <c r="B52" s="33"/>
      <c r="E52" s="325" t="str">
        <f>E7</f>
        <v>Tištín - lokalita Z3 - Dopravní a technická infrastruktura pro I. a II. etapu výstavby</v>
      </c>
      <c r="F52" s="326"/>
      <c r="G52" s="326"/>
      <c r="H52" s="326"/>
      <c r="L52" s="33"/>
    </row>
    <row r="53" spans="2:12" ht="12" customHeight="1">
      <c r="B53" s="21"/>
      <c r="C53" s="28" t="s">
        <v>123</v>
      </c>
      <c r="L53" s="21"/>
    </row>
    <row r="54" spans="2:12" ht="16.5" customHeight="1">
      <c r="B54" s="21"/>
      <c r="E54" s="325" t="s">
        <v>124</v>
      </c>
      <c r="F54" s="295"/>
      <c r="G54" s="295"/>
      <c r="H54" s="295"/>
      <c r="L54" s="21"/>
    </row>
    <row r="55" spans="2:12" ht="12" customHeight="1">
      <c r="B55" s="21"/>
      <c r="C55" s="28" t="s">
        <v>125</v>
      </c>
      <c r="L55" s="21"/>
    </row>
    <row r="56" spans="2:12" s="1" customFormat="1" ht="16.5" customHeight="1">
      <c r="B56" s="33"/>
      <c r="E56" s="323" t="s">
        <v>2040</v>
      </c>
      <c r="F56" s="327"/>
      <c r="G56" s="327"/>
      <c r="H56" s="327"/>
      <c r="L56" s="33"/>
    </row>
    <row r="57" spans="2:12" s="1" customFormat="1" ht="12" customHeight="1">
      <c r="B57" s="33"/>
      <c r="C57" s="28" t="s">
        <v>1065</v>
      </c>
      <c r="L57" s="33"/>
    </row>
    <row r="58" spans="2:12" s="1" customFormat="1" ht="16.5" customHeight="1">
      <c r="B58" s="33"/>
      <c r="E58" s="288" t="str">
        <f>E13</f>
        <v>SO 03.1 - Vodovodní přípojky</v>
      </c>
      <c r="F58" s="327"/>
      <c r="G58" s="327"/>
      <c r="H58" s="327"/>
      <c r="L58" s="33"/>
    </row>
    <row r="59" spans="2:12" s="1" customFormat="1" ht="6.9" customHeight="1">
      <c r="B59" s="33"/>
      <c r="L59" s="33"/>
    </row>
    <row r="60" spans="2:12" s="1" customFormat="1" ht="12" customHeight="1">
      <c r="B60" s="33"/>
      <c r="C60" s="28" t="s">
        <v>21</v>
      </c>
      <c r="F60" s="26" t="str">
        <f>F16</f>
        <v>Tištín</v>
      </c>
      <c r="I60" s="28" t="s">
        <v>23</v>
      </c>
      <c r="J60" s="50" t="str">
        <f>IF(J16="","",J16)</f>
        <v>16. 4. 2024</v>
      </c>
      <c r="L60" s="33"/>
    </row>
    <row r="61" spans="2:12" s="1" customFormat="1" ht="6.9" customHeight="1">
      <c r="B61" s="33"/>
      <c r="L61" s="33"/>
    </row>
    <row r="62" spans="2:12" s="1" customFormat="1" ht="15.15" customHeight="1">
      <c r="B62" s="33"/>
      <c r="C62" s="28" t="s">
        <v>25</v>
      </c>
      <c r="F62" s="26" t="str">
        <f>E19</f>
        <v xml:space="preserve">Městys Tištín, Tištín 37, 798 29 Tištín, </v>
      </c>
      <c r="I62" s="28" t="s">
        <v>31</v>
      </c>
      <c r="J62" s="31" t="str">
        <f>E25</f>
        <v>ing. Libuše Kujová,</v>
      </c>
      <c r="L62" s="33"/>
    </row>
    <row r="63" spans="2:12" s="1" customFormat="1" ht="15.15" customHeight="1">
      <c r="B63" s="33"/>
      <c r="C63" s="28" t="s">
        <v>29</v>
      </c>
      <c r="F63" s="26" t="str">
        <f>IF(E22="","",E22)</f>
        <v>Vyplň údaj</v>
      </c>
      <c r="I63" s="28" t="s">
        <v>34</v>
      </c>
      <c r="J63" s="31" t="str">
        <f>E28</f>
        <v>Kucek</v>
      </c>
      <c r="L63" s="33"/>
    </row>
    <row r="64" spans="2:12" s="1" customFormat="1" ht="10.35" customHeight="1">
      <c r="B64" s="33"/>
      <c r="L64" s="33"/>
    </row>
    <row r="65" spans="2:47" s="1" customFormat="1" ht="29.25" customHeight="1">
      <c r="B65" s="33"/>
      <c r="C65" s="101" t="s">
        <v>129</v>
      </c>
      <c r="D65" s="95"/>
      <c r="E65" s="95"/>
      <c r="F65" s="95"/>
      <c r="G65" s="95"/>
      <c r="H65" s="95"/>
      <c r="I65" s="95"/>
      <c r="J65" s="102" t="s">
        <v>130</v>
      </c>
      <c r="K65" s="95"/>
      <c r="L65" s="33"/>
    </row>
    <row r="66" spans="2:47" s="1" customFormat="1" ht="10.35" customHeight="1">
      <c r="B66" s="33"/>
      <c r="L66" s="33"/>
    </row>
    <row r="67" spans="2:47" s="1" customFormat="1" ht="22.8" customHeight="1">
      <c r="B67" s="33"/>
      <c r="C67" s="103" t="s">
        <v>70</v>
      </c>
      <c r="J67" s="64">
        <f>J98</f>
        <v>0</v>
      </c>
      <c r="L67" s="33"/>
      <c r="AU67" s="18" t="s">
        <v>131</v>
      </c>
    </row>
    <row r="68" spans="2:47" s="8" customFormat="1" ht="24.9" customHeight="1">
      <c r="B68" s="104"/>
      <c r="D68" s="105" t="s">
        <v>132</v>
      </c>
      <c r="E68" s="106"/>
      <c r="F68" s="106"/>
      <c r="G68" s="106"/>
      <c r="H68" s="106"/>
      <c r="I68" s="106"/>
      <c r="J68" s="107">
        <f>J99</f>
        <v>0</v>
      </c>
      <c r="L68" s="104"/>
    </row>
    <row r="69" spans="2:47" s="9" customFormat="1" ht="19.95" customHeight="1">
      <c r="B69" s="108"/>
      <c r="D69" s="109" t="s">
        <v>544</v>
      </c>
      <c r="E69" s="110"/>
      <c r="F69" s="110"/>
      <c r="G69" s="110"/>
      <c r="H69" s="110"/>
      <c r="I69" s="110"/>
      <c r="J69" s="111">
        <f>J100</f>
        <v>0</v>
      </c>
      <c r="L69" s="108"/>
    </row>
    <row r="70" spans="2:47" s="9" customFormat="1" ht="19.95" customHeight="1">
      <c r="B70" s="108"/>
      <c r="D70" s="109" t="s">
        <v>135</v>
      </c>
      <c r="E70" s="110"/>
      <c r="F70" s="110"/>
      <c r="G70" s="110"/>
      <c r="H70" s="110"/>
      <c r="I70" s="110"/>
      <c r="J70" s="111">
        <f>J202</f>
        <v>0</v>
      </c>
      <c r="L70" s="108"/>
    </row>
    <row r="71" spans="2:47" s="9" customFormat="1" ht="19.95" customHeight="1">
      <c r="B71" s="108"/>
      <c r="D71" s="109" t="s">
        <v>2373</v>
      </c>
      <c r="E71" s="110"/>
      <c r="F71" s="110"/>
      <c r="G71" s="110"/>
      <c r="H71" s="110"/>
      <c r="I71" s="110"/>
      <c r="J71" s="111">
        <f>J211</f>
        <v>0</v>
      </c>
      <c r="L71" s="108"/>
    </row>
    <row r="72" spans="2:47" s="9" customFormat="1" ht="19.95" customHeight="1">
      <c r="B72" s="108"/>
      <c r="D72" s="109" t="s">
        <v>2045</v>
      </c>
      <c r="E72" s="110"/>
      <c r="F72" s="110"/>
      <c r="G72" s="110"/>
      <c r="H72" s="110"/>
      <c r="I72" s="110"/>
      <c r="J72" s="111">
        <f>J245</f>
        <v>0</v>
      </c>
      <c r="L72" s="108"/>
    </row>
    <row r="73" spans="2:47" s="9" customFormat="1" ht="19.95" customHeight="1">
      <c r="B73" s="108"/>
      <c r="D73" s="109" t="s">
        <v>2046</v>
      </c>
      <c r="E73" s="110"/>
      <c r="F73" s="110"/>
      <c r="G73" s="110"/>
      <c r="H73" s="110"/>
      <c r="I73" s="110"/>
      <c r="J73" s="111">
        <f>J281</f>
        <v>0</v>
      </c>
      <c r="L73" s="108"/>
    </row>
    <row r="74" spans="2:47" s="9" customFormat="1" ht="19.95" customHeight="1">
      <c r="B74" s="108"/>
      <c r="D74" s="109" t="s">
        <v>139</v>
      </c>
      <c r="E74" s="110"/>
      <c r="F74" s="110"/>
      <c r="G74" s="110"/>
      <c r="H74" s="110"/>
      <c r="I74" s="110"/>
      <c r="J74" s="111">
        <f>J284</f>
        <v>0</v>
      </c>
      <c r="L74" s="108"/>
    </row>
    <row r="75" spans="2:47" s="1" customFormat="1" ht="21.75" customHeight="1">
      <c r="B75" s="33"/>
      <c r="L75" s="33"/>
    </row>
    <row r="76" spans="2:47" s="1" customFormat="1" ht="6.9" customHeight="1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33"/>
    </row>
    <row r="80" spans="2:47" s="1" customFormat="1" ht="6.9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33"/>
    </row>
    <row r="81" spans="2:12" s="1" customFormat="1" ht="24.9" customHeight="1">
      <c r="B81" s="33"/>
      <c r="C81" s="22" t="s">
        <v>140</v>
      </c>
      <c r="L81" s="33"/>
    </row>
    <row r="82" spans="2:12" s="1" customFormat="1" ht="6.9" customHeight="1">
      <c r="B82" s="33"/>
      <c r="L82" s="33"/>
    </row>
    <row r="83" spans="2:12" s="1" customFormat="1" ht="12" customHeight="1">
      <c r="B83" s="33"/>
      <c r="C83" s="28" t="s">
        <v>16</v>
      </c>
      <c r="L83" s="33"/>
    </row>
    <row r="84" spans="2:12" s="1" customFormat="1" ht="16.5" customHeight="1">
      <c r="B84" s="33"/>
      <c r="E84" s="325" t="str">
        <f>E7</f>
        <v>Tištín - lokalita Z3 - Dopravní a technická infrastruktura pro I. a II. etapu výstavby</v>
      </c>
      <c r="F84" s="326"/>
      <c r="G84" s="326"/>
      <c r="H84" s="326"/>
      <c r="L84" s="33"/>
    </row>
    <row r="85" spans="2:12" ht="12" customHeight="1">
      <c r="B85" s="21"/>
      <c r="C85" s="28" t="s">
        <v>123</v>
      </c>
      <c r="L85" s="21"/>
    </row>
    <row r="86" spans="2:12" ht="16.5" customHeight="1">
      <c r="B86" s="21"/>
      <c r="E86" s="325" t="s">
        <v>124</v>
      </c>
      <c r="F86" s="295"/>
      <c r="G86" s="295"/>
      <c r="H86" s="295"/>
      <c r="L86" s="21"/>
    </row>
    <row r="87" spans="2:12" ht="12" customHeight="1">
      <c r="B87" s="21"/>
      <c r="C87" s="28" t="s">
        <v>125</v>
      </c>
      <c r="L87" s="21"/>
    </row>
    <row r="88" spans="2:12" s="1" customFormat="1" ht="16.5" customHeight="1">
      <c r="B88" s="33"/>
      <c r="E88" s="323" t="s">
        <v>2040</v>
      </c>
      <c r="F88" s="327"/>
      <c r="G88" s="327"/>
      <c r="H88" s="327"/>
      <c r="L88" s="33"/>
    </row>
    <row r="89" spans="2:12" s="1" customFormat="1" ht="12" customHeight="1">
      <c r="B89" s="33"/>
      <c r="C89" s="28" t="s">
        <v>1065</v>
      </c>
      <c r="L89" s="33"/>
    </row>
    <row r="90" spans="2:12" s="1" customFormat="1" ht="16.5" customHeight="1">
      <c r="B90" s="33"/>
      <c r="E90" s="288" t="str">
        <f>E13</f>
        <v>SO 03.1 - Vodovodní přípojky</v>
      </c>
      <c r="F90" s="327"/>
      <c r="G90" s="327"/>
      <c r="H90" s="327"/>
      <c r="L90" s="33"/>
    </row>
    <row r="91" spans="2:12" s="1" customFormat="1" ht="6.9" customHeight="1">
      <c r="B91" s="33"/>
      <c r="L91" s="33"/>
    </row>
    <row r="92" spans="2:12" s="1" customFormat="1" ht="12" customHeight="1">
      <c r="B92" s="33"/>
      <c r="C92" s="28" t="s">
        <v>21</v>
      </c>
      <c r="F92" s="26" t="str">
        <f>F16</f>
        <v>Tištín</v>
      </c>
      <c r="I92" s="28" t="s">
        <v>23</v>
      </c>
      <c r="J92" s="50" t="str">
        <f>IF(J16="","",J16)</f>
        <v>16. 4. 2024</v>
      </c>
      <c r="L92" s="33"/>
    </row>
    <row r="93" spans="2:12" s="1" customFormat="1" ht="6.9" customHeight="1">
      <c r="B93" s="33"/>
      <c r="L93" s="33"/>
    </row>
    <row r="94" spans="2:12" s="1" customFormat="1" ht="15.15" customHeight="1">
      <c r="B94" s="33"/>
      <c r="C94" s="28" t="s">
        <v>25</v>
      </c>
      <c r="F94" s="26" t="str">
        <f>E19</f>
        <v xml:space="preserve">Městys Tištín, Tištín 37, 798 29 Tištín, </v>
      </c>
      <c r="I94" s="28" t="s">
        <v>31</v>
      </c>
      <c r="J94" s="31" t="str">
        <f>E25</f>
        <v>ing. Libuše Kujová,</v>
      </c>
      <c r="L94" s="33"/>
    </row>
    <row r="95" spans="2:12" s="1" customFormat="1" ht="15.15" customHeight="1">
      <c r="B95" s="33"/>
      <c r="C95" s="28" t="s">
        <v>29</v>
      </c>
      <c r="F95" s="26" t="str">
        <f>IF(E22="","",E22)</f>
        <v>Vyplň údaj</v>
      </c>
      <c r="I95" s="28" t="s">
        <v>34</v>
      </c>
      <c r="J95" s="31" t="str">
        <f>E28</f>
        <v>Kucek</v>
      </c>
      <c r="L95" s="33"/>
    </row>
    <row r="96" spans="2:12" s="1" customFormat="1" ht="10.35" customHeight="1">
      <c r="B96" s="33"/>
      <c r="L96" s="33"/>
    </row>
    <row r="97" spans="2:65" s="10" customFormat="1" ht="29.25" customHeight="1">
      <c r="B97" s="112"/>
      <c r="C97" s="113" t="s">
        <v>141</v>
      </c>
      <c r="D97" s="114" t="s">
        <v>57</v>
      </c>
      <c r="E97" s="114" t="s">
        <v>53</v>
      </c>
      <c r="F97" s="114" t="s">
        <v>54</v>
      </c>
      <c r="G97" s="114" t="s">
        <v>142</v>
      </c>
      <c r="H97" s="114" t="s">
        <v>143</v>
      </c>
      <c r="I97" s="114" t="s">
        <v>144</v>
      </c>
      <c r="J97" s="114" t="s">
        <v>130</v>
      </c>
      <c r="K97" s="115" t="s">
        <v>145</v>
      </c>
      <c r="L97" s="112"/>
      <c r="M97" s="57" t="s">
        <v>19</v>
      </c>
      <c r="N97" s="58" t="s">
        <v>42</v>
      </c>
      <c r="O97" s="58" t="s">
        <v>146</v>
      </c>
      <c r="P97" s="58" t="s">
        <v>147</v>
      </c>
      <c r="Q97" s="58" t="s">
        <v>148</v>
      </c>
      <c r="R97" s="58" t="s">
        <v>149</v>
      </c>
      <c r="S97" s="58" t="s">
        <v>150</v>
      </c>
      <c r="T97" s="59" t="s">
        <v>151</v>
      </c>
    </row>
    <row r="98" spans="2:65" s="1" customFormat="1" ht="22.8" customHeight="1">
      <c r="B98" s="33"/>
      <c r="C98" s="62" t="s">
        <v>152</v>
      </c>
      <c r="J98" s="116">
        <f>BK98</f>
        <v>0</v>
      </c>
      <c r="L98" s="33"/>
      <c r="M98" s="60"/>
      <c r="N98" s="51"/>
      <c r="O98" s="51"/>
      <c r="P98" s="117">
        <f>P99</f>
        <v>0</v>
      </c>
      <c r="Q98" s="51"/>
      <c r="R98" s="117">
        <f>R99</f>
        <v>36.200052140000004</v>
      </c>
      <c r="S98" s="51"/>
      <c r="T98" s="118">
        <f>T99</f>
        <v>0</v>
      </c>
      <c r="AT98" s="18" t="s">
        <v>71</v>
      </c>
      <c r="AU98" s="18" t="s">
        <v>131</v>
      </c>
      <c r="BK98" s="119">
        <f>BK99</f>
        <v>0</v>
      </c>
    </row>
    <row r="99" spans="2:65" s="11" customFormat="1" ht="25.95" customHeight="1">
      <c r="B99" s="120"/>
      <c r="D99" s="121" t="s">
        <v>71</v>
      </c>
      <c r="E99" s="122" t="s">
        <v>153</v>
      </c>
      <c r="F99" s="122" t="s">
        <v>154</v>
      </c>
      <c r="I99" s="123"/>
      <c r="J99" s="124">
        <f>BK99</f>
        <v>0</v>
      </c>
      <c r="L99" s="120"/>
      <c r="M99" s="125"/>
      <c r="P99" s="126">
        <f>P100+P202+P211+P245+P281+P284</f>
        <v>0</v>
      </c>
      <c r="R99" s="126">
        <f>R100+R202+R211+R245+R281+R284</f>
        <v>36.200052140000004</v>
      </c>
      <c r="T99" s="127">
        <f>T100+T202+T211+T245+T281+T284</f>
        <v>0</v>
      </c>
      <c r="AR99" s="121" t="s">
        <v>79</v>
      </c>
      <c r="AT99" s="128" t="s">
        <v>71</v>
      </c>
      <c r="AU99" s="128" t="s">
        <v>72</v>
      </c>
      <c r="AY99" s="121" t="s">
        <v>155</v>
      </c>
      <c r="BK99" s="129">
        <f>BK100+BK202+BK211+BK245+BK281+BK284</f>
        <v>0</v>
      </c>
    </row>
    <row r="100" spans="2:65" s="11" customFormat="1" ht="22.8" customHeight="1">
      <c r="B100" s="120"/>
      <c r="D100" s="121" t="s">
        <v>71</v>
      </c>
      <c r="E100" s="130" t="s">
        <v>79</v>
      </c>
      <c r="F100" s="130" t="s">
        <v>548</v>
      </c>
      <c r="I100" s="123"/>
      <c r="J100" s="131">
        <f>BK100</f>
        <v>0</v>
      </c>
      <c r="L100" s="120"/>
      <c r="M100" s="125"/>
      <c r="P100" s="126">
        <f>SUM(P101:P201)</f>
        <v>0</v>
      </c>
      <c r="R100" s="126">
        <f>SUM(R101:R201)</f>
        <v>0.32050284000000001</v>
      </c>
      <c r="T100" s="127">
        <f>SUM(T101:T201)</f>
        <v>0</v>
      </c>
      <c r="AR100" s="121" t="s">
        <v>79</v>
      </c>
      <c r="AT100" s="128" t="s">
        <v>71</v>
      </c>
      <c r="AU100" s="128" t="s">
        <v>79</v>
      </c>
      <c r="AY100" s="121" t="s">
        <v>155</v>
      </c>
      <c r="BK100" s="129">
        <f>SUM(BK101:BK201)</f>
        <v>0</v>
      </c>
    </row>
    <row r="101" spans="2:65" s="1" customFormat="1" ht="24.15" customHeight="1">
      <c r="B101" s="33"/>
      <c r="C101" s="132" t="s">
        <v>79</v>
      </c>
      <c r="D101" s="132" t="s">
        <v>158</v>
      </c>
      <c r="E101" s="133" t="s">
        <v>2374</v>
      </c>
      <c r="F101" s="134" t="s">
        <v>2375</v>
      </c>
      <c r="G101" s="135" t="s">
        <v>186</v>
      </c>
      <c r="H101" s="136">
        <v>190.77600000000001</v>
      </c>
      <c r="I101" s="137"/>
      <c r="J101" s="138">
        <f>ROUND(I101*H101,2)</f>
        <v>0</v>
      </c>
      <c r="K101" s="134" t="s">
        <v>162</v>
      </c>
      <c r="L101" s="33"/>
      <c r="M101" s="139" t="s">
        <v>19</v>
      </c>
      <c r="N101" s="140" t="s">
        <v>43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163</v>
      </c>
      <c r="AT101" s="143" t="s">
        <v>158</v>
      </c>
      <c r="AU101" s="143" t="s">
        <v>82</v>
      </c>
      <c r="AY101" s="18" t="s">
        <v>155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79</v>
      </c>
      <c r="BK101" s="144">
        <f>ROUND(I101*H101,2)</f>
        <v>0</v>
      </c>
      <c r="BL101" s="18" t="s">
        <v>163</v>
      </c>
      <c r="BM101" s="143" t="s">
        <v>2376</v>
      </c>
    </row>
    <row r="102" spans="2:65" s="1" customFormat="1" ht="10.199999999999999">
      <c r="B102" s="33"/>
      <c r="D102" s="145" t="s">
        <v>164</v>
      </c>
      <c r="F102" s="146" t="s">
        <v>2377</v>
      </c>
      <c r="I102" s="147"/>
      <c r="L102" s="33"/>
      <c r="M102" s="148"/>
      <c r="T102" s="54"/>
      <c r="AT102" s="18" t="s">
        <v>164</v>
      </c>
      <c r="AU102" s="18" t="s">
        <v>82</v>
      </c>
    </row>
    <row r="103" spans="2:65" s="14" customFormat="1" ht="10.199999999999999">
      <c r="B103" s="178"/>
      <c r="D103" s="160" t="s">
        <v>514</v>
      </c>
      <c r="E103" s="179" t="s">
        <v>19</v>
      </c>
      <c r="F103" s="180" t="s">
        <v>2378</v>
      </c>
      <c r="H103" s="179" t="s">
        <v>19</v>
      </c>
      <c r="I103" s="181"/>
      <c r="L103" s="178"/>
      <c r="M103" s="182"/>
      <c r="T103" s="183"/>
      <c r="AT103" s="179" t="s">
        <v>514</v>
      </c>
      <c r="AU103" s="179" t="s">
        <v>82</v>
      </c>
      <c r="AV103" s="14" t="s">
        <v>79</v>
      </c>
      <c r="AW103" s="14" t="s">
        <v>33</v>
      </c>
      <c r="AX103" s="14" t="s">
        <v>72</v>
      </c>
      <c r="AY103" s="179" t="s">
        <v>155</v>
      </c>
    </row>
    <row r="104" spans="2:65" s="14" customFormat="1" ht="10.199999999999999">
      <c r="B104" s="178"/>
      <c r="D104" s="160" t="s">
        <v>514</v>
      </c>
      <c r="E104" s="179" t="s">
        <v>19</v>
      </c>
      <c r="F104" s="180" t="s">
        <v>2379</v>
      </c>
      <c r="H104" s="179" t="s">
        <v>19</v>
      </c>
      <c r="I104" s="181"/>
      <c r="L104" s="178"/>
      <c r="M104" s="182"/>
      <c r="T104" s="183"/>
      <c r="AT104" s="179" t="s">
        <v>514</v>
      </c>
      <c r="AU104" s="179" t="s">
        <v>82</v>
      </c>
      <c r="AV104" s="14" t="s">
        <v>79</v>
      </c>
      <c r="AW104" s="14" t="s">
        <v>33</v>
      </c>
      <c r="AX104" s="14" t="s">
        <v>72</v>
      </c>
      <c r="AY104" s="179" t="s">
        <v>155</v>
      </c>
    </row>
    <row r="105" spans="2:65" s="12" customFormat="1" ht="10.199999999999999">
      <c r="B105" s="159"/>
      <c r="D105" s="160" t="s">
        <v>514</v>
      </c>
      <c r="E105" s="161" t="s">
        <v>19</v>
      </c>
      <c r="F105" s="162" t="s">
        <v>2380</v>
      </c>
      <c r="H105" s="163">
        <v>14.92</v>
      </c>
      <c r="I105" s="164"/>
      <c r="L105" s="159"/>
      <c r="M105" s="165"/>
      <c r="T105" s="166"/>
      <c r="AT105" s="161" t="s">
        <v>514</v>
      </c>
      <c r="AU105" s="161" t="s">
        <v>82</v>
      </c>
      <c r="AV105" s="12" t="s">
        <v>82</v>
      </c>
      <c r="AW105" s="12" t="s">
        <v>33</v>
      </c>
      <c r="AX105" s="12" t="s">
        <v>72</v>
      </c>
      <c r="AY105" s="161" t="s">
        <v>155</v>
      </c>
    </row>
    <row r="106" spans="2:65" s="14" customFormat="1" ht="10.199999999999999">
      <c r="B106" s="178"/>
      <c r="D106" s="160" t="s">
        <v>514</v>
      </c>
      <c r="E106" s="179" t="s">
        <v>19</v>
      </c>
      <c r="F106" s="180" t="s">
        <v>2381</v>
      </c>
      <c r="H106" s="179" t="s">
        <v>19</v>
      </c>
      <c r="I106" s="181"/>
      <c r="L106" s="178"/>
      <c r="M106" s="182"/>
      <c r="T106" s="183"/>
      <c r="AT106" s="179" t="s">
        <v>514</v>
      </c>
      <c r="AU106" s="179" t="s">
        <v>82</v>
      </c>
      <c r="AV106" s="14" t="s">
        <v>79</v>
      </c>
      <c r="AW106" s="14" t="s">
        <v>33</v>
      </c>
      <c r="AX106" s="14" t="s">
        <v>72</v>
      </c>
      <c r="AY106" s="179" t="s">
        <v>155</v>
      </c>
    </row>
    <row r="107" spans="2:65" s="12" customFormat="1" ht="10.199999999999999">
      <c r="B107" s="159"/>
      <c r="D107" s="160" t="s">
        <v>514</v>
      </c>
      <c r="E107" s="161" t="s">
        <v>19</v>
      </c>
      <c r="F107" s="162" t="s">
        <v>2382</v>
      </c>
      <c r="H107" s="163">
        <v>14.287000000000001</v>
      </c>
      <c r="I107" s="164"/>
      <c r="L107" s="159"/>
      <c r="M107" s="165"/>
      <c r="T107" s="166"/>
      <c r="AT107" s="161" t="s">
        <v>514</v>
      </c>
      <c r="AU107" s="161" t="s">
        <v>82</v>
      </c>
      <c r="AV107" s="12" t="s">
        <v>82</v>
      </c>
      <c r="AW107" s="12" t="s">
        <v>33</v>
      </c>
      <c r="AX107" s="12" t="s">
        <v>72</v>
      </c>
      <c r="AY107" s="161" t="s">
        <v>155</v>
      </c>
    </row>
    <row r="108" spans="2:65" s="14" customFormat="1" ht="10.199999999999999">
      <c r="B108" s="178"/>
      <c r="D108" s="160" t="s">
        <v>514</v>
      </c>
      <c r="E108" s="179" t="s">
        <v>19</v>
      </c>
      <c r="F108" s="180" t="s">
        <v>2383</v>
      </c>
      <c r="H108" s="179" t="s">
        <v>19</v>
      </c>
      <c r="I108" s="181"/>
      <c r="L108" s="178"/>
      <c r="M108" s="182"/>
      <c r="T108" s="183"/>
      <c r="AT108" s="179" t="s">
        <v>514</v>
      </c>
      <c r="AU108" s="179" t="s">
        <v>82</v>
      </c>
      <c r="AV108" s="14" t="s">
        <v>79</v>
      </c>
      <c r="AW108" s="14" t="s">
        <v>33</v>
      </c>
      <c r="AX108" s="14" t="s">
        <v>72</v>
      </c>
      <c r="AY108" s="179" t="s">
        <v>155</v>
      </c>
    </row>
    <row r="109" spans="2:65" s="12" customFormat="1" ht="10.199999999999999">
      <c r="B109" s="159"/>
      <c r="D109" s="160" t="s">
        <v>514</v>
      </c>
      <c r="E109" s="161" t="s">
        <v>19</v>
      </c>
      <c r="F109" s="162" t="s">
        <v>2384</v>
      </c>
      <c r="H109" s="163">
        <v>15.4</v>
      </c>
      <c r="I109" s="164"/>
      <c r="L109" s="159"/>
      <c r="M109" s="165"/>
      <c r="T109" s="166"/>
      <c r="AT109" s="161" t="s">
        <v>514</v>
      </c>
      <c r="AU109" s="161" t="s">
        <v>82</v>
      </c>
      <c r="AV109" s="12" t="s">
        <v>82</v>
      </c>
      <c r="AW109" s="12" t="s">
        <v>33</v>
      </c>
      <c r="AX109" s="12" t="s">
        <v>72</v>
      </c>
      <c r="AY109" s="161" t="s">
        <v>155</v>
      </c>
    </row>
    <row r="110" spans="2:65" s="14" customFormat="1" ht="10.199999999999999">
      <c r="B110" s="178"/>
      <c r="D110" s="160" t="s">
        <v>514</v>
      </c>
      <c r="E110" s="179" t="s">
        <v>19</v>
      </c>
      <c r="F110" s="180" t="s">
        <v>2385</v>
      </c>
      <c r="H110" s="179" t="s">
        <v>19</v>
      </c>
      <c r="I110" s="181"/>
      <c r="L110" s="178"/>
      <c r="M110" s="182"/>
      <c r="T110" s="183"/>
      <c r="AT110" s="179" t="s">
        <v>514</v>
      </c>
      <c r="AU110" s="179" t="s">
        <v>82</v>
      </c>
      <c r="AV110" s="14" t="s">
        <v>79</v>
      </c>
      <c r="AW110" s="14" t="s">
        <v>33</v>
      </c>
      <c r="AX110" s="14" t="s">
        <v>72</v>
      </c>
      <c r="AY110" s="179" t="s">
        <v>155</v>
      </c>
    </row>
    <row r="111" spans="2:65" s="12" customFormat="1" ht="10.199999999999999">
      <c r="B111" s="159"/>
      <c r="D111" s="160" t="s">
        <v>514</v>
      </c>
      <c r="E111" s="161" t="s">
        <v>19</v>
      </c>
      <c r="F111" s="162" t="s">
        <v>2386</v>
      </c>
      <c r="H111" s="163">
        <v>16.5</v>
      </c>
      <c r="I111" s="164"/>
      <c r="L111" s="159"/>
      <c r="M111" s="165"/>
      <c r="T111" s="166"/>
      <c r="AT111" s="161" t="s">
        <v>514</v>
      </c>
      <c r="AU111" s="161" t="s">
        <v>82</v>
      </c>
      <c r="AV111" s="12" t="s">
        <v>82</v>
      </c>
      <c r="AW111" s="12" t="s">
        <v>33</v>
      </c>
      <c r="AX111" s="12" t="s">
        <v>72</v>
      </c>
      <c r="AY111" s="161" t="s">
        <v>155</v>
      </c>
    </row>
    <row r="112" spans="2:65" s="14" customFormat="1" ht="10.199999999999999">
      <c r="B112" s="178"/>
      <c r="D112" s="160" t="s">
        <v>514</v>
      </c>
      <c r="E112" s="179" t="s">
        <v>19</v>
      </c>
      <c r="F112" s="180" t="s">
        <v>2387</v>
      </c>
      <c r="H112" s="179" t="s">
        <v>19</v>
      </c>
      <c r="I112" s="181"/>
      <c r="L112" s="178"/>
      <c r="M112" s="182"/>
      <c r="T112" s="183"/>
      <c r="AT112" s="179" t="s">
        <v>514</v>
      </c>
      <c r="AU112" s="179" t="s">
        <v>82</v>
      </c>
      <c r="AV112" s="14" t="s">
        <v>79</v>
      </c>
      <c r="AW112" s="14" t="s">
        <v>33</v>
      </c>
      <c r="AX112" s="14" t="s">
        <v>72</v>
      </c>
      <c r="AY112" s="179" t="s">
        <v>155</v>
      </c>
    </row>
    <row r="113" spans="2:51" s="12" customFormat="1" ht="10.199999999999999">
      <c r="B113" s="159"/>
      <c r="D113" s="160" t="s">
        <v>514</v>
      </c>
      <c r="E113" s="161" t="s">
        <v>19</v>
      </c>
      <c r="F113" s="162" t="s">
        <v>2388</v>
      </c>
      <c r="H113" s="163">
        <v>12.75</v>
      </c>
      <c r="I113" s="164"/>
      <c r="L113" s="159"/>
      <c r="M113" s="165"/>
      <c r="T113" s="166"/>
      <c r="AT113" s="161" t="s">
        <v>514</v>
      </c>
      <c r="AU113" s="161" t="s">
        <v>82</v>
      </c>
      <c r="AV113" s="12" t="s">
        <v>82</v>
      </c>
      <c r="AW113" s="12" t="s">
        <v>33</v>
      </c>
      <c r="AX113" s="12" t="s">
        <v>72</v>
      </c>
      <c r="AY113" s="161" t="s">
        <v>155</v>
      </c>
    </row>
    <row r="114" spans="2:51" s="14" customFormat="1" ht="10.199999999999999">
      <c r="B114" s="178"/>
      <c r="D114" s="160" t="s">
        <v>514</v>
      </c>
      <c r="E114" s="179" t="s">
        <v>19</v>
      </c>
      <c r="F114" s="180" t="s">
        <v>2389</v>
      </c>
      <c r="H114" s="179" t="s">
        <v>19</v>
      </c>
      <c r="I114" s="181"/>
      <c r="L114" s="178"/>
      <c r="M114" s="182"/>
      <c r="T114" s="183"/>
      <c r="AT114" s="179" t="s">
        <v>514</v>
      </c>
      <c r="AU114" s="179" t="s">
        <v>82</v>
      </c>
      <c r="AV114" s="14" t="s">
        <v>79</v>
      </c>
      <c r="AW114" s="14" t="s">
        <v>33</v>
      </c>
      <c r="AX114" s="14" t="s">
        <v>72</v>
      </c>
      <c r="AY114" s="179" t="s">
        <v>155</v>
      </c>
    </row>
    <row r="115" spans="2:51" s="12" customFormat="1" ht="10.199999999999999">
      <c r="B115" s="159"/>
      <c r="D115" s="160" t="s">
        <v>514</v>
      </c>
      <c r="E115" s="161" t="s">
        <v>19</v>
      </c>
      <c r="F115" s="162" t="s">
        <v>2390</v>
      </c>
      <c r="H115" s="163">
        <v>7.8440000000000003</v>
      </c>
      <c r="I115" s="164"/>
      <c r="L115" s="159"/>
      <c r="M115" s="165"/>
      <c r="T115" s="166"/>
      <c r="AT115" s="161" t="s">
        <v>514</v>
      </c>
      <c r="AU115" s="161" t="s">
        <v>82</v>
      </c>
      <c r="AV115" s="12" t="s">
        <v>82</v>
      </c>
      <c r="AW115" s="12" t="s">
        <v>33</v>
      </c>
      <c r="AX115" s="12" t="s">
        <v>72</v>
      </c>
      <c r="AY115" s="161" t="s">
        <v>155</v>
      </c>
    </row>
    <row r="116" spans="2:51" s="14" customFormat="1" ht="10.199999999999999">
      <c r="B116" s="178"/>
      <c r="D116" s="160" t="s">
        <v>514</v>
      </c>
      <c r="E116" s="179" t="s">
        <v>19</v>
      </c>
      <c r="F116" s="180" t="s">
        <v>2391</v>
      </c>
      <c r="H116" s="179" t="s">
        <v>19</v>
      </c>
      <c r="I116" s="181"/>
      <c r="L116" s="178"/>
      <c r="M116" s="182"/>
      <c r="T116" s="183"/>
      <c r="AT116" s="179" t="s">
        <v>514</v>
      </c>
      <c r="AU116" s="179" t="s">
        <v>82</v>
      </c>
      <c r="AV116" s="14" t="s">
        <v>79</v>
      </c>
      <c r="AW116" s="14" t="s">
        <v>33</v>
      </c>
      <c r="AX116" s="14" t="s">
        <v>72</v>
      </c>
      <c r="AY116" s="179" t="s">
        <v>155</v>
      </c>
    </row>
    <row r="117" spans="2:51" s="12" customFormat="1" ht="10.199999999999999">
      <c r="B117" s="159"/>
      <c r="D117" s="160" t="s">
        <v>514</v>
      </c>
      <c r="E117" s="161" t="s">
        <v>19</v>
      </c>
      <c r="F117" s="162" t="s">
        <v>2392</v>
      </c>
      <c r="H117" s="163">
        <v>8.36</v>
      </c>
      <c r="I117" s="164"/>
      <c r="L117" s="159"/>
      <c r="M117" s="165"/>
      <c r="T117" s="166"/>
      <c r="AT117" s="161" t="s">
        <v>514</v>
      </c>
      <c r="AU117" s="161" t="s">
        <v>82</v>
      </c>
      <c r="AV117" s="12" t="s">
        <v>82</v>
      </c>
      <c r="AW117" s="12" t="s">
        <v>33</v>
      </c>
      <c r="AX117" s="12" t="s">
        <v>72</v>
      </c>
      <c r="AY117" s="161" t="s">
        <v>155</v>
      </c>
    </row>
    <row r="118" spans="2:51" s="14" customFormat="1" ht="10.199999999999999">
      <c r="B118" s="178"/>
      <c r="D118" s="160" t="s">
        <v>514</v>
      </c>
      <c r="E118" s="179" t="s">
        <v>19</v>
      </c>
      <c r="F118" s="180" t="s">
        <v>2393</v>
      </c>
      <c r="H118" s="179" t="s">
        <v>19</v>
      </c>
      <c r="I118" s="181"/>
      <c r="L118" s="178"/>
      <c r="M118" s="182"/>
      <c r="T118" s="183"/>
      <c r="AT118" s="179" t="s">
        <v>514</v>
      </c>
      <c r="AU118" s="179" t="s">
        <v>82</v>
      </c>
      <c r="AV118" s="14" t="s">
        <v>79</v>
      </c>
      <c r="AW118" s="14" t="s">
        <v>33</v>
      </c>
      <c r="AX118" s="14" t="s">
        <v>72</v>
      </c>
      <c r="AY118" s="179" t="s">
        <v>155</v>
      </c>
    </row>
    <row r="119" spans="2:51" s="12" customFormat="1" ht="10.199999999999999">
      <c r="B119" s="159"/>
      <c r="D119" s="160" t="s">
        <v>514</v>
      </c>
      <c r="E119" s="161" t="s">
        <v>19</v>
      </c>
      <c r="F119" s="162" t="s">
        <v>2394</v>
      </c>
      <c r="H119" s="163">
        <v>8.3049999999999997</v>
      </c>
      <c r="I119" s="164"/>
      <c r="L119" s="159"/>
      <c r="M119" s="165"/>
      <c r="T119" s="166"/>
      <c r="AT119" s="161" t="s">
        <v>514</v>
      </c>
      <c r="AU119" s="161" t="s">
        <v>82</v>
      </c>
      <c r="AV119" s="12" t="s">
        <v>82</v>
      </c>
      <c r="AW119" s="12" t="s">
        <v>33</v>
      </c>
      <c r="AX119" s="12" t="s">
        <v>72</v>
      </c>
      <c r="AY119" s="161" t="s">
        <v>155</v>
      </c>
    </row>
    <row r="120" spans="2:51" s="14" customFormat="1" ht="10.199999999999999">
      <c r="B120" s="178"/>
      <c r="D120" s="160" t="s">
        <v>514</v>
      </c>
      <c r="E120" s="179" t="s">
        <v>19</v>
      </c>
      <c r="F120" s="180" t="s">
        <v>2395</v>
      </c>
      <c r="H120" s="179" t="s">
        <v>19</v>
      </c>
      <c r="I120" s="181"/>
      <c r="L120" s="178"/>
      <c r="M120" s="182"/>
      <c r="T120" s="183"/>
      <c r="AT120" s="179" t="s">
        <v>514</v>
      </c>
      <c r="AU120" s="179" t="s">
        <v>82</v>
      </c>
      <c r="AV120" s="14" t="s">
        <v>79</v>
      </c>
      <c r="AW120" s="14" t="s">
        <v>33</v>
      </c>
      <c r="AX120" s="14" t="s">
        <v>72</v>
      </c>
      <c r="AY120" s="179" t="s">
        <v>155</v>
      </c>
    </row>
    <row r="121" spans="2:51" s="12" customFormat="1" ht="10.199999999999999">
      <c r="B121" s="159"/>
      <c r="D121" s="160" t="s">
        <v>514</v>
      </c>
      <c r="E121" s="161" t="s">
        <v>19</v>
      </c>
      <c r="F121" s="162" t="s">
        <v>2396</v>
      </c>
      <c r="H121" s="163">
        <v>8.6630000000000003</v>
      </c>
      <c r="I121" s="164"/>
      <c r="L121" s="159"/>
      <c r="M121" s="165"/>
      <c r="T121" s="166"/>
      <c r="AT121" s="161" t="s">
        <v>514</v>
      </c>
      <c r="AU121" s="161" t="s">
        <v>82</v>
      </c>
      <c r="AV121" s="12" t="s">
        <v>82</v>
      </c>
      <c r="AW121" s="12" t="s">
        <v>33</v>
      </c>
      <c r="AX121" s="12" t="s">
        <v>72</v>
      </c>
      <c r="AY121" s="161" t="s">
        <v>155</v>
      </c>
    </row>
    <row r="122" spans="2:51" s="14" customFormat="1" ht="10.199999999999999">
      <c r="B122" s="178"/>
      <c r="D122" s="160" t="s">
        <v>514</v>
      </c>
      <c r="E122" s="179" t="s">
        <v>19</v>
      </c>
      <c r="F122" s="180" t="s">
        <v>2397</v>
      </c>
      <c r="H122" s="179" t="s">
        <v>19</v>
      </c>
      <c r="I122" s="181"/>
      <c r="L122" s="178"/>
      <c r="M122" s="182"/>
      <c r="T122" s="183"/>
      <c r="AT122" s="179" t="s">
        <v>514</v>
      </c>
      <c r="AU122" s="179" t="s">
        <v>82</v>
      </c>
      <c r="AV122" s="14" t="s">
        <v>79</v>
      </c>
      <c r="AW122" s="14" t="s">
        <v>33</v>
      </c>
      <c r="AX122" s="14" t="s">
        <v>72</v>
      </c>
      <c r="AY122" s="179" t="s">
        <v>155</v>
      </c>
    </row>
    <row r="123" spans="2:51" s="12" customFormat="1" ht="10.199999999999999">
      <c r="B123" s="159"/>
      <c r="D123" s="160" t="s">
        <v>514</v>
      </c>
      <c r="E123" s="161" t="s">
        <v>19</v>
      </c>
      <c r="F123" s="162" t="s">
        <v>2398</v>
      </c>
      <c r="H123" s="163">
        <v>8.8550000000000004</v>
      </c>
      <c r="I123" s="164"/>
      <c r="L123" s="159"/>
      <c r="M123" s="165"/>
      <c r="T123" s="166"/>
      <c r="AT123" s="161" t="s">
        <v>514</v>
      </c>
      <c r="AU123" s="161" t="s">
        <v>82</v>
      </c>
      <c r="AV123" s="12" t="s">
        <v>82</v>
      </c>
      <c r="AW123" s="12" t="s">
        <v>33</v>
      </c>
      <c r="AX123" s="12" t="s">
        <v>72</v>
      </c>
      <c r="AY123" s="161" t="s">
        <v>155</v>
      </c>
    </row>
    <row r="124" spans="2:51" s="14" customFormat="1" ht="10.199999999999999">
      <c r="B124" s="178"/>
      <c r="D124" s="160" t="s">
        <v>514</v>
      </c>
      <c r="E124" s="179" t="s">
        <v>19</v>
      </c>
      <c r="F124" s="180" t="s">
        <v>2399</v>
      </c>
      <c r="H124" s="179" t="s">
        <v>19</v>
      </c>
      <c r="I124" s="181"/>
      <c r="L124" s="178"/>
      <c r="M124" s="182"/>
      <c r="T124" s="183"/>
      <c r="AT124" s="179" t="s">
        <v>514</v>
      </c>
      <c r="AU124" s="179" t="s">
        <v>82</v>
      </c>
      <c r="AV124" s="14" t="s">
        <v>79</v>
      </c>
      <c r="AW124" s="14" t="s">
        <v>33</v>
      </c>
      <c r="AX124" s="14" t="s">
        <v>72</v>
      </c>
      <c r="AY124" s="179" t="s">
        <v>155</v>
      </c>
    </row>
    <row r="125" spans="2:51" s="12" customFormat="1" ht="10.199999999999999">
      <c r="B125" s="159"/>
      <c r="D125" s="160" t="s">
        <v>514</v>
      </c>
      <c r="E125" s="161" t="s">
        <v>19</v>
      </c>
      <c r="F125" s="162" t="s">
        <v>2400</v>
      </c>
      <c r="H125" s="163">
        <v>13.02</v>
      </c>
      <c r="I125" s="164"/>
      <c r="L125" s="159"/>
      <c r="M125" s="165"/>
      <c r="T125" s="166"/>
      <c r="AT125" s="161" t="s">
        <v>514</v>
      </c>
      <c r="AU125" s="161" t="s">
        <v>82</v>
      </c>
      <c r="AV125" s="12" t="s">
        <v>82</v>
      </c>
      <c r="AW125" s="12" t="s">
        <v>33</v>
      </c>
      <c r="AX125" s="12" t="s">
        <v>72</v>
      </c>
      <c r="AY125" s="161" t="s">
        <v>155</v>
      </c>
    </row>
    <row r="126" spans="2:51" s="14" customFormat="1" ht="10.199999999999999">
      <c r="B126" s="178"/>
      <c r="D126" s="160" t="s">
        <v>514</v>
      </c>
      <c r="E126" s="179" t="s">
        <v>19</v>
      </c>
      <c r="F126" s="180" t="s">
        <v>2401</v>
      </c>
      <c r="H126" s="179" t="s">
        <v>19</v>
      </c>
      <c r="I126" s="181"/>
      <c r="L126" s="178"/>
      <c r="M126" s="182"/>
      <c r="T126" s="183"/>
      <c r="AT126" s="179" t="s">
        <v>514</v>
      </c>
      <c r="AU126" s="179" t="s">
        <v>82</v>
      </c>
      <c r="AV126" s="14" t="s">
        <v>79</v>
      </c>
      <c r="AW126" s="14" t="s">
        <v>33</v>
      </c>
      <c r="AX126" s="14" t="s">
        <v>72</v>
      </c>
      <c r="AY126" s="179" t="s">
        <v>155</v>
      </c>
    </row>
    <row r="127" spans="2:51" s="12" customFormat="1" ht="10.199999999999999">
      <c r="B127" s="159"/>
      <c r="D127" s="160" t="s">
        <v>514</v>
      </c>
      <c r="E127" s="161" t="s">
        <v>19</v>
      </c>
      <c r="F127" s="162" t="s">
        <v>2402</v>
      </c>
      <c r="H127" s="163">
        <v>13.44</v>
      </c>
      <c r="I127" s="164"/>
      <c r="L127" s="159"/>
      <c r="M127" s="165"/>
      <c r="T127" s="166"/>
      <c r="AT127" s="161" t="s">
        <v>514</v>
      </c>
      <c r="AU127" s="161" t="s">
        <v>82</v>
      </c>
      <c r="AV127" s="12" t="s">
        <v>82</v>
      </c>
      <c r="AW127" s="12" t="s">
        <v>33</v>
      </c>
      <c r="AX127" s="12" t="s">
        <v>72</v>
      </c>
      <c r="AY127" s="161" t="s">
        <v>155</v>
      </c>
    </row>
    <row r="128" spans="2:51" s="14" customFormat="1" ht="10.199999999999999">
      <c r="B128" s="178"/>
      <c r="D128" s="160" t="s">
        <v>514</v>
      </c>
      <c r="E128" s="179" t="s">
        <v>19</v>
      </c>
      <c r="F128" s="180" t="s">
        <v>2403</v>
      </c>
      <c r="H128" s="179" t="s">
        <v>19</v>
      </c>
      <c r="I128" s="181"/>
      <c r="L128" s="178"/>
      <c r="M128" s="182"/>
      <c r="T128" s="183"/>
      <c r="AT128" s="179" t="s">
        <v>514</v>
      </c>
      <c r="AU128" s="179" t="s">
        <v>82</v>
      </c>
      <c r="AV128" s="14" t="s">
        <v>79</v>
      </c>
      <c r="AW128" s="14" t="s">
        <v>33</v>
      </c>
      <c r="AX128" s="14" t="s">
        <v>72</v>
      </c>
      <c r="AY128" s="179" t="s">
        <v>155</v>
      </c>
    </row>
    <row r="129" spans="2:65" s="12" customFormat="1" ht="10.199999999999999">
      <c r="B129" s="159"/>
      <c r="D129" s="160" t="s">
        <v>514</v>
      </c>
      <c r="E129" s="161" t="s">
        <v>19</v>
      </c>
      <c r="F129" s="162" t="s">
        <v>2404</v>
      </c>
      <c r="H129" s="163">
        <v>6.0990000000000002</v>
      </c>
      <c r="I129" s="164"/>
      <c r="L129" s="159"/>
      <c r="M129" s="165"/>
      <c r="T129" s="166"/>
      <c r="AT129" s="161" t="s">
        <v>514</v>
      </c>
      <c r="AU129" s="161" t="s">
        <v>82</v>
      </c>
      <c r="AV129" s="12" t="s">
        <v>82</v>
      </c>
      <c r="AW129" s="12" t="s">
        <v>33</v>
      </c>
      <c r="AX129" s="12" t="s">
        <v>72</v>
      </c>
      <c r="AY129" s="161" t="s">
        <v>155</v>
      </c>
    </row>
    <row r="130" spans="2:65" s="14" customFormat="1" ht="10.199999999999999">
      <c r="B130" s="178"/>
      <c r="D130" s="160" t="s">
        <v>514</v>
      </c>
      <c r="E130" s="179" t="s">
        <v>19</v>
      </c>
      <c r="F130" s="180" t="s">
        <v>2405</v>
      </c>
      <c r="H130" s="179" t="s">
        <v>19</v>
      </c>
      <c r="I130" s="181"/>
      <c r="L130" s="178"/>
      <c r="M130" s="182"/>
      <c r="T130" s="183"/>
      <c r="AT130" s="179" t="s">
        <v>514</v>
      </c>
      <c r="AU130" s="179" t="s">
        <v>82</v>
      </c>
      <c r="AV130" s="14" t="s">
        <v>79</v>
      </c>
      <c r="AW130" s="14" t="s">
        <v>33</v>
      </c>
      <c r="AX130" s="14" t="s">
        <v>72</v>
      </c>
      <c r="AY130" s="179" t="s">
        <v>155</v>
      </c>
    </row>
    <row r="131" spans="2:65" s="12" customFormat="1" ht="10.199999999999999">
      <c r="B131" s="159"/>
      <c r="D131" s="160" t="s">
        <v>514</v>
      </c>
      <c r="E131" s="161" t="s">
        <v>19</v>
      </c>
      <c r="F131" s="162" t="s">
        <v>2406</v>
      </c>
      <c r="H131" s="163">
        <v>27.632999999999999</v>
      </c>
      <c r="I131" s="164"/>
      <c r="L131" s="159"/>
      <c r="M131" s="165"/>
      <c r="T131" s="166"/>
      <c r="AT131" s="161" t="s">
        <v>514</v>
      </c>
      <c r="AU131" s="161" t="s">
        <v>82</v>
      </c>
      <c r="AV131" s="12" t="s">
        <v>82</v>
      </c>
      <c r="AW131" s="12" t="s">
        <v>33</v>
      </c>
      <c r="AX131" s="12" t="s">
        <v>72</v>
      </c>
      <c r="AY131" s="161" t="s">
        <v>155</v>
      </c>
    </row>
    <row r="132" spans="2:65" s="14" customFormat="1" ht="10.199999999999999">
      <c r="B132" s="178"/>
      <c r="D132" s="160" t="s">
        <v>514</v>
      </c>
      <c r="E132" s="179" t="s">
        <v>19</v>
      </c>
      <c r="F132" s="180" t="s">
        <v>2407</v>
      </c>
      <c r="H132" s="179" t="s">
        <v>19</v>
      </c>
      <c r="I132" s="181"/>
      <c r="L132" s="178"/>
      <c r="M132" s="182"/>
      <c r="T132" s="183"/>
      <c r="AT132" s="179" t="s">
        <v>514</v>
      </c>
      <c r="AU132" s="179" t="s">
        <v>82</v>
      </c>
      <c r="AV132" s="14" t="s">
        <v>79</v>
      </c>
      <c r="AW132" s="14" t="s">
        <v>33</v>
      </c>
      <c r="AX132" s="14" t="s">
        <v>72</v>
      </c>
      <c r="AY132" s="179" t="s">
        <v>155</v>
      </c>
    </row>
    <row r="133" spans="2:65" s="12" customFormat="1" ht="10.199999999999999">
      <c r="B133" s="159"/>
      <c r="D133" s="160" t="s">
        <v>514</v>
      </c>
      <c r="E133" s="161" t="s">
        <v>19</v>
      </c>
      <c r="F133" s="162" t="s">
        <v>2408</v>
      </c>
      <c r="H133" s="163">
        <v>14.7</v>
      </c>
      <c r="I133" s="164"/>
      <c r="L133" s="159"/>
      <c r="M133" s="165"/>
      <c r="T133" s="166"/>
      <c r="AT133" s="161" t="s">
        <v>514</v>
      </c>
      <c r="AU133" s="161" t="s">
        <v>82</v>
      </c>
      <c r="AV133" s="12" t="s">
        <v>82</v>
      </c>
      <c r="AW133" s="12" t="s">
        <v>33</v>
      </c>
      <c r="AX133" s="12" t="s">
        <v>72</v>
      </c>
      <c r="AY133" s="161" t="s">
        <v>155</v>
      </c>
    </row>
    <row r="134" spans="2:65" s="13" customFormat="1" ht="10.199999999999999">
      <c r="B134" s="167"/>
      <c r="D134" s="160" t="s">
        <v>514</v>
      </c>
      <c r="E134" s="168" t="s">
        <v>19</v>
      </c>
      <c r="F134" s="169" t="s">
        <v>516</v>
      </c>
      <c r="H134" s="170">
        <v>190.77600000000001</v>
      </c>
      <c r="I134" s="171"/>
      <c r="L134" s="167"/>
      <c r="M134" s="172"/>
      <c r="T134" s="173"/>
      <c r="AT134" s="168" t="s">
        <v>514</v>
      </c>
      <c r="AU134" s="168" t="s">
        <v>82</v>
      </c>
      <c r="AV134" s="13" t="s">
        <v>163</v>
      </c>
      <c r="AW134" s="13" t="s">
        <v>33</v>
      </c>
      <c r="AX134" s="13" t="s">
        <v>79</v>
      </c>
      <c r="AY134" s="168" t="s">
        <v>155</v>
      </c>
    </row>
    <row r="135" spans="2:65" s="1" customFormat="1" ht="21.75" customHeight="1">
      <c r="B135" s="33"/>
      <c r="C135" s="132" t="s">
        <v>82</v>
      </c>
      <c r="D135" s="132" t="s">
        <v>158</v>
      </c>
      <c r="E135" s="133" t="s">
        <v>683</v>
      </c>
      <c r="F135" s="134" t="s">
        <v>684</v>
      </c>
      <c r="G135" s="135" t="s">
        <v>176</v>
      </c>
      <c r="H135" s="136">
        <v>381.55099999999999</v>
      </c>
      <c r="I135" s="137"/>
      <c r="J135" s="138">
        <f>ROUND(I135*H135,2)</f>
        <v>0</v>
      </c>
      <c r="K135" s="134" t="s">
        <v>162</v>
      </c>
      <c r="L135" s="33"/>
      <c r="M135" s="139" t="s">
        <v>19</v>
      </c>
      <c r="N135" s="140" t="s">
        <v>43</v>
      </c>
      <c r="P135" s="141">
        <f>O135*H135</f>
        <v>0</v>
      </c>
      <c r="Q135" s="141">
        <v>8.4000000000000003E-4</v>
      </c>
      <c r="R135" s="141">
        <f>Q135*H135</f>
        <v>0.32050284000000001</v>
      </c>
      <c r="S135" s="141">
        <v>0</v>
      </c>
      <c r="T135" s="142">
        <f>S135*H135</f>
        <v>0</v>
      </c>
      <c r="AR135" s="143" t="s">
        <v>163</v>
      </c>
      <c r="AT135" s="143" t="s">
        <v>158</v>
      </c>
      <c r="AU135" s="143" t="s">
        <v>82</v>
      </c>
      <c r="AY135" s="18" t="s">
        <v>155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0</v>
      </c>
      <c r="BL135" s="18" t="s">
        <v>163</v>
      </c>
      <c r="BM135" s="143" t="s">
        <v>2409</v>
      </c>
    </row>
    <row r="136" spans="2:65" s="1" customFormat="1" ht="10.199999999999999">
      <c r="B136" s="33"/>
      <c r="D136" s="145" t="s">
        <v>164</v>
      </c>
      <c r="F136" s="146" t="s">
        <v>686</v>
      </c>
      <c r="I136" s="147"/>
      <c r="L136" s="33"/>
      <c r="M136" s="148"/>
      <c r="T136" s="54"/>
      <c r="AT136" s="18" t="s">
        <v>164</v>
      </c>
      <c r="AU136" s="18" t="s">
        <v>82</v>
      </c>
    </row>
    <row r="137" spans="2:65" s="14" customFormat="1" ht="10.199999999999999">
      <c r="B137" s="178"/>
      <c r="D137" s="160" t="s">
        <v>514</v>
      </c>
      <c r="E137" s="179" t="s">
        <v>19</v>
      </c>
      <c r="F137" s="180" t="s">
        <v>2378</v>
      </c>
      <c r="H137" s="179" t="s">
        <v>19</v>
      </c>
      <c r="I137" s="181"/>
      <c r="L137" s="178"/>
      <c r="M137" s="182"/>
      <c r="T137" s="183"/>
      <c r="AT137" s="179" t="s">
        <v>514</v>
      </c>
      <c r="AU137" s="179" t="s">
        <v>82</v>
      </c>
      <c r="AV137" s="14" t="s">
        <v>79</v>
      </c>
      <c r="AW137" s="14" t="s">
        <v>33</v>
      </c>
      <c r="AX137" s="14" t="s">
        <v>72</v>
      </c>
      <c r="AY137" s="179" t="s">
        <v>155</v>
      </c>
    </row>
    <row r="138" spans="2:65" s="14" customFormat="1" ht="10.199999999999999">
      <c r="B138" s="178"/>
      <c r="D138" s="160" t="s">
        <v>514</v>
      </c>
      <c r="E138" s="179" t="s">
        <v>19</v>
      </c>
      <c r="F138" s="180" t="s">
        <v>2379</v>
      </c>
      <c r="H138" s="179" t="s">
        <v>19</v>
      </c>
      <c r="I138" s="181"/>
      <c r="L138" s="178"/>
      <c r="M138" s="182"/>
      <c r="T138" s="183"/>
      <c r="AT138" s="179" t="s">
        <v>514</v>
      </c>
      <c r="AU138" s="179" t="s">
        <v>82</v>
      </c>
      <c r="AV138" s="14" t="s">
        <v>79</v>
      </c>
      <c r="AW138" s="14" t="s">
        <v>33</v>
      </c>
      <c r="AX138" s="14" t="s">
        <v>72</v>
      </c>
      <c r="AY138" s="179" t="s">
        <v>155</v>
      </c>
    </row>
    <row r="139" spans="2:65" s="12" customFormat="1" ht="10.199999999999999">
      <c r="B139" s="159"/>
      <c r="D139" s="160" t="s">
        <v>514</v>
      </c>
      <c r="E139" s="161" t="s">
        <v>19</v>
      </c>
      <c r="F139" s="162" t="s">
        <v>2410</v>
      </c>
      <c r="H139" s="163">
        <v>29.84</v>
      </c>
      <c r="I139" s="164"/>
      <c r="L139" s="159"/>
      <c r="M139" s="165"/>
      <c r="T139" s="166"/>
      <c r="AT139" s="161" t="s">
        <v>514</v>
      </c>
      <c r="AU139" s="161" t="s">
        <v>82</v>
      </c>
      <c r="AV139" s="12" t="s">
        <v>82</v>
      </c>
      <c r="AW139" s="12" t="s">
        <v>33</v>
      </c>
      <c r="AX139" s="12" t="s">
        <v>72</v>
      </c>
      <c r="AY139" s="161" t="s">
        <v>155</v>
      </c>
    </row>
    <row r="140" spans="2:65" s="14" customFormat="1" ht="10.199999999999999">
      <c r="B140" s="178"/>
      <c r="D140" s="160" t="s">
        <v>514</v>
      </c>
      <c r="E140" s="179" t="s">
        <v>19</v>
      </c>
      <c r="F140" s="180" t="s">
        <v>2381</v>
      </c>
      <c r="H140" s="179" t="s">
        <v>19</v>
      </c>
      <c r="I140" s="181"/>
      <c r="L140" s="178"/>
      <c r="M140" s="182"/>
      <c r="T140" s="183"/>
      <c r="AT140" s="179" t="s">
        <v>514</v>
      </c>
      <c r="AU140" s="179" t="s">
        <v>82</v>
      </c>
      <c r="AV140" s="14" t="s">
        <v>79</v>
      </c>
      <c r="AW140" s="14" t="s">
        <v>33</v>
      </c>
      <c r="AX140" s="14" t="s">
        <v>72</v>
      </c>
      <c r="AY140" s="179" t="s">
        <v>155</v>
      </c>
    </row>
    <row r="141" spans="2:65" s="12" customFormat="1" ht="10.199999999999999">
      <c r="B141" s="159"/>
      <c r="D141" s="160" t="s">
        <v>514</v>
      </c>
      <c r="E141" s="161" t="s">
        <v>19</v>
      </c>
      <c r="F141" s="162" t="s">
        <v>2411</v>
      </c>
      <c r="H141" s="163">
        <v>28.574000000000002</v>
      </c>
      <c r="I141" s="164"/>
      <c r="L141" s="159"/>
      <c r="M141" s="165"/>
      <c r="T141" s="166"/>
      <c r="AT141" s="161" t="s">
        <v>514</v>
      </c>
      <c r="AU141" s="161" t="s">
        <v>82</v>
      </c>
      <c r="AV141" s="12" t="s">
        <v>82</v>
      </c>
      <c r="AW141" s="12" t="s">
        <v>33</v>
      </c>
      <c r="AX141" s="12" t="s">
        <v>72</v>
      </c>
      <c r="AY141" s="161" t="s">
        <v>155</v>
      </c>
    </row>
    <row r="142" spans="2:65" s="14" customFormat="1" ht="10.199999999999999">
      <c r="B142" s="178"/>
      <c r="D142" s="160" t="s">
        <v>514</v>
      </c>
      <c r="E142" s="179" t="s">
        <v>19</v>
      </c>
      <c r="F142" s="180" t="s">
        <v>2383</v>
      </c>
      <c r="H142" s="179" t="s">
        <v>19</v>
      </c>
      <c r="I142" s="181"/>
      <c r="L142" s="178"/>
      <c r="M142" s="182"/>
      <c r="T142" s="183"/>
      <c r="AT142" s="179" t="s">
        <v>514</v>
      </c>
      <c r="AU142" s="179" t="s">
        <v>82</v>
      </c>
      <c r="AV142" s="14" t="s">
        <v>79</v>
      </c>
      <c r="AW142" s="14" t="s">
        <v>33</v>
      </c>
      <c r="AX142" s="14" t="s">
        <v>72</v>
      </c>
      <c r="AY142" s="179" t="s">
        <v>155</v>
      </c>
    </row>
    <row r="143" spans="2:65" s="12" customFormat="1" ht="10.199999999999999">
      <c r="B143" s="159"/>
      <c r="D143" s="160" t="s">
        <v>514</v>
      </c>
      <c r="E143" s="161" t="s">
        <v>19</v>
      </c>
      <c r="F143" s="162" t="s">
        <v>2412</v>
      </c>
      <c r="H143" s="163">
        <v>30.8</v>
      </c>
      <c r="I143" s="164"/>
      <c r="L143" s="159"/>
      <c r="M143" s="165"/>
      <c r="T143" s="166"/>
      <c r="AT143" s="161" t="s">
        <v>514</v>
      </c>
      <c r="AU143" s="161" t="s">
        <v>82</v>
      </c>
      <c r="AV143" s="12" t="s">
        <v>82</v>
      </c>
      <c r="AW143" s="12" t="s">
        <v>33</v>
      </c>
      <c r="AX143" s="12" t="s">
        <v>72</v>
      </c>
      <c r="AY143" s="161" t="s">
        <v>155</v>
      </c>
    </row>
    <row r="144" spans="2:65" s="14" customFormat="1" ht="10.199999999999999">
      <c r="B144" s="178"/>
      <c r="D144" s="160" t="s">
        <v>514</v>
      </c>
      <c r="E144" s="179" t="s">
        <v>19</v>
      </c>
      <c r="F144" s="180" t="s">
        <v>2385</v>
      </c>
      <c r="H144" s="179" t="s">
        <v>19</v>
      </c>
      <c r="I144" s="181"/>
      <c r="L144" s="178"/>
      <c r="M144" s="182"/>
      <c r="T144" s="183"/>
      <c r="AT144" s="179" t="s">
        <v>514</v>
      </c>
      <c r="AU144" s="179" t="s">
        <v>82</v>
      </c>
      <c r="AV144" s="14" t="s">
        <v>79</v>
      </c>
      <c r="AW144" s="14" t="s">
        <v>33</v>
      </c>
      <c r="AX144" s="14" t="s">
        <v>72</v>
      </c>
      <c r="AY144" s="179" t="s">
        <v>155</v>
      </c>
    </row>
    <row r="145" spans="2:51" s="12" customFormat="1" ht="10.199999999999999">
      <c r="B145" s="159"/>
      <c r="D145" s="160" t="s">
        <v>514</v>
      </c>
      <c r="E145" s="161" t="s">
        <v>19</v>
      </c>
      <c r="F145" s="162" t="s">
        <v>2413</v>
      </c>
      <c r="H145" s="163">
        <v>33</v>
      </c>
      <c r="I145" s="164"/>
      <c r="L145" s="159"/>
      <c r="M145" s="165"/>
      <c r="T145" s="166"/>
      <c r="AT145" s="161" t="s">
        <v>514</v>
      </c>
      <c r="AU145" s="161" t="s">
        <v>82</v>
      </c>
      <c r="AV145" s="12" t="s">
        <v>82</v>
      </c>
      <c r="AW145" s="12" t="s">
        <v>33</v>
      </c>
      <c r="AX145" s="12" t="s">
        <v>72</v>
      </c>
      <c r="AY145" s="161" t="s">
        <v>155</v>
      </c>
    </row>
    <row r="146" spans="2:51" s="14" customFormat="1" ht="10.199999999999999">
      <c r="B146" s="178"/>
      <c r="D146" s="160" t="s">
        <v>514</v>
      </c>
      <c r="E146" s="179" t="s">
        <v>19</v>
      </c>
      <c r="F146" s="180" t="s">
        <v>2387</v>
      </c>
      <c r="H146" s="179" t="s">
        <v>19</v>
      </c>
      <c r="I146" s="181"/>
      <c r="L146" s="178"/>
      <c r="M146" s="182"/>
      <c r="T146" s="183"/>
      <c r="AT146" s="179" t="s">
        <v>514</v>
      </c>
      <c r="AU146" s="179" t="s">
        <v>82</v>
      </c>
      <c r="AV146" s="14" t="s">
        <v>79</v>
      </c>
      <c r="AW146" s="14" t="s">
        <v>33</v>
      </c>
      <c r="AX146" s="14" t="s">
        <v>72</v>
      </c>
      <c r="AY146" s="179" t="s">
        <v>155</v>
      </c>
    </row>
    <row r="147" spans="2:51" s="12" customFormat="1" ht="10.199999999999999">
      <c r="B147" s="159"/>
      <c r="D147" s="160" t="s">
        <v>514</v>
      </c>
      <c r="E147" s="161" t="s">
        <v>19</v>
      </c>
      <c r="F147" s="162" t="s">
        <v>2414</v>
      </c>
      <c r="H147" s="163">
        <v>25.5</v>
      </c>
      <c r="I147" s="164"/>
      <c r="L147" s="159"/>
      <c r="M147" s="165"/>
      <c r="T147" s="166"/>
      <c r="AT147" s="161" t="s">
        <v>514</v>
      </c>
      <c r="AU147" s="161" t="s">
        <v>82</v>
      </c>
      <c r="AV147" s="12" t="s">
        <v>82</v>
      </c>
      <c r="AW147" s="12" t="s">
        <v>33</v>
      </c>
      <c r="AX147" s="12" t="s">
        <v>72</v>
      </c>
      <c r="AY147" s="161" t="s">
        <v>155</v>
      </c>
    </row>
    <row r="148" spans="2:51" s="14" customFormat="1" ht="10.199999999999999">
      <c r="B148" s="178"/>
      <c r="D148" s="160" t="s">
        <v>514</v>
      </c>
      <c r="E148" s="179" t="s">
        <v>19</v>
      </c>
      <c r="F148" s="180" t="s">
        <v>2389</v>
      </c>
      <c r="H148" s="179" t="s">
        <v>19</v>
      </c>
      <c r="I148" s="181"/>
      <c r="L148" s="178"/>
      <c r="M148" s="182"/>
      <c r="T148" s="183"/>
      <c r="AT148" s="179" t="s">
        <v>514</v>
      </c>
      <c r="AU148" s="179" t="s">
        <v>82</v>
      </c>
      <c r="AV148" s="14" t="s">
        <v>79</v>
      </c>
      <c r="AW148" s="14" t="s">
        <v>33</v>
      </c>
      <c r="AX148" s="14" t="s">
        <v>72</v>
      </c>
      <c r="AY148" s="179" t="s">
        <v>155</v>
      </c>
    </row>
    <row r="149" spans="2:51" s="12" customFormat="1" ht="10.199999999999999">
      <c r="B149" s="159"/>
      <c r="D149" s="160" t="s">
        <v>514</v>
      </c>
      <c r="E149" s="161" t="s">
        <v>19</v>
      </c>
      <c r="F149" s="162" t="s">
        <v>2415</v>
      </c>
      <c r="H149" s="163">
        <v>15.688000000000001</v>
      </c>
      <c r="I149" s="164"/>
      <c r="L149" s="159"/>
      <c r="M149" s="165"/>
      <c r="T149" s="166"/>
      <c r="AT149" s="161" t="s">
        <v>514</v>
      </c>
      <c r="AU149" s="161" t="s">
        <v>82</v>
      </c>
      <c r="AV149" s="12" t="s">
        <v>82</v>
      </c>
      <c r="AW149" s="12" t="s">
        <v>33</v>
      </c>
      <c r="AX149" s="12" t="s">
        <v>72</v>
      </c>
      <c r="AY149" s="161" t="s">
        <v>155</v>
      </c>
    </row>
    <row r="150" spans="2:51" s="14" customFormat="1" ht="10.199999999999999">
      <c r="B150" s="178"/>
      <c r="D150" s="160" t="s">
        <v>514</v>
      </c>
      <c r="E150" s="179" t="s">
        <v>19</v>
      </c>
      <c r="F150" s="180" t="s">
        <v>2391</v>
      </c>
      <c r="H150" s="179" t="s">
        <v>19</v>
      </c>
      <c r="I150" s="181"/>
      <c r="L150" s="178"/>
      <c r="M150" s="182"/>
      <c r="T150" s="183"/>
      <c r="AT150" s="179" t="s">
        <v>514</v>
      </c>
      <c r="AU150" s="179" t="s">
        <v>82</v>
      </c>
      <c r="AV150" s="14" t="s">
        <v>79</v>
      </c>
      <c r="AW150" s="14" t="s">
        <v>33</v>
      </c>
      <c r="AX150" s="14" t="s">
        <v>72</v>
      </c>
      <c r="AY150" s="179" t="s">
        <v>155</v>
      </c>
    </row>
    <row r="151" spans="2:51" s="12" customFormat="1" ht="10.199999999999999">
      <c r="B151" s="159"/>
      <c r="D151" s="160" t="s">
        <v>514</v>
      </c>
      <c r="E151" s="161" t="s">
        <v>19</v>
      </c>
      <c r="F151" s="162" t="s">
        <v>2416</v>
      </c>
      <c r="H151" s="163">
        <v>16.72</v>
      </c>
      <c r="I151" s="164"/>
      <c r="L151" s="159"/>
      <c r="M151" s="165"/>
      <c r="T151" s="166"/>
      <c r="AT151" s="161" t="s">
        <v>514</v>
      </c>
      <c r="AU151" s="161" t="s">
        <v>82</v>
      </c>
      <c r="AV151" s="12" t="s">
        <v>82</v>
      </c>
      <c r="AW151" s="12" t="s">
        <v>33</v>
      </c>
      <c r="AX151" s="12" t="s">
        <v>72</v>
      </c>
      <c r="AY151" s="161" t="s">
        <v>155</v>
      </c>
    </row>
    <row r="152" spans="2:51" s="14" customFormat="1" ht="10.199999999999999">
      <c r="B152" s="178"/>
      <c r="D152" s="160" t="s">
        <v>514</v>
      </c>
      <c r="E152" s="179" t="s">
        <v>19</v>
      </c>
      <c r="F152" s="180" t="s">
        <v>2393</v>
      </c>
      <c r="H152" s="179" t="s">
        <v>19</v>
      </c>
      <c r="I152" s="181"/>
      <c r="L152" s="178"/>
      <c r="M152" s="182"/>
      <c r="T152" s="183"/>
      <c r="AT152" s="179" t="s">
        <v>514</v>
      </c>
      <c r="AU152" s="179" t="s">
        <v>82</v>
      </c>
      <c r="AV152" s="14" t="s">
        <v>79</v>
      </c>
      <c r="AW152" s="14" t="s">
        <v>33</v>
      </c>
      <c r="AX152" s="14" t="s">
        <v>72</v>
      </c>
      <c r="AY152" s="179" t="s">
        <v>155</v>
      </c>
    </row>
    <row r="153" spans="2:51" s="12" customFormat="1" ht="10.199999999999999">
      <c r="B153" s="159"/>
      <c r="D153" s="160" t="s">
        <v>514</v>
      </c>
      <c r="E153" s="161" t="s">
        <v>19</v>
      </c>
      <c r="F153" s="162" t="s">
        <v>2417</v>
      </c>
      <c r="H153" s="163">
        <v>16.61</v>
      </c>
      <c r="I153" s="164"/>
      <c r="L153" s="159"/>
      <c r="M153" s="165"/>
      <c r="T153" s="166"/>
      <c r="AT153" s="161" t="s">
        <v>514</v>
      </c>
      <c r="AU153" s="161" t="s">
        <v>82</v>
      </c>
      <c r="AV153" s="12" t="s">
        <v>82</v>
      </c>
      <c r="AW153" s="12" t="s">
        <v>33</v>
      </c>
      <c r="AX153" s="12" t="s">
        <v>72</v>
      </c>
      <c r="AY153" s="161" t="s">
        <v>155</v>
      </c>
    </row>
    <row r="154" spans="2:51" s="14" customFormat="1" ht="10.199999999999999">
      <c r="B154" s="178"/>
      <c r="D154" s="160" t="s">
        <v>514</v>
      </c>
      <c r="E154" s="179" t="s">
        <v>19</v>
      </c>
      <c r="F154" s="180" t="s">
        <v>2395</v>
      </c>
      <c r="H154" s="179" t="s">
        <v>19</v>
      </c>
      <c r="I154" s="181"/>
      <c r="L154" s="178"/>
      <c r="M154" s="182"/>
      <c r="T154" s="183"/>
      <c r="AT154" s="179" t="s">
        <v>514</v>
      </c>
      <c r="AU154" s="179" t="s">
        <v>82</v>
      </c>
      <c r="AV154" s="14" t="s">
        <v>79</v>
      </c>
      <c r="AW154" s="14" t="s">
        <v>33</v>
      </c>
      <c r="AX154" s="14" t="s">
        <v>72</v>
      </c>
      <c r="AY154" s="179" t="s">
        <v>155</v>
      </c>
    </row>
    <row r="155" spans="2:51" s="12" customFormat="1" ht="10.199999999999999">
      <c r="B155" s="159"/>
      <c r="D155" s="160" t="s">
        <v>514</v>
      </c>
      <c r="E155" s="161" t="s">
        <v>19</v>
      </c>
      <c r="F155" s="162" t="s">
        <v>2418</v>
      </c>
      <c r="H155" s="163">
        <v>17.324999999999999</v>
      </c>
      <c r="I155" s="164"/>
      <c r="L155" s="159"/>
      <c r="M155" s="165"/>
      <c r="T155" s="166"/>
      <c r="AT155" s="161" t="s">
        <v>514</v>
      </c>
      <c r="AU155" s="161" t="s">
        <v>82</v>
      </c>
      <c r="AV155" s="12" t="s">
        <v>82</v>
      </c>
      <c r="AW155" s="12" t="s">
        <v>33</v>
      </c>
      <c r="AX155" s="12" t="s">
        <v>72</v>
      </c>
      <c r="AY155" s="161" t="s">
        <v>155</v>
      </c>
    </row>
    <row r="156" spans="2:51" s="14" customFormat="1" ht="10.199999999999999">
      <c r="B156" s="178"/>
      <c r="D156" s="160" t="s">
        <v>514</v>
      </c>
      <c r="E156" s="179" t="s">
        <v>19</v>
      </c>
      <c r="F156" s="180" t="s">
        <v>2397</v>
      </c>
      <c r="H156" s="179" t="s">
        <v>19</v>
      </c>
      <c r="I156" s="181"/>
      <c r="L156" s="178"/>
      <c r="M156" s="182"/>
      <c r="T156" s="183"/>
      <c r="AT156" s="179" t="s">
        <v>514</v>
      </c>
      <c r="AU156" s="179" t="s">
        <v>82</v>
      </c>
      <c r="AV156" s="14" t="s">
        <v>79</v>
      </c>
      <c r="AW156" s="14" t="s">
        <v>33</v>
      </c>
      <c r="AX156" s="14" t="s">
        <v>72</v>
      </c>
      <c r="AY156" s="179" t="s">
        <v>155</v>
      </c>
    </row>
    <row r="157" spans="2:51" s="12" customFormat="1" ht="10.199999999999999">
      <c r="B157" s="159"/>
      <c r="D157" s="160" t="s">
        <v>514</v>
      </c>
      <c r="E157" s="161" t="s">
        <v>19</v>
      </c>
      <c r="F157" s="162" t="s">
        <v>2419</v>
      </c>
      <c r="H157" s="163">
        <v>17.71</v>
      </c>
      <c r="I157" s="164"/>
      <c r="L157" s="159"/>
      <c r="M157" s="165"/>
      <c r="T157" s="166"/>
      <c r="AT157" s="161" t="s">
        <v>514</v>
      </c>
      <c r="AU157" s="161" t="s">
        <v>82</v>
      </c>
      <c r="AV157" s="12" t="s">
        <v>82</v>
      </c>
      <c r="AW157" s="12" t="s">
        <v>33</v>
      </c>
      <c r="AX157" s="12" t="s">
        <v>72</v>
      </c>
      <c r="AY157" s="161" t="s">
        <v>155</v>
      </c>
    </row>
    <row r="158" spans="2:51" s="14" customFormat="1" ht="10.199999999999999">
      <c r="B158" s="178"/>
      <c r="D158" s="160" t="s">
        <v>514</v>
      </c>
      <c r="E158" s="179" t="s">
        <v>19</v>
      </c>
      <c r="F158" s="180" t="s">
        <v>2399</v>
      </c>
      <c r="H158" s="179" t="s">
        <v>19</v>
      </c>
      <c r="I158" s="181"/>
      <c r="L158" s="178"/>
      <c r="M158" s="182"/>
      <c r="T158" s="183"/>
      <c r="AT158" s="179" t="s">
        <v>514</v>
      </c>
      <c r="AU158" s="179" t="s">
        <v>82</v>
      </c>
      <c r="AV158" s="14" t="s">
        <v>79</v>
      </c>
      <c r="AW158" s="14" t="s">
        <v>33</v>
      </c>
      <c r="AX158" s="14" t="s">
        <v>72</v>
      </c>
      <c r="AY158" s="179" t="s">
        <v>155</v>
      </c>
    </row>
    <row r="159" spans="2:51" s="12" customFormat="1" ht="10.199999999999999">
      <c r="B159" s="159"/>
      <c r="D159" s="160" t="s">
        <v>514</v>
      </c>
      <c r="E159" s="161" t="s">
        <v>19</v>
      </c>
      <c r="F159" s="162" t="s">
        <v>2420</v>
      </c>
      <c r="H159" s="163">
        <v>26.04</v>
      </c>
      <c r="I159" s="164"/>
      <c r="L159" s="159"/>
      <c r="M159" s="165"/>
      <c r="T159" s="166"/>
      <c r="AT159" s="161" t="s">
        <v>514</v>
      </c>
      <c r="AU159" s="161" t="s">
        <v>82</v>
      </c>
      <c r="AV159" s="12" t="s">
        <v>82</v>
      </c>
      <c r="AW159" s="12" t="s">
        <v>33</v>
      </c>
      <c r="AX159" s="12" t="s">
        <v>72</v>
      </c>
      <c r="AY159" s="161" t="s">
        <v>155</v>
      </c>
    </row>
    <row r="160" spans="2:51" s="14" customFormat="1" ht="10.199999999999999">
      <c r="B160" s="178"/>
      <c r="D160" s="160" t="s">
        <v>514</v>
      </c>
      <c r="E160" s="179" t="s">
        <v>19</v>
      </c>
      <c r="F160" s="180" t="s">
        <v>2401</v>
      </c>
      <c r="H160" s="179" t="s">
        <v>19</v>
      </c>
      <c r="I160" s="181"/>
      <c r="L160" s="178"/>
      <c r="M160" s="182"/>
      <c r="T160" s="183"/>
      <c r="AT160" s="179" t="s">
        <v>514</v>
      </c>
      <c r="AU160" s="179" t="s">
        <v>82</v>
      </c>
      <c r="AV160" s="14" t="s">
        <v>79</v>
      </c>
      <c r="AW160" s="14" t="s">
        <v>33</v>
      </c>
      <c r="AX160" s="14" t="s">
        <v>72</v>
      </c>
      <c r="AY160" s="179" t="s">
        <v>155</v>
      </c>
    </row>
    <row r="161" spans="2:65" s="12" customFormat="1" ht="10.199999999999999">
      <c r="B161" s="159"/>
      <c r="D161" s="160" t="s">
        <v>514</v>
      </c>
      <c r="E161" s="161" t="s">
        <v>19</v>
      </c>
      <c r="F161" s="162" t="s">
        <v>2421</v>
      </c>
      <c r="H161" s="163">
        <v>26.88</v>
      </c>
      <c r="I161" s="164"/>
      <c r="L161" s="159"/>
      <c r="M161" s="165"/>
      <c r="T161" s="166"/>
      <c r="AT161" s="161" t="s">
        <v>514</v>
      </c>
      <c r="AU161" s="161" t="s">
        <v>82</v>
      </c>
      <c r="AV161" s="12" t="s">
        <v>82</v>
      </c>
      <c r="AW161" s="12" t="s">
        <v>33</v>
      </c>
      <c r="AX161" s="12" t="s">
        <v>72</v>
      </c>
      <c r="AY161" s="161" t="s">
        <v>155</v>
      </c>
    </row>
    <row r="162" spans="2:65" s="14" customFormat="1" ht="10.199999999999999">
      <c r="B162" s="178"/>
      <c r="D162" s="160" t="s">
        <v>514</v>
      </c>
      <c r="E162" s="179" t="s">
        <v>19</v>
      </c>
      <c r="F162" s="180" t="s">
        <v>2403</v>
      </c>
      <c r="H162" s="179" t="s">
        <v>19</v>
      </c>
      <c r="I162" s="181"/>
      <c r="L162" s="178"/>
      <c r="M162" s="182"/>
      <c r="T162" s="183"/>
      <c r="AT162" s="179" t="s">
        <v>514</v>
      </c>
      <c r="AU162" s="179" t="s">
        <v>82</v>
      </c>
      <c r="AV162" s="14" t="s">
        <v>79</v>
      </c>
      <c r="AW162" s="14" t="s">
        <v>33</v>
      </c>
      <c r="AX162" s="14" t="s">
        <v>72</v>
      </c>
      <c r="AY162" s="179" t="s">
        <v>155</v>
      </c>
    </row>
    <row r="163" spans="2:65" s="12" customFormat="1" ht="10.199999999999999">
      <c r="B163" s="159"/>
      <c r="D163" s="160" t="s">
        <v>514</v>
      </c>
      <c r="E163" s="161" t="s">
        <v>19</v>
      </c>
      <c r="F163" s="162" t="s">
        <v>2422</v>
      </c>
      <c r="H163" s="163">
        <v>12.198</v>
      </c>
      <c r="I163" s="164"/>
      <c r="L163" s="159"/>
      <c r="M163" s="165"/>
      <c r="T163" s="166"/>
      <c r="AT163" s="161" t="s">
        <v>514</v>
      </c>
      <c r="AU163" s="161" t="s">
        <v>82</v>
      </c>
      <c r="AV163" s="12" t="s">
        <v>82</v>
      </c>
      <c r="AW163" s="12" t="s">
        <v>33</v>
      </c>
      <c r="AX163" s="12" t="s">
        <v>72</v>
      </c>
      <c r="AY163" s="161" t="s">
        <v>155</v>
      </c>
    </row>
    <row r="164" spans="2:65" s="14" customFormat="1" ht="10.199999999999999">
      <c r="B164" s="178"/>
      <c r="D164" s="160" t="s">
        <v>514</v>
      </c>
      <c r="E164" s="179" t="s">
        <v>19</v>
      </c>
      <c r="F164" s="180" t="s">
        <v>2405</v>
      </c>
      <c r="H164" s="179" t="s">
        <v>19</v>
      </c>
      <c r="I164" s="181"/>
      <c r="L164" s="178"/>
      <c r="M164" s="182"/>
      <c r="T164" s="183"/>
      <c r="AT164" s="179" t="s">
        <v>514</v>
      </c>
      <c r="AU164" s="179" t="s">
        <v>82</v>
      </c>
      <c r="AV164" s="14" t="s">
        <v>79</v>
      </c>
      <c r="AW164" s="14" t="s">
        <v>33</v>
      </c>
      <c r="AX164" s="14" t="s">
        <v>72</v>
      </c>
      <c r="AY164" s="179" t="s">
        <v>155</v>
      </c>
    </row>
    <row r="165" spans="2:65" s="12" customFormat="1" ht="10.199999999999999">
      <c r="B165" s="159"/>
      <c r="D165" s="160" t="s">
        <v>514</v>
      </c>
      <c r="E165" s="161" t="s">
        <v>19</v>
      </c>
      <c r="F165" s="162" t="s">
        <v>2423</v>
      </c>
      <c r="H165" s="163">
        <v>55.265999999999998</v>
      </c>
      <c r="I165" s="164"/>
      <c r="L165" s="159"/>
      <c r="M165" s="165"/>
      <c r="T165" s="166"/>
      <c r="AT165" s="161" t="s">
        <v>514</v>
      </c>
      <c r="AU165" s="161" t="s">
        <v>82</v>
      </c>
      <c r="AV165" s="12" t="s">
        <v>82</v>
      </c>
      <c r="AW165" s="12" t="s">
        <v>33</v>
      </c>
      <c r="AX165" s="12" t="s">
        <v>72</v>
      </c>
      <c r="AY165" s="161" t="s">
        <v>155</v>
      </c>
    </row>
    <row r="166" spans="2:65" s="14" customFormat="1" ht="10.199999999999999">
      <c r="B166" s="178"/>
      <c r="D166" s="160" t="s">
        <v>514</v>
      </c>
      <c r="E166" s="179" t="s">
        <v>19</v>
      </c>
      <c r="F166" s="180" t="s">
        <v>2407</v>
      </c>
      <c r="H166" s="179" t="s">
        <v>19</v>
      </c>
      <c r="I166" s="181"/>
      <c r="L166" s="178"/>
      <c r="M166" s="182"/>
      <c r="T166" s="183"/>
      <c r="AT166" s="179" t="s">
        <v>514</v>
      </c>
      <c r="AU166" s="179" t="s">
        <v>82</v>
      </c>
      <c r="AV166" s="14" t="s">
        <v>79</v>
      </c>
      <c r="AW166" s="14" t="s">
        <v>33</v>
      </c>
      <c r="AX166" s="14" t="s">
        <v>72</v>
      </c>
      <c r="AY166" s="179" t="s">
        <v>155</v>
      </c>
    </row>
    <row r="167" spans="2:65" s="12" customFormat="1" ht="10.199999999999999">
      <c r="B167" s="159"/>
      <c r="D167" s="160" t="s">
        <v>514</v>
      </c>
      <c r="E167" s="161" t="s">
        <v>19</v>
      </c>
      <c r="F167" s="162" t="s">
        <v>2424</v>
      </c>
      <c r="H167" s="163">
        <v>29.4</v>
      </c>
      <c r="I167" s="164"/>
      <c r="L167" s="159"/>
      <c r="M167" s="165"/>
      <c r="T167" s="166"/>
      <c r="AT167" s="161" t="s">
        <v>514</v>
      </c>
      <c r="AU167" s="161" t="s">
        <v>82</v>
      </c>
      <c r="AV167" s="12" t="s">
        <v>82</v>
      </c>
      <c r="AW167" s="12" t="s">
        <v>33</v>
      </c>
      <c r="AX167" s="12" t="s">
        <v>72</v>
      </c>
      <c r="AY167" s="161" t="s">
        <v>155</v>
      </c>
    </row>
    <row r="168" spans="2:65" s="13" customFormat="1" ht="10.199999999999999">
      <c r="B168" s="167"/>
      <c r="D168" s="160" t="s">
        <v>514</v>
      </c>
      <c r="E168" s="168" t="s">
        <v>19</v>
      </c>
      <c r="F168" s="169" t="s">
        <v>516</v>
      </c>
      <c r="H168" s="170">
        <v>381.55099999999999</v>
      </c>
      <c r="I168" s="171"/>
      <c r="L168" s="167"/>
      <c r="M168" s="172"/>
      <c r="T168" s="173"/>
      <c r="AT168" s="168" t="s">
        <v>514</v>
      </c>
      <c r="AU168" s="168" t="s">
        <v>82</v>
      </c>
      <c r="AV168" s="13" t="s">
        <v>163</v>
      </c>
      <c r="AW168" s="13" t="s">
        <v>33</v>
      </c>
      <c r="AX168" s="13" t="s">
        <v>79</v>
      </c>
      <c r="AY168" s="168" t="s">
        <v>155</v>
      </c>
    </row>
    <row r="169" spans="2:65" s="1" customFormat="1" ht="24.15" customHeight="1">
      <c r="B169" s="33"/>
      <c r="C169" s="132" t="s">
        <v>92</v>
      </c>
      <c r="D169" s="132" t="s">
        <v>158</v>
      </c>
      <c r="E169" s="133" t="s">
        <v>746</v>
      </c>
      <c r="F169" s="134" t="s">
        <v>747</v>
      </c>
      <c r="G169" s="135" t="s">
        <v>176</v>
      </c>
      <c r="H169" s="136">
        <v>381.55099999999999</v>
      </c>
      <c r="I169" s="137"/>
      <c r="J169" s="138">
        <f>ROUND(I169*H169,2)</f>
        <v>0</v>
      </c>
      <c r="K169" s="134" t="s">
        <v>162</v>
      </c>
      <c r="L169" s="33"/>
      <c r="M169" s="139" t="s">
        <v>19</v>
      </c>
      <c r="N169" s="140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163</v>
      </c>
      <c r="AT169" s="143" t="s">
        <v>158</v>
      </c>
      <c r="AU169" s="143" t="s">
        <v>82</v>
      </c>
      <c r="AY169" s="18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0</v>
      </c>
      <c r="BL169" s="18" t="s">
        <v>163</v>
      </c>
      <c r="BM169" s="143" t="s">
        <v>2425</v>
      </c>
    </row>
    <row r="170" spans="2:65" s="1" customFormat="1" ht="10.199999999999999">
      <c r="B170" s="33"/>
      <c r="D170" s="145" t="s">
        <v>164</v>
      </c>
      <c r="F170" s="146" t="s">
        <v>749</v>
      </c>
      <c r="I170" s="147"/>
      <c r="L170" s="33"/>
      <c r="M170" s="148"/>
      <c r="T170" s="54"/>
      <c r="AT170" s="18" t="s">
        <v>164</v>
      </c>
      <c r="AU170" s="18" t="s">
        <v>82</v>
      </c>
    </row>
    <row r="171" spans="2:65" s="14" customFormat="1" ht="10.199999999999999">
      <c r="B171" s="178"/>
      <c r="D171" s="160" t="s">
        <v>514</v>
      </c>
      <c r="E171" s="179" t="s">
        <v>19</v>
      </c>
      <c r="F171" s="180" t="s">
        <v>2148</v>
      </c>
      <c r="H171" s="179" t="s">
        <v>19</v>
      </c>
      <c r="I171" s="181"/>
      <c r="L171" s="178"/>
      <c r="M171" s="182"/>
      <c r="T171" s="183"/>
      <c r="AT171" s="179" t="s">
        <v>514</v>
      </c>
      <c r="AU171" s="179" t="s">
        <v>82</v>
      </c>
      <c r="AV171" s="14" t="s">
        <v>79</v>
      </c>
      <c r="AW171" s="14" t="s">
        <v>33</v>
      </c>
      <c r="AX171" s="14" t="s">
        <v>72</v>
      </c>
      <c r="AY171" s="179" t="s">
        <v>155</v>
      </c>
    </row>
    <row r="172" spans="2:65" s="12" customFormat="1" ht="10.199999999999999">
      <c r="B172" s="159"/>
      <c r="D172" s="160" t="s">
        <v>514</v>
      </c>
      <c r="E172" s="161" t="s">
        <v>19</v>
      </c>
      <c r="F172" s="162" t="s">
        <v>2426</v>
      </c>
      <c r="H172" s="163">
        <v>381.55099999999999</v>
      </c>
      <c r="I172" s="164"/>
      <c r="L172" s="159"/>
      <c r="M172" s="165"/>
      <c r="T172" s="166"/>
      <c r="AT172" s="161" t="s">
        <v>514</v>
      </c>
      <c r="AU172" s="161" t="s">
        <v>82</v>
      </c>
      <c r="AV172" s="12" t="s">
        <v>82</v>
      </c>
      <c r="AW172" s="12" t="s">
        <v>33</v>
      </c>
      <c r="AX172" s="12" t="s">
        <v>79</v>
      </c>
      <c r="AY172" s="161" t="s">
        <v>155</v>
      </c>
    </row>
    <row r="173" spans="2:65" s="1" customFormat="1" ht="16.5" customHeight="1">
      <c r="B173" s="33"/>
      <c r="C173" s="149" t="s">
        <v>163</v>
      </c>
      <c r="D173" s="149" t="s">
        <v>229</v>
      </c>
      <c r="E173" s="150" t="s">
        <v>772</v>
      </c>
      <c r="F173" s="151" t="s">
        <v>773</v>
      </c>
      <c r="G173" s="152" t="s">
        <v>232</v>
      </c>
      <c r="H173" s="153">
        <v>229.49299999999999</v>
      </c>
      <c r="I173" s="154"/>
      <c r="J173" s="155">
        <f>ROUND(I173*H173,2)</f>
        <v>0</v>
      </c>
      <c r="K173" s="151" t="s">
        <v>19</v>
      </c>
      <c r="L173" s="156"/>
      <c r="M173" s="157" t="s">
        <v>19</v>
      </c>
      <c r="N173" s="158" t="s">
        <v>43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177</v>
      </c>
      <c r="AT173" s="143" t="s">
        <v>229</v>
      </c>
      <c r="AU173" s="143" t="s">
        <v>82</v>
      </c>
      <c r="AY173" s="18" t="s">
        <v>155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0</v>
      </c>
      <c r="BL173" s="18" t="s">
        <v>163</v>
      </c>
      <c r="BM173" s="143" t="s">
        <v>2427</v>
      </c>
    </row>
    <row r="174" spans="2:65" s="14" customFormat="1" ht="10.199999999999999">
      <c r="B174" s="178"/>
      <c r="D174" s="160" t="s">
        <v>514</v>
      </c>
      <c r="E174" s="179" t="s">
        <v>19</v>
      </c>
      <c r="F174" s="180" t="s">
        <v>1128</v>
      </c>
      <c r="H174" s="179" t="s">
        <v>19</v>
      </c>
      <c r="I174" s="181"/>
      <c r="L174" s="178"/>
      <c r="M174" s="182"/>
      <c r="T174" s="183"/>
      <c r="AT174" s="179" t="s">
        <v>514</v>
      </c>
      <c r="AU174" s="179" t="s">
        <v>82</v>
      </c>
      <c r="AV174" s="14" t="s">
        <v>79</v>
      </c>
      <c r="AW174" s="14" t="s">
        <v>33</v>
      </c>
      <c r="AX174" s="14" t="s">
        <v>72</v>
      </c>
      <c r="AY174" s="179" t="s">
        <v>155</v>
      </c>
    </row>
    <row r="175" spans="2:65" s="12" customFormat="1" ht="10.199999999999999">
      <c r="B175" s="159"/>
      <c r="D175" s="160" t="s">
        <v>514</v>
      </c>
      <c r="E175" s="161" t="s">
        <v>19</v>
      </c>
      <c r="F175" s="162" t="s">
        <v>2428</v>
      </c>
      <c r="H175" s="163">
        <v>229.49299999999999</v>
      </c>
      <c r="I175" s="164"/>
      <c r="L175" s="159"/>
      <c r="M175" s="165"/>
      <c r="T175" s="166"/>
      <c r="AT175" s="161" t="s">
        <v>514</v>
      </c>
      <c r="AU175" s="161" t="s">
        <v>82</v>
      </c>
      <c r="AV175" s="12" t="s">
        <v>82</v>
      </c>
      <c r="AW175" s="12" t="s">
        <v>33</v>
      </c>
      <c r="AX175" s="12" t="s">
        <v>79</v>
      </c>
      <c r="AY175" s="161" t="s">
        <v>155</v>
      </c>
    </row>
    <row r="176" spans="2:65" s="1" customFormat="1" ht="24.15" customHeight="1">
      <c r="B176" s="33"/>
      <c r="C176" s="132" t="s">
        <v>179</v>
      </c>
      <c r="D176" s="132" t="s">
        <v>158</v>
      </c>
      <c r="E176" s="133" t="s">
        <v>248</v>
      </c>
      <c r="F176" s="134" t="s">
        <v>249</v>
      </c>
      <c r="G176" s="135" t="s">
        <v>186</v>
      </c>
      <c r="H176" s="136">
        <v>120.786</v>
      </c>
      <c r="I176" s="137"/>
      <c r="J176" s="138">
        <f>ROUND(I176*H176,2)</f>
        <v>0</v>
      </c>
      <c r="K176" s="134" t="s">
        <v>162</v>
      </c>
      <c r="L176" s="33"/>
      <c r="M176" s="139" t="s">
        <v>19</v>
      </c>
      <c r="N176" s="140" t="s">
        <v>43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163</v>
      </c>
      <c r="AT176" s="143" t="s">
        <v>158</v>
      </c>
      <c r="AU176" s="143" t="s">
        <v>82</v>
      </c>
      <c r="AY176" s="18" t="s">
        <v>155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79</v>
      </c>
      <c r="BK176" s="144">
        <f>ROUND(I176*H176,2)</f>
        <v>0</v>
      </c>
      <c r="BL176" s="18" t="s">
        <v>163</v>
      </c>
      <c r="BM176" s="143" t="s">
        <v>2429</v>
      </c>
    </row>
    <row r="177" spans="2:65" s="1" customFormat="1" ht="10.199999999999999">
      <c r="B177" s="33"/>
      <c r="D177" s="145" t="s">
        <v>164</v>
      </c>
      <c r="F177" s="146" t="s">
        <v>251</v>
      </c>
      <c r="I177" s="147"/>
      <c r="L177" s="33"/>
      <c r="M177" s="148"/>
      <c r="T177" s="54"/>
      <c r="AT177" s="18" t="s">
        <v>164</v>
      </c>
      <c r="AU177" s="18" t="s">
        <v>82</v>
      </c>
    </row>
    <row r="178" spans="2:65" s="14" customFormat="1" ht="10.199999999999999">
      <c r="B178" s="178"/>
      <c r="D178" s="160" t="s">
        <v>514</v>
      </c>
      <c r="E178" s="179" t="s">
        <v>19</v>
      </c>
      <c r="F178" s="180" t="s">
        <v>759</v>
      </c>
      <c r="H178" s="179" t="s">
        <v>19</v>
      </c>
      <c r="I178" s="181"/>
      <c r="L178" s="178"/>
      <c r="M178" s="182"/>
      <c r="T178" s="183"/>
      <c r="AT178" s="179" t="s">
        <v>514</v>
      </c>
      <c r="AU178" s="179" t="s">
        <v>82</v>
      </c>
      <c r="AV178" s="14" t="s">
        <v>79</v>
      </c>
      <c r="AW178" s="14" t="s">
        <v>33</v>
      </c>
      <c r="AX178" s="14" t="s">
        <v>72</v>
      </c>
      <c r="AY178" s="179" t="s">
        <v>155</v>
      </c>
    </row>
    <row r="179" spans="2:65" s="12" customFormat="1" ht="10.199999999999999">
      <c r="B179" s="159"/>
      <c r="D179" s="160" t="s">
        <v>514</v>
      </c>
      <c r="E179" s="161" t="s">
        <v>19</v>
      </c>
      <c r="F179" s="162" t="s">
        <v>2430</v>
      </c>
      <c r="H179" s="163">
        <v>190.77600000000001</v>
      </c>
      <c r="I179" s="164"/>
      <c r="L179" s="159"/>
      <c r="M179" s="165"/>
      <c r="T179" s="166"/>
      <c r="AT179" s="161" t="s">
        <v>514</v>
      </c>
      <c r="AU179" s="161" t="s">
        <v>82</v>
      </c>
      <c r="AV179" s="12" t="s">
        <v>82</v>
      </c>
      <c r="AW179" s="12" t="s">
        <v>33</v>
      </c>
      <c r="AX179" s="12" t="s">
        <v>72</v>
      </c>
      <c r="AY179" s="161" t="s">
        <v>155</v>
      </c>
    </row>
    <row r="180" spans="2:65" s="14" customFormat="1" ht="10.199999999999999">
      <c r="B180" s="178"/>
      <c r="D180" s="160" t="s">
        <v>514</v>
      </c>
      <c r="E180" s="179" t="s">
        <v>19</v>
      </c>
      <c r="F180" s="180" t="s">
        <v>2431</v>
      </c>
      <c r="H180" s="179" t="s">
        <v>19</v>
      </c>
      <c r="I180" s="181"/>
      <c r="L180" s="178"/>
      <c r="M180" s="182"/>
      <c r="T180" s="183"/>
      <c r="AT180" s="179" t="s">
        <v>514</v>
      </c>
      <c r="AU180" s="179" t="s">
        <v>82</v>
      </c>
      <c r="AV180" s="14" t="s">
        <v>79</v>
      </c>
      <c r="AW180" s="14" t="s">
        <v>33</v>
      </c>
      <c r="AX180" s="14" t="s">
        <v>72</v>
      </c>
      <c r="AY180" s="179" t="s">
        <v>155</v>
      </c>
    </row>
    <row r="181" spans="2:65" s="14" customFormat="1" ht="10.199999999999999">
      <c r="B181" s="178"/>
      <c r="D181" s="160" t="s">
        <v>514</v>
      </c>
      <c r="E181" s="179" t="s">
        <v>19</v>
      </c>
      <c r="F181" s="180" t="s">
        <v>2432</v>
      </c>
      <c r="H181" s="179" t="s">
        <v>19</v>
      </c>
      <c r="I181" s="181"/>
      <c r="L181" s="178"/>
      <c r="M181" s="182"/>
      <c r="T181" s="183"/>
      <c r="AT181" s="179" t="s">
        <v>514</v>
      </c>
      <c r="AU181" s="179" t="s">
        <v>82</v>
      </c>
      <c r="AV181" s="14" t="s">
        <v>79</v>
      </c>
      <c r="AW181" s="14" t="s">
        <v>33</v>
      </c>
      <c r="AX181" s="14" t="s">
        <v>72</v>
      </c>
      <c r="AY181" s="179" t="s">
        <v>155</v>
      </c>
    </row>
    <row r="182" spans="2:65" s="12" customFormat="1" ht="10.199999999999999">
      <c r="B182" s="159"/>
      <c r="D182" s="160" t="s">
        <v>514</v>
      </c>
      <c r="E182" s="161" t="s">
        <v>19</v>
      </c>
      <c r="F182" s="162" t="s">
        <v>2433</v>
      </c>
      <c r="H182" s="163">
        <v>-48.933999999999997</v>
      </c>
      <c r="I182" s="164"/>
      <c r="L182" s="159"/>
      <c r="M182" s="165"/>
      <c r="T182" s="166"/>
      <c r="AT182" s="161" t="s">
        <v>514</v>
      </c>
      <c r="AU182" s="161" t="s">
        <v>82</v>
      </c>
      <c r="AV182" s="12" t="s">
        <v>82</v>
      </c>
      <c r="AW182" s="12" t="s">
        <v>33</v>
      </c>
      <c r="AX182" s="12" t="s">
        <v>72</v>
      </c>
      <c r="AY182" s="161" t="s">
        <v>155</v>
      </c>
    </row>
    <row r="183" spans="2:65" s="14" customFormat="1" ht="10.199999999999999">
      <c r="B183" s="178"/>
      <c r="D183" s="160" t="s">
        <v>514</v>
      </c>
      <c r="E183" s="179" t="s">
        <v>19</v>
      </c>
      <c r="F183" s="180" t="s">
        <v>2434</v>
      </c>
      <c r="H183" s="179" t="s">
        <v>19</v>
      </c>
      <c r="I183" s="181"/>
      <c r="L183" s="178"/>
      <c r="M183" s="182"/>
      <c r="T183" s="183"/>
      <c r="AT183" s="179" t="s">
        <v>514</v>
      </c>
      <c r="AU183" s="179" t="s">
        <v>82</v>
      </c>
      <c r="AV183" s="14" t="s">
        <v>79</v>
      </c>
      <c r="AW183" s="14" t="s">
        <v>33</v>
      </c>
      <c r="AX183" s="14" t="s">
        <v>72</v>
      </c>
      <c r="AY183" s="179" t="s">
        <v>155</v>
      </c>
    </row>
    <row r="184" spans="2:65" s="12" customFormat="1" ht="10.199999999999999">
      <c r="B184" s="159"/>
      <c r="D184" s="160" t="s">
        <v>514</v>
      </c>
      <c r="E184" s="161" t="s">
        <v>19</v>
      </c>
      <c r="F184" s="162" t="s">
        <v>2435</v>
      </c>
      <c r="H184" s="163">
        <v>-21.056000000000001</v>
      </c>
      <c r="I184" s="164"/>
      <c r="L184" s="159"/>
      <c r="M184" s="165"/>
      <c r="T184" s="166"/>
      <c r="AT184" s="161" t="s">
        <v>514</v>
      </c>
      <c r="AU184" s="161" t="s">
        <v>82</v>
      </c>
      <c r="AV184" s="12" t="s">
        <v>82</v>
      </c>
      <c r="AW184" s="12" t="s">
        <v>33</v>
      </c>
      <c r="AX184" s="12" t="s">
        <v>72</v>
      </c>
      <c r="AY184" s="161" t="s">
        <v>155</v>
      </c>
    </row>
    <row r="185" spans="2:65" s="13" customFormat="1" ht="10.199999999999999">
      <c r="B185" s="167"/>
      <c r="D185" s="160" t="s">
        <v>514</v>
      </c>
      <c r="E185" s="168" t="s">
        <v>19</v>
      </c>
      <c r="F185" s="169" t="s">
        <v>516</v>
      </c>
      <c r="H185" s="170">
        <v>120.786</v>
      </c>
      <c r="I185" s="171"/>
      <c r="L185" s="167"/>
      <c r="M185" s="172"/>
      <c r="T185" s="173"/>
      <c r="AT185" s="168" t="s">
        <v>514</v>
      </c>
      <c r="AU185" s="168" t="s">
        <v>82</v>
      </c>
      <c r="AV185" s="13" t="s">
        <v>163</v>
      </c>
      <c r="AW185" s="13" t="s">
        <v>33</v>
      </c>
      <c r="AX185" s="13" t="s">
        <v>79</v>
      </c>
      <c r="AY185" s="168" t="s">
        <v>155</v>
      </c>
    </row>
    <row r="186" spans="2:65" s="1" customFormat="1" ht="37.799999999999997" customHeight="1">
      <c r="B186" s="33"/>
      <c r="C186" s="132" t="s">
        <v>172</v>
      </c>
      <c r="D186" s="132" t="s">
        <v>158</v>
      </c>
      <c r="E186" s="133" t="s">
        <v>787</v>
      </c>
      <c r="F186" s="134" t="s">
        <v>788</v>
      </c>
      <c r="G186" s="135" t="s">
        <v>1142</v>
      </c>
      <c r="H186" s="136">
        <v>37.554000000000002</v>
      </c>
      <c r="I186" s="137"/>
      <c r="J186" s="138">
        <f>ROUND(I186*H186,2)</f>
        <v>0</v>
      </c>
      <c r="K186" s="134" t="s">
        <v>162</v>
      </c>
      <c r="L186" s="33"/>
      <c r="M186" s="139" t="s">
        <v>19</v>
      </c>
      <c r="N186" s="140" t="s">
        <v>43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163</v>
      </c>
      <c r="AT186" s="143" t="s">
        <v>158</v>
      </c>
      <c r="AU186" s="143" t="s">
        <v>82</v>
      </c>
      <c r="AY186" s="18" t="s">
        <v>155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8" t="s">
        <v>79</v>
      </c>
      <c r="BK186" s="144">
        <f>ROUND(I186*H186,2)</f>
        <v>0</v>
      </c>
      <c r="BL186" s="18" t="s">
        <v>163</v>
      </c>
      <c r="BM186" s="143" t="s">
        <v>2436</v>
      </c>
    </row>
    <row r="187" spans="2:65" s="1" customFormat="1" ht="10.199999999999999">
      <c r="B187" s="33"/>
      <c r="D187" s="145" t="s">
        <v>164</v>
      </c>
      <c r="F187" s="146" t="s">
        <v>790</v>
      </c>
      <c r="I187" s="147"/>
      <c r="L187" s="33"/>
      <c r="M187" s="148"/>
      <c r="T187" s="54"/>
      <c r="AT187" s="18" t="s">
        <v>164</v>
      </c>
      <c r="AU187" s="18" t="s">
        <v>82</v>
      </c>
    </row>
    <row r="188" spans="2:65" s="14" customFormat="1" ht="10.199999999999999">
      <c r="B188" s="178"/>
      <c r="D188" s="160" t="s">
        <v>514</v>
      </c>
      <c r="E188" s="179" t="s">
        <v>19</v>
      </c>
      <c r="F188" s="180" t="s">
        <v>1690</v>
      </c>
      <c r="H188" s="179" t="s">
        <v>19</v>
      </c>
      <c r="I188" s="181"/>
      <c r="L188" s="178"/>
      <c r="M188" s="182"/>
      <c r="T188" s="183"/>
      <c r="AT188" s="179" t="s">
        <v>514</v>
      </c>
      <c r="AU188" s="179" t="s">
        <v>82</v>
      </c>
      <c r="AV188" s="14" t="s">
        <v>79</v>
      </c>
      <c r="AW188" s="14" t="s">
        <v>33</v>
      </c>
      <c r="AX188" s="14" t="s">
        <v>72</v>
      </c>
      <c r="AY188" s="179" t="s">
        <v>155</v>
      </c>
    </row>
    <row r="189" spans="2:65" s="14" customFormat="1" ht="10.199999999999999">
      <c r="B189" s="178"/>
      <c r="D189" s="160" t="s">
        <v>514</v>
      </c>
      <c r="E189" s="179" t="s">
        <v>19</v>
      </c>
      <c r="F189" s="180" t="s">
        <v>2432</v>
      </c>
      <c r="H189" s="179" t="s">
        <v>19</v>
      </c>
      <c r="I189" s="181"/>
      <c r="L189" s="178"/>
      <c r="M189" s="182"/>
      <c r="T189" s="183"/>
      <c r="AT189" s="179" t="s">
        <v>514</v>
      </c>
      <c r="AU189" s="179" t="s">
        <v>82</v>
      </c>
      <c r="AV189" s="14" t="s">
        <v>79</v>
      </c>
      <c r="AW189" s="14" t="s">
        <v>33</v>
      </c>
      <c r="AX189" s="14" t="s">
        <v>72</v>
      </c>
      <c r="AY189" s="179" t="s">
        <v>155</v>
      </c>
    </row>
    <row r="190" spans="2:65" s="12" customFormat="1" ht="10.199999999999999">
      <c r="B190" s="159"/>
      <c r="D190" s="160" t="s">
        <v>514</v>
      </c>
      <c r="E190" s="161" t="s">
        <v>19</v>
      </c>
      <c r="F190" s="162" t="s">
        <v>2437</v>
      </c>
      <c r="H190" s="163">
        <v>37.554000000000002</v>
      </c>
      <c r="I190" s="164"/>
      <c r="L190" s="159"/>
      <c r="M190" s="165"/>
      <c r="T190" s="166"/>
      <c r="AT190" s="161" t="s">
        <v>514</v>
      </c>
      <c r="AU190" s="161" t="s">
        <v>82</v>
      </c>
      <c r="AV190" s="12" t="s">
        <v>82</v>
      </c>
      <c r="AW190" s="12" t="s">
        <v>33</v>
      </c>
      <c r="AX190" s="12" t="s">
        <v>79</v>
      </c>
      <c r="AY190" s="161" t="s">
        <v>155</v>
      </c>
    </row>
    <row r="191" spans="2:65" s="1" customFormat="1" ht="16.5" customHeight="1">
      <c r="B191" s="33"/>
      <c r="C191" s="149" t="s">
        <v>189</v>
      </c>
      <c r="D191" s="149" t="s">
        <v>229</v>
      </c>
      <c r="E191" s="150" t="s">
        <v>252</v>
      </c>
      <c r="F191" s="151" t="s">
        <v>253</v>
      </c>
      <c r="G191" s="152" t="s">
        <v>232</v>
      </c>
      <c r="H191" s="153">
        <v>71.352999999999994</v>
      </c>
      <c r="I191" s="154"/>
      <c r="J191" s="155">
        <f>ROUND(I191*H191,2)</f>
        <v>0</v>
      </c>
      <c r="K191" s="151" t="s">
        <v>162</v>
      </c>
      <c r="L191" s="156"/>
      <c r="M191" s="157" t="s">
        <v>19</v>
      </c>
      <c r="N191" s="158" t="s">
        <v>43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177</v>
      </c>
      <c r="AT191" s="143" t="s">
        <v>229</v>
      </c>
      <c r="AU191" s="143" t="s">
        <v>82</v>
      </c>
      <c r="AY191" s="18" t="s">
        <v>155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0</v>
      </c>
      <c r="BL191" s="18" t="s">
        <v>163</v>
      </c>
      <c r="BM191" s="143" t="s">
        <v>2438</v>
      </c>
    </row>
    <row r="192" spans="2:65" s="14" customFormat="1" ht="10.199999999999999">
      <c r="B192" s="178"/>
      <c r="D192" s="160" t="s">
        <v>514</v>
      </c>
      <c r="E192" s="179" t="s">
        <v>19</v>
      </c>
      <c r="F192" s="180" t="s">
        <v>795</v>
      </c>
      <c r="H192" s="179" t="s">
        <v>19</v>
      </c>
      <c r="I192" s="181"/>
      <c r="L192" s="178"/>
      <c r="M192" s="182"/>
      <c r="T192" s="183"/>
      <c r="AT192" s="179" t="s">
        <v>514</v>
      </c>
      <c r="AU192" s="179" t="s">
        <v>82</v>
      </c>
      <c r="AV192" s="14" t="s">
        <v>79</v>
      </c>
      <c r="AW192" s="14" t="s">
        <v>33</v>
      </c>
      <c r="AX192" s="14" t="s">
        <v>72</v>
      </c>
      <c r="AY192" s="179" t="s">
        <v>155</v>
      </c>
    </row>
    <row r="193" spans="2:65" s="12" customFormat="1" ht="10.199999999999999">
      <c r="B193" s="159"/>
      <c r="D193" s="160" t="s">
        <v>514</v>
      </c>
      <c r="E193" s="161" t="s">
        <v>19</v>
      </c>
      <c r="F193" s="162" t="s">
        <v>2439</v>
      </c>
      <c r="H193" s="163">
        <v>71.352999999999994</v>
      </c>
      <c r="I193" s="164"/>
      <c r="L193" s="159"/>
      <c r="M193" s="165"/>
      <c r="T193" s="166"/>
      <c r="AT193" s="161" t="s">
        <v>514</v>
      </c>
      <c r="AU193" s="161" t="s">
        <v>82</v>
      </c>
      <c r="AV193" s="12" t="s">
        <v>82</v>
      </c>
      <c r="AW193" s="12" t="s">
        <v>33</v>
      </c>
      <c r="AX193" s="12" t="s">
        <v>79</v>
      </c>
      <c r="AY193" s="161" t="s">
        <v>155</v>
      </c>
    </row>
    <row r="194" spans="2:65" s="1" customFormat="1" ht="37.799999999999997" customHeight="1">
      <c r="B194" s="33"/>
      <c r="C194" s="132" t="s">
        <v>177</v>
      </c>
      <c r="D194" s="132" t="s">
        <v>158</v>
      </c>
      <c r="E194" s="133" t="s">
        <v>221</v>
      </c>
      <c r="F194" s="134" t="s">
        <v>222</v>
      </c>
      <c r="G194" s="135" t="s">
        <v>186</v>
      </c>
      <c r="H194" s="136">
        <v>190.77600000000001</v>
      </c>
      <c r="I194" s="137"/>
      <c r="J194" s="138">
        <f>ROUND(I194*H194,2)</f>
        <v>0</v>
      </c>
      <c r="K194" s="134" t="s">
        <v>162</v>
      </c>
      <c r="L194" s="33"/>
      <c r="M194" s="139" t="s">
        <v>19</v>
      </c>
      <c r="N194" s="140" t="s">
        <v>43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163</v>
      </c>
      <c r="AT194" s="143" t="s">
        <v>158</v>
      </c>
      <c r="AU194" s="143" t="s">
        <v>82</v>
      </c>
      <c r="AY194" s="18" t="s">
        <v>155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79</v>
      </c>
      <c r="BK194" s="144">
        <f>ROUND(I194*H194,2)</f>
        <v>0</v>
      </c>
      <c r="BL194" s="18" t="s">
        <v>163</v>
      </c>
      <c r="BM194" s="143" t="s">
        <v>2440</v>
      </c>
    </row>
    <row r="195" spans="2:65" s="1" customFormat="1" ht="10.199999999999999">
      <c r="B195" s="33"/>
      <c r="D195" s="145" t="s">
        <v>164</v>
      </c>
      <c r="F195" s="146" t="s">
        <v>224</v>
      </c>
      <c r="I195" s="147"/>
      <c r="L195" s="33"/>
      <c r="M195" s="148"/>
      <c r="T195" s="54"/>
      <c r="AT195" s="18" t="s">
        <v>164</v>
      </c>
      <c r="AU195" s="18" t="s">
        <v>82</v>
      </c>
    </row>
    <row r="196" spans="2:65" s="14" customFormat="1" ht="10.199999999999999">
      <c r="B196" s="178"/>
      <c r="D196" s="160" t="s">
        <v>514</v>
      </c>
      <c r="E196" s="179" t="s">
        <v>19</v>
      </c>
      <c r="F196" s="180" t="s">
        <v>1136</v>
      </c>
      <c r="H196" s="179" t="s">
        <v>19</v>
      </c>
      <c r="I196" s="181"/>
      <c r="L196" s="178"/>
      <c r="M196" s="182"/>
      <c r="T196" s="183"/>
      <c r="AT196" s="179" t="s">
        <v>514</v>
      </c>
      <c r="AU196" s="179" t="s">
        <v>82</v>
      </c>
      <c r="AV196" s="14" t="s">
        <v>79</v>
      </c>
      <c r="AW196" s="14" t="s">
        <v>33</v>
      </c>
      <c r="AX196" s="14" t="s">
        <v>72</v>
      </c>
      <c r="AY196" s="179" t="s">
        <v>155</v>
      </c>
    </row>
    <row r="197" spans="2:65" s="12" customFormat="1" ht="10.199999999999999">
      <c r="B197" s="159"/>
      <c r="D197" s="160" t="s">
        <v>514</v>
      </c>
      <c r="E197" s="161" t="s">
        <v>19</v>
      </c>
      <c r="F197" s="162" t="s">
        <v>2430</v>
      </c>
      <c r="H197" s="163">
        <v>190.77600000000001</v>
      </c>
      <c r="I197" s="164"/>
      <c r="L197" s="159"/>
      <c r="M197" s="165"/>
      <c r="T197" s="166"/>
      <c r="AT197" s="161" t="s">
        <v>514</v>
      </c>
      <c r="AU197" s="161" t="s">
        <v>82</v>
      </c>
      <c r="AV197" s="12" t="s">
        <v>82</v>
      </c>
      <c r="AW197" s="12" t="s">
        <v>33</v>
      </c>
      <c r="AX197" s="12" t="s">
        <v>79</v>
      </c>
      <c r="AY197" s="161" t="s">
        <v>155</v>
      </c>
    </row>
    <row r="198" spans="2:65" s="1" customFormat="1" ht="24.15" customHeight="1">
      <c r="B198" s="33"/>
      <c r="C198" s="132" t="s">
        <v>198</v>
      </c>
      <c r="D198" s="132" t="s">
        <v>158</v>
      </c>
      <c r="E198" s="133" t="s">
        <v>244</v>
      </c>
      <c r="F198" s="134" t="s">
        <v>245</v>
      </c>
      <c r="G198" s="135" t="s">
        <v>186</v>
      </c>
      <c r="H198" s="136">
        <v>190.77600000000001</v>
      </c>
      <c r="I198" s="137"/>
      <c r="J198" s="138">
        <f>ROUND(I198*H198,2)</f>
        <v>0</v>
      </c>
      <c r="K198" s="134" t="s">
        <v>162</v>
      </c>
      <c r="L198" s="33"/>
      <c r="M198" s="139" t="s">
        <v>19</v>
      </c>
      <c r="N198" s="140" t="s">
        <v>43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163</v>
      </c>
      <c r="AT198" s="143" t="s">
        <v>158</v>
      </c>
      <c r="AU198" s="143" t="s">
        <v>82</v>
      </c>
      <c r="AY198" s="18" t="s">
        <v>155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79</v>
      </c>
      <c r="BK198" s="144">
        <f>ROUND(I198*H198,2)</f>
        <v>0</v>
      </c>
      <c r="BL198" s="18" t="s">
        <v>163</v>
      </c>
      <c r="BM198" s="143" t="s">
        <v>2441</v>
      </c>
    </row>
    <row r="199" spans="2:65" s="1" customFormat="1" ht="10.199999999999999">
      <c r="B199" s="33"/>
      <c r="D199" s="145" t="s">
        <v>164</v>
      </c>
      <c r="F199" s="146" t="s">
        <v>247</v>
      </c>
      <c r="I199" s="147"/>
      <c r="L199" s="33"/>
      <c r="M199" s="148"/>
      <c r="T199" s="54"/>
      <c r="AT199" s="18" t="s">
        <v>164</v>
      </c>
      <c r="AU199" s="18" t="s">
        <v>82</v>
      </c>
    </row>
    <row r="200" spans="2:65" s="14" customFormat="1" ht="10.199999999999999">
      <c r="B200" s="178"/>
      <c r="D200" s="160" t="s">
        <v>514</v>
      </c>
      <c r="E200" s="179" t="s">
        <v>19</v>
      </c>
      <c r="F200" s="180" t="s">
        <v>1136</v>
      </c>
      <c r="H200" s="179" t="s">
        <v>19</v>
      </c>
      <c r="I200" s="181"/>
      <c r="L200" s="178"/>
      <c r="M200" s="182"/>
      <c r="T200" s="183"/>
      <c r="AT200" s="179" t="s">
        <v>514</v>
      </c>
      <c r="AU200" s="179" t="s">
        <v>82</v>
      </c>
      <c r="AV200" s="14" t="s">
        <v>79</v>
      </c>
      <c r="AW200" s="14" t="s">
        <v>33</v>
      </c>
      <c r="AX200" s="14" t="s">
        <v>72</v>
      </c>
      <c r="AY200" s="179" t="s">
        <v>155</v>
      </c>
    </row>
    <row r="201" spans="2:65" s="12" customFormat="1" ht="10.199999999999999">
      <c r="B201" s="159"/>
      <c r="D201" s="160" t="s">
        <v>514</v>
      </c>
      <c r="E201" s="161" t="s">
        <v>19</v>
      </c>
      <c r="F201" s="162" t="s">
        <v>2430</v>
      </c>
      <c r="H201" s="163">
        <v>190.77600000000001</v>
      </c>
      <c r="I201" s="164"/>
      <c r="L201" s="159"/>
      <c r="M201" s="165"/>
      <c r="T201" s="166"/>
      <c r="AT201" s="161" t="s">
        <v>514</v>
      </c>
      <c r="AU201" s="161" t="s">
        <v>82</v>
      </c>
      <c r="AV201" s="12" t="s">
        <v>82</v>
      </c>
      <c r="AW201" s="12" t="s">
        <v>33</v>
      </c>
      <c r="AX201" s="12" t="s">
        <v>79</v>
      </c>
      <c r="AY201" s="161" t="s">
        <v>155</v>
      </c>
    </row>
    <row r="202" spans="2:65" s="11" customFormat="1" ht="22.8" customHeight="1">
      <c r="B202" s="120"/>
      <c r="D202" s="121" t="s">
        <v>71</v>
      </c>
      <c r="E202" s="130" t="s">
        <v>163</v>
      </c>
      <c r="F202" s="130" t="s">
        <v>296</v>
      </c>
      <c r="I202" s="123"/>
      <c r="J202" s="131">
        <f>BK202</f>
        <v>0</v>
      </c>
      <c r="L202" s="120"/>
      <c r="M202" s="125"/>
      <c r="P202" s="126">
        <f>SUM(P203:P210)</f>
        <v>0</v>
      </c>
      <c r="R202" s="126">
        <f>SUM(R203:R210)</f>
        <v>28.217532840000004</v>
      </c>
      <c r="T202" s="127">
        <f>SUM(T203:T210)</f>
        <v>0</v>
      </c>
      <c r="AR202" s="121" t="s">
        <v>79</v>
      </c>
      <c r="AT202" s="128" t="s">
        <v>71</v>
      </c>
      <c r="AU202" s="128" t="s">
        <v>79</v>
      </c>
      <c r="AY202" s="121" t="s">
        <v>155</v>
      </c>
      <c r="BK202" s="129">
        <f>SUM(BK203:BK210)</f>
        <v>0</v>
      </c>
    </row>
    <row r="203" spans="2:65" s="1" customFormat="1" ht="21.75" customHeight="1">
      <c r="B203" s="33"/>
      <c r="C203" s="132" t="s">
        <v>182</v>
      </c>
      <c r="D203" s="132" t="s">
        <v>158</v>
      </c>
      <c r="E203" s="133" t="s">
        <v>298</v>
      </c>
      <c r="F203" s="134" t="s">
        <v>299</v>
      </c>
      <c r="G203" s="135" t="s">
        <v>1142</v>
      </c>
      <c r="H203" s="136">
        <v>11.38</v>
      </c>
      <c r="I203" s="137"/>
      <c r="J203" s="138">
        <f>ROUND(I203*H203,2)</f>
        <v>0</v>
      </c>
      <c r="K203" s="134" t="s">
        <v>162</v>
      </c>
      <c r="L203" s="33"/>
      <c r="M203" s="139" t="s">
        <v>19</v>
      </c>
      <c r="N203" s="140" t="s">
        <v>43</v>
      </c>
      <c r="P203" s="141">
        <f>O203*H203</f>
        <v>0</v>
      </c>
      <c r="Q203" s="141">
        <v>1.8907700000000001</v>
      </c>
      <c r="R203" s="141">
        <f>Q203*H203</f>
        <v>21.516962600000003</v>
      </c>
      <c r="S203" s="141">
        <v>0</v>
      </c>
      <c r="T203" s="142">
        <f>S203*H203</f>
        <v>0</v>
      </c>
      <c r="AR203" s="143" t="s">
        <v>163</v>
      </c>
      <c r="AT203" s="143" t="s">
        <v>158</v>
      </c>
      <c r="AU203" s="143" t="s">
        <v>82</v>
      </c>
      <c r="AY203" s="18" t="s">
        <v>155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8" t="s">
        <v>79</v>
      </c>
      <c r="BK203" s="144">
        <f>ROUND(I203*H203,2)</f>
        <v>0</v>
      </c>
      <c r="BL203" s="18" t="s">
        <v>163</v>
      </c>
      <c r="BM203" s="143" t="s">
        <v>2442</v>
      </c>
    </row>
    <row r="204" spans="2:65" s="1" customFormat="1" ht="10.199999999999999">
      <c r="B204" s="33"/>
      <c r="D204" s="145" t="s">
        <v>164</v>
      </c>
      <c r="F204" s="146" t="s">
        <v>301</v>
      </c>
      <c r="I204" s="147"/>
      <c r="L204" s="33"/>
      <c r="M204" s="148"/>
      <c r="T204" s="54"/>
      <c r="AT204" s="18" t="s">
        <v>164</v>
      </c>
      <c r="AU204" s="18" t="s">
        <v>82</v>
      </c>
    </row>
    <row r="205" spans="2:65" s="14" customFormat="1" ht="10.199999999999999">
      <c r="B205" s="178"/>
      <c r="D205" s="160" t="s">
        <v>514</v>
      </c>
      <c r="E205" s="179" t="s">
        <v>19</v>
      </c>
      <c r="F205" s="180" t="s">
        <v>2443</v>
      </c>
      <c r="H205" s="179" t="s">
        <v>19</v>
      </c>
      <c r="I205" s="181"/>
      <c r="L205" s="178"/>
      <c r="M205" s="182"/>
      <c r="T205" s="183"/>
      <c r="AT205" s="179" t="s">
        <v>514</v>
      </c>
      <c r="AU205" s="179" t="s">
        <v>82</v>
      </c>
      <c r="AV205" s="14" t="s">
        <v>79</v>
      </c>
      <c r="AW205" s="14" t="s">
        <v>33</v>
      </c>
      <c r="AX205" s="14" t="s">
        <v>72</v>
      </c>
      <c r="AY205" s="179" t="s">
        <v>155</v>
      </c>
    </row>
    <row r="206" spans="2:65" s="12" customFormat="1" ht="10.199999999999999">
      <c r="B206" s="159"/>
      <c r="D206" s="160" t="s">
        <v>514</v>
      </c>
      <c r="E206" s="161" t="s">
        <v>19</v>
      </c>
      <c r="F206" s="162" t="s">
        <v>2444</v>
      </c>
      <c r="H206" s="163">
        <v>11.38</v>
      </c>
      <c r="I206" s="164"/>
      <c r="L206" s="159"/>
      <c r="M206" s="165"/>
      <c r="T206" s="166"/>
      <c r="AT206" s="161" t="s">
        <v>514</v>
      </c>
      <c r="AU206" s="161" t="s">
        <v>82</v>
      </c>
      <c r="AV206" s="12" t="s">
        <v>82</v>
      </c>
      <c r="AW206" s="12" t="s">
        <v>33</v>
      </c>
      <c r="AX206" s="12" t="s">
        <v>79</v>
      </c>
      <c r="AY206" s="161" t="s">
        <v>155</v>
      </c>
    </row>
    <row r="207" spans="2:65" s="1" customFormat="1" ht="24.15" customHeight="1">
      <c r="B207" s="33"/>
      <c r="C207" s="132" t="s">
        <v>207</v>
      </c>
      <c r="D207" s="132" t="s">
        <v>158</v>
      </c>
      <c r="E207" s="133" t="s">
        <v>2445</v>
      </c>
      <c r="F207" s="134" t="s">
        <v>2446</v>
      </c>
      <c r="G207" s="135" t="s">
        <v>186</v>
      </c>
      <c r="H207" s="136">
        <v>2.9119999999999999</v>
      </c>
      <c r="I207" s="137"/>
      <c r="J207" s="138">
        <f>ROUND(I207*H207,2)</f>
        <v>0</v>
      </c>
      <c r="K207" s="134" t="s">
        <v>162</v>
      </c>
      <c r="L207" s="33"/>
      <c r="M207" s="139" t="s">
        <v>19</v>
      </c>
      <c r="N207" s="140" t="s">
        <v>43</v>
      </c>
      <c r="P207" s="141">
        <f>O207*H207</f>
        <v>0</v>
      </c>
      <c r="Q207" s="141">
        <v>2.3010199999999998</v>
      </c>
      <c r="R207" s="141">
        <f>Q207*H207</f>
        <v>6.7005702399999993</v>
      </c>
      <c r="S207" s="141">
        <v>0</v>
      </c>
      <c r="T207" s="142">
        <f>S207*H207</f>
        <v>0</v>
      </c>
      <c r="AR207" s="143" t="s">
        <v>163</v>
      </c>
      <c r="AT207" s="143" t="s">
        <v>158</v>
      </c>
      <c r="AU207" s="143" t="s">
        <v>82</v>
      </c>
      <c r="AY207" s="18" t="s">
        <v>155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8" t="s">
        <v>79</v>
      </c>
      <c r="BK207" s="144">
        <f>ROUND(I207*H207,2)</f>
        <v>0</v>
      </c>
      <c r="BL207" s="18" t="s">
        <v>163</v>
      </c>
      <c r="BM207" s="143" t="s">
        <v>2447</v>
      </c>
    </row>
    <row r="208" spans="2:65" s="1" customFormat="1" ht="10.199999999999999">
      <c r="B208" s="33"/>
      <c r="D208" s="145" t="s">
        <v>164</v>
      </c>
      <c r="F208" s="146" t="s">
        <v>2448</v>
      </c>
      <c r="I208" s="147"/>
      <c r="L208" s="33"/>
      <c r="M208" s="148"/>
      <c r="T208" s="54"/>
      <c r="AT208" s="18" t="s">
        <v>164</v>
      </c>
      <c r="AU208" s="18" t="s">
        <v>82</v>
      </c>
    </row>
    <row r="209" spans="2:65" s="14" customFormat="1" ht="10.199999999999999">
      <c r="B209" s="178"/>
      <c r="D209" s="160" t="s">
        <v>514</v>
      </c>
      <c r="E209" s="179" t="s">
        <v>19</v>
      </c>
      <c r="F209" s="180" t="s">
        <v>2449</v>
      </c>
      <c r="H209" s="179" t="s">
        <v>19</v>
      </c>
      <c r="I209" s="181"/>
      <c r="L209" s="178"/>
      <c r="M209" s="182"/>
      <c r="T209" s="183"/>
      <c r="AT209" s="179" t="s">
        <v>514</v>
      </c>
      <c r="AU209" s="179" t="s">
        <v>82</v>
      </c>
      <c r="AV209" s="14" t="s">
        <v>79</v>
      </c>
      <c r="AW209" s="14" t="s">
        <v>33</v>
      </c>
      <c r="AX209" s="14" t="s">
        <v>72</v>
      </c>
      <c r="AY209" s="179" t="s">
        <v>155</v>
      </c>
    </row>
    <row r="210" spans="2:65" s="12" customFormat="1" ht="10.199999999999999">
      <c r="B210" s="159"/>
      <c r="D210" s="160" t="s">
        <v>514</v>
      </c>
      <c r="E210" s="161" t="s">
        <v>19</v>
      </c>
      <c r="F210" s="162" t="s">
        <v>2450</v>
      </c>
      <c r="H210" s="163">
        <v>2.9119999999999999</v>
      </c>
      <c r="I210" s="164"/>
      <c r="L210" s="159"/>
      <c r="M210" s="165"/>
      <c r="T210" s="166"/>
      <c r="AT210" s="161" t="s">
        <v>514</v>
      </c>
      <c r="AU210" s="161" t="s">
        <v>82</v>
      </c>
      <c r="AV210" s="12" t="s">
        <v>82</v>
      </c>
      <c r="AW210" s="12" t="s">
        <v>33</v>
      </c>
      <c r="AX210" s="12" t="s">
        <v>79</v>
      </c>
      <c r="AY210" s="161" t="s">
        <v>155</v>
      </c>
    </row>
    <row r="211" spans="2:65" s="11" customFormat="1" ht="22.8" customHeight="1">
      <c r="B211" s="120"/>
      <c r="D211" s="121" t="s">
        <v>71</v>
      </c>
      <c r="E211" s="130" t="s">
        <v>177</v>
      </c>
      <c r="F211" s="130" t="s">
        <v>2451</v>
      </c>
      <c r="I211" s="123"/>
      <c r="J211" s="131">
        <f>BK211</f>
        <v>0</v>
      </c>
      <c r="L211" s="120"/>
      <c r="M211" s="125"/>
      <c r="P211" s="126">
        <f>SUM(P212:P244)</f>
        <v>0</v>
      </c>
      <c r="R211" s="126">
        <f>SUM(R212:R244)</f>
        <v>6.8131124600000001</v>
      </c>
      <c r="T211" s="127">
        <f>SUM(T212:T244)</f>
        <v>0</v>
      </c>
      <c r="AR211" s="121" t="s">
        <v>79</v>
      </c>
      <c r="AT211" s="128" t="s">
        <v>71</v>
      </c>
      <c r="AU211" s="128" t="s">
        <v>79</v>
      </c>
      <c r="AY211" s="121" t="s">
        <v>155</v>
      </c>
      <c r="BK211" s="129">
        <f>SUM(BK212:BK244)</f>
        <v>0</v>
      </c>
    </row>
    <row r="212" spans="2:65" s="1" customFormat="1" ht="24.15" customHeight="1">
      <c r="B212" s="33"/>
      <c r="C212" s="132" t="s">
        <v>187</v>
      </c>
      <c r="D212" s="132" t="s">
        <v>158</v>
      </c>
      <c r="E212" s="133" t="s">
        <v>2452</v>
      </c>
      <c r="F212" s="134" t="s">
        <v>2453</v>
      </c>
      <c r="G212" s="135" t="s">
        <v>171</v>
      </c>
      <c r="H212" s="136">
        <v>113.8</v>
      </c>
      <c r="I212" s="137"/>
      <c r="J212" s="138">
        <f>ROUND(I212*H212,2)</f>
        <v>0</v>
      </c>
      <c r="K212" s="134" t="s">
        <v>162</v>
      </c>
      <c r="L212" s="33"/>
      <c r="M212" s="139" t="s">
        <v>19</v>
      </c>
      <c r="N212" s="140" t="s">
        <v>43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163</v>
      </c>
      <c r="AT212" s="143" t="s">
        <v>158</v>
      </c>
      <c r="AU212" s="143" t="s">
        <v>82</v>
      </c>
      <c r="AY212" s="18" t="s">
        <v>155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8" t="s">
        <v>79</v>
      </c>
      <c r="BK212" s="144">
        <f>ROUND(I212*H212,2)</f>
        <v>0</v>
      </c>
      <c r="BL212" s="18" t="s">
        <v>163</v>
      </c>
      <c r="BM212" s="143" t="s">
        <v>385</v>
      </c>
    </row>
    <row r="213" spans="2:65" s="1" customFormat="1" ht="10.199999999999999">
      <c r="B213" s="33"/>
      <c r="D213" s="145" t="s">
        <v>164</v>
      </c>
      <c r="F213" s="146" t="s">
        <v>2454</v>
      </c>
      <c r="I213" s="147"/>
      <c r="L213" s="33"/>
      <c r="M213" s="148"/>
      <c r="T213" s="54"/>
      <c r="AT213" s="18" t="s">
        <v>164</v>
      </c>
      <c r="AU213" s="18" t="s">
        <v>82</v>
      </c>
    </row>
    <row r="214" spans="2:65" s="14" customFormat="1" ht="10.199999999999999">
      <c r="B214" s="178"/>
      <c r="D214" s="160" t="s">
        <v>514</v>
      </c>
      <c r="E214" s="179" t="s">
        <v>19</v>
      </c>
      <c r="F214" s="180" t="s">
        <v>2455</v>
      </c>
      <c r="H214" s="179" t="s">
        <v>19</v>
      </c>
      <c r="I214" s="181"/>
      <c r="L214" s="178"/>
      <c r="M214" s="182"/>
      <c r="T214" s="183"/>
      <c r="AT214" s="179" t="s">
        <v>514</v>
      </c>
      <c r="AU214" s="179" t="s">
        <v>82</v>
      </c>
      <c r="AV214" s="14" t="s">
        <v>79</v>
      </c>
      <c r="AW214" s="14" t="s">
        <v>33</v>
      </c>
      <c r="AX214" s="14" t="s">
        <v>72</v>
      </c>
      <c r="AY214" s="179" t="s">
        <v>155</v>
      </c>
    </row>
    <row r="215" spans="2:65" s="12" customFormat="1" ht="10.199999999999999">
      <c r="B215" s="159"/>
      <c r="D215" s="160" t="s">
        <v>514</v>
      </c>
      <c r="E215" s="161" t="s">
        <v>19</v>
      </c>
      <c r="F215" s="162" t="s">
        <v>2456</v>
      </c>
      <c r="H215" s="163">
        <v>113.8</v>
      </c>
      <c r="I215" s="164"/>
      <c r="L215" s="159"/>
      <c r="M215" s="165"/>
      <c r="T215" s="166"/>
      <c r="AT215" s="161" t="s">
        <v>514</v>
      </c>
      <c r="AU215" s="161" t="s">
        <v>82</v>
      </c>
      <c r="AV215" s="12" t="s">
        <v>82</v>
      </c>
      <c r="AW215" s="12" t="s">
        <v>33</v>
      </c>
      <c r="AX215" s="12" t="s">
        <v>79</v>
      </c>
      <c r="AY215" s="161" t="s">
        <v>155</v>
      </c>
    </row>
    <row r="216" spans="2:65" s="1" customFormat="1" ht="16.5" customHeight="1">
      <c r="B216" s="33"/>
      <c r="C216" s="149" t="s">
        <v>216</v>
      </c>
      <c r="D216" s="149" t="s">
        <v>229</v>
      </c>
      <c r="E216" s="150" t="s">
        <v>2457</v>
      </c>
      <c r="F216" s="151" t="s">
        <v>2458</v>
      </c>
      <c r="G216" s="152" t="s">
        <v>171</v>
      </c>
      <c r="H216" s="153">
        <v>115.50700000000001</v>
      </c>
      <c r="I216" s="154"/>
      <c r="J216" s="155">
        <f>ROUND(I216*H216,2)</f>
        <v>0</v>
      </c>
      <c r="K216" s="151" t="s">
        <v>162</v>
      </c>
      <c r="L216" s="156"/>
      <c r="M216" s="157" t="s">
        <v>19</v>
      </c>
      <c r="N216" s="158" t="s">
        <v>43</v>
      </c>
      <c r="P216" s="141">
        <f>O216*H216</f>
        <v>0</v>
      </c>
      <c r="Q216" s="141">
        <v>2.7999999999999998E-4</v>
      </c>
      <c r="R216" s="141">
        <f>Q216*H216</f>
        <v>3.2341959999999996E-2</v>
      </c>
      <c r="S216" s="141">
        <v>0</v>
      </c>
      <c r="T216" s="142">
        <f>S216*H216</f>
        <v>0</v>
      </c>
      <c r="AR216" s="143" t="s">
        <v>177</v>
      </c>
      <c r="AT216" s="143" t="s">
        <v>229</v>
      </c>
      <c r="AU216" s="143" t="s">
        <v>82</v>
      </c>
      <c r="AY216" s="18" t="s">
        <v>155</v>
      </c>
      <c r="BE216" s="144">
        <f>IF(N216="základní",J216,0)</f>
        <v>0</v>
      </c>
      <c r="BF216" s="144">
        <f>IF(N216="snížená",J216,0)</f>
        <v>0</v>
      </c>
      <c r="BG216" s="144">
        <f>IF(N216="zákl. přenesená",J216,0)</f>
        <v>0</v>
      </c>
      <c r="BH216" s="144">
        <f>IF(N216="sníž. přenesená",J216,0)</f>
        <v>0</v>
      </c>
      <c r="BI216" s="144">
        <f>IF(N216="nulová",J216,0)</f>
        <v>0</v>
      </c>
      <c r="BJ216" s="18" t="s">
        <v>79</v>
      </c>
      <c r="BK216" s="144">
        <f>ROUND(I216*H216,2)</f>
        <v>0</v>
      </c>
      <c r="BL216" s="18" t="s">
        <v>163</v>
      </c>
      <c r="BM216" s="143" t="s">
        <v>2459</v>
      </c>
    </row>
    <row r="217" spans="2:65" s="14" customFormat="1" ht="10.199999999999999">
      <c r="B217" s="178"/>
      <c r="D217" s="160" t="s">
        <v>514</v>
      </c>
      <c r="E217" s="179" t="s">
        <v>19</v>
      </c>
      <c r="F217" s="180" t="s">
        <v>939</v>
      </c>
      <c r="H217" s="179" t="s">
        <v>19</v>
      </c>
      <c r="I217" s="181"/>
      <c r="L217" s="178"/>
      <c r="M217" s="182"/>
      <c r="T217" s="183"/>
      <c r="AT217" s="179" t="s">
        <v>514</v>
      </c>
      <c r="AU217" s="179" t="s">
        <v>82</v>
      </c>
      <c r="AV217" s="14" t="s">
        <v>79</v>
      </c>
      <c r="AW217" s="14" t="s">
        <v>33</v>
      </c>
      <c r="AX217" s="14" t="s">
        <v>72</v>
      </c>
      <c r="AY217" s="179" t="s">
        <v>155</v>
      </c>
    </row>
    <row r="218" spans="2:65" s="12" customFormat="1" ht="10.199999999999999">
      <c r="B218" s="159"/>
      <c r="D218" s="160" t="s">
        <v>514</v>
      </c>
      <c r="E218" s="161" t="s">
        <v>19</v>
      </c>
      <c r="F218" s="162" t="s">
        <v>2456</v>
      </c>
      <c r="H218" s="163">
        <v>113.8</v>
      </c>
      <c r="I218" s="164"/>
      <c r="L218" s="159"/>
      <c r="M218" s="165"/>
      <c r="T218" s="166"/>
      <c r="AT218" s="161" t="s">
        <v>514</v>
      </c>
      <c r="AU218" s="161" t="s">
        <v>82</v>
      </c>
      <c r="AV218" s="12" t="s">
        <v>82</v>
      </c>
      <c r="AW218" s="12" t="s">
        <v>33</v>
      </c>
      <c r="AX218" s="12" t="s">
        <v>79</v>
      </c>
      <c r="AY218" s="161" t="s">
        <v>155</v>
      </c>
    </row>
    <row r="219" spans="2:65" s="12" customFormat="1" ht="10.199999999999999">
      <c r="B219" s="159"/>
      <c r="D219" s="160" t="s">
        <v>514</v>
      </c>
      <c r="F219" s="162" t="s">
        <v>2460</v>
      </c>
      <c r="H219" s="163">
        <v>115.50700000000001</v>
      </c>
      <c r="I219" s="164"/>
      <c r="L219" s="159"/>
      <c r="M219" s="165"/>
      <c r="T219" s="166"/>
      <c r="AT219" s="161" t="s">
        <v>514</v>
      </c>
      <c r="AU219" s="161" t="s">
        <v>82</v>
      </c>
      <c r="AV219" s="12" t="s">
        <v>82</v>
      </c>
      <c r="AW219" s="12" t="s">
        <v>4</v>
      </c>
      <c r="AX219" s="12" t="s">
        <v>79</v>
      </c>
      <c r="AY219" s="161" t="s">
        <v>155</v>
      </c>
    </row>
    <row r="220" spans="2:65" s="1" customFormat="1" ht="24.15" customHeight="1">
      <c r="B220" s="33"/>
      <c r="C220" s="132" t="s">
        <v>192</v>
      </c>
      <c r="D220" s="132" t="s">
        <v>158</v>
      </c>
      <c r="E220" s="133" t="s">
        <v>2461</v>
      </c>
      <c r="F220" s="134" t="s">
        <v>2462</v>
      </c>
      <c r="G220" s="135" t="s">
        <v>161</v>
      </c>
      <c r="H220" s="136">
        <v>14</v>
      </c>
      <c r="I220" s="137"/>
      <c r="J220" s="138">
        <f>ROUND(I220*H220,2)</f>
        <v>0</v>
      </c>
      <c r="K220" s="134" t="s">
        <v>162</v>
      </c>
      <c r="L220" s="33"/>
      <c r="M220" s="139" t="s">
        <v>19</v>
      </c>
      <c r="N220" s="140" t="s">
        <v>43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163</v>
      </c>
      <c r="AT220" s="143" t="s">
        <v>158</v>
      </c>
      <c r="AU220" s="143" t="s">
        <v>82</v>
      </c>
      <c r="AY220" s="18" t="s">
        <v>155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79</v>
      </c>
      <c r="BK220" s="144">
        <f>ROUND(I220*H220,2)</f>
        <v>0</v>
      </c>
      <c r="BL220" s="18" t="s">
        <v>163</v>
      </c>
      <c r="BM220" s="143" t="s">
        <v>2463</v>
      </c>
    </row>
    <row r="221" spans="2:65" s="1" customFormat="1" ht="10.199999999999999">
      <c r="B221" s="33"/>
      <c r="D221" s="145" t="s">
        <v>164</v>
      </c>
      <c r="F221" s="146" t="s">
        <v>2464</v>
      </c>
      <c r="I221" s="147"/>
      <c r="L221" s="33"/>
      <c r="M221" s="148"/>
      <c r="T221" s="54"/>
      <c r="AT221" s="18" t="s">
        <v>164</v>
      </c>
      <c r="AU221" s="18" t="s">
        <v>82</v>
      </c>
    </row>
    <row r="222" spans="2:65" s="14" customFormat="1" ht="10.199999999999999">
      <c r="B222" s="178"/>
      <c r="D222" s="160" t="s">
        <v>514</v>
      </c>
      <c r="E222" s="179" t="s">
        <v>19</v>
      </c>
      <c r="F222" s="180" t="s">
        <v>2455</v>
      </c>
      <c r="H222" s="179" t="s">
        <v>19</v>
      </c>
      <c r="I222" s="181"/>
      <c r="L222" s="178"/>
      <c r="M222" s="182"/>
      <c r="T222" s="183"/>
      <c r="AT222" s="179" t="s">
        <v>514</v>
      </c>
      <c r="AU222" s="179" t="s">
        <v>82</v>
      </c>
      <c r="AV222" s="14" t="s">
        <v>79</v>
      </c>
      <c r="AW222" s="14" t="s">
        <v>33</v>
      </c>
      <c r="AX222" s="14" t="s">
        <v>72</v>
      </c>
      <c r="AY222" s="179" t="s">
        <v>155</v>
      </c>
    </row>
    <row r="223" spans="2:65" s="12" customFormat="1" ht="10.199999999999999">
      <c r="B223" s="159"/>
      <c r="D223" s="160" t="s">
        <v>514</v>
      </c>
      <c r="E223" s="161" t="s">
        <v>19</v>
      </c>
      <c r="F223" s="162" t="s">
        <v>192</v>
      </c>
      <c r="H223" s="163">
        <v>14</v>
      </c>
      <c r="I223" s="164"/>
      <c r="L223" s="159"/>
      <c r="M223" s="165"/>
      <c r="T223" s="166"/>
      <c r="AT223" s="161" t="s">
        <v>514</v>
      </c>
      <c r="AU223" s="161" t="s">
        <v>82</v>
      </c>
      <c r="AV223" s="12" t="s">
        <v>82</v>
      </c>
      <c r="AW223" s="12" t="s">
        <v>33</v>
      </c>
      <c r="AX223" s="12" t="s">
        <v>79</v>
      </c>
      <c r="AY223" s="161" t="s">
        <v>155</v>
      </c>
    </row>
    <row r="224" spans="2:65" s="1" customFormat="1" ht="16.5" customHeight="1">
      <c r="B224" s="33"/>
      <c r="C224" s="149" t="s">
        <v>8</v>
      </c>
      <c r="D224" s="149" t="s">
        <v>229</v>
      </c>
      <c r="E224" s="150" t="s">
        <v>2465</v>
      </c>
      <c r="F224" s="151" t="s">
        <v>2466</v>
      </c>
      <c r="G224" s="152" t="s">
        <v>161</v>
      </c>
      <c r="H224" s="153">
        <v>14.21</v>
      </c>
      <c r="I224" s="154"/>
      <c r="J224" s="155">
        <f>ROUND(I224*H224,2)</f>
        <v>0</v>
      </c>
      <c r="K224" s="151" t="s">
        <v>162</v>
      </c>
      <c r="L224" s="156"/>
      <c r="M224" s="157" t="s">
        <v>19</v>
      </c>
      <c r="N224" s="158" t="s">
        <v>43</v>
      </c>
      <c r="P224" s="141">
        <f>O224*H224</f>
        <v>0</v>
      </c>
      <c r="Q224" s="141">
        <v>5.0000000000000002E-5</v>
      </c>
      <c r="R224" s="141">
        <f>Q224*H224</f>
        <v>7.1050000000000009E-4</v>
      </c>
      <c r="S224" s="141">
        <v>0</v>
      </c>
      <c r="T224" s="142">
        <f>S224*H224</f>
        <v>0</v>
      </c>
      <c r="AR224" s="143" t="s">
        <v>177</v>
      </c>
      <c r="AT224" s="143" t="s">
        <v>229</v>
      </c>
      <c r="AU224" s="143" t="s">
        <v>82</v>
      </c>
      <c r="AY224" s="18" t="s">
        <v>155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8" t="s">
        <v>79</v>
      </c>
      <c r="BK224" s="144">
        <f>ROUND(I224*H224,2)</f>
        <v>0</v>
      </c>
      <c r="BL224" s="18" t="s">
        <v>163</v>
      </c>
      <c r="BM224" s="143" t="s">
        <v>2467</v>
      </c>
    </row>
    <row r="225" spans="2:65" s="14" customFormat="1" ht="10.199999999999999">
      <c r="B225" s="178"/>
      <c r="D225" s="160" t="s">
        <v>514</v>
      </c>
      <c r="E225" s="179" t="s">
        <v>19</v>
      </c>
      <c r="F225" s="180" t="s">
        <v>939</v>
      </c>
      <c r="H225" s="179" t="s">
        <v>19</v>
      </c>
      <c r="I225" s="181"/>
      <c r="L225" s="178"/>
      <c r="M225" s="182"/>
      <c r="T225" s="183"/>
      <c r="AT225" s="179" t="s">
        <v>514</v>
      </c>
      <c r="AU225" s="179" t="s">
        <v>82</v>
      </c>
      <c r="AV225" s="14" t="s">
        <v>79</v>
      </c>
      <c r="AW225" s="14" t="s">
        <v>33</v>
      </c>
      <c r="AX225" s="14" t="s">
        <v>72</v>
      </c>
      <c r="AY225" s="179" t="s">
        <v>155</v>
      </c>
    </row>
    <row r="226" spans="2:65" s="12" customFormat="1" ht="10.199999999999999">
      <c r="B226" s="159"/>
      <c r="D226" s="160" t="s">
        <v>514</v>
      </c>
      <c r="E226" s="161" t="s">
        <v>19</v>
      </c>
      <c r="F226" s="162" t="s">
        <v>192</v>
      </c>
      <c r="H226" s="163">
        <v>14</v>
      </c>
      <c r="I226" s="164"/>
      <c r="L226" s="159"/>
      <c r="M226" s="165"/>
      <c r="T226" s="166"/>
      <c r="AT226" s="161" t="s">
        <v>514</v>
      </c>
      <c r="AU226" s="161" t="s">
        <v>82</v>
      </c>
      <c r="AV226" s="12" t="s">
        <v>82</v>
      </c>
      <c r="AW226" s="12" t="s">
        <v>33</v>
      </c>
      <c r="AX226" s="12" t="s">
        <v>79</v>
      </c>
      <c r="AY226" s="161" t="s">
        <v>155</v>
      </c>
    </row>
    <row r="227" spans="2:65" s="12" customFormat="1" ht="10.199999999999999">
      <c r="B227" s="159"/>
      <c r="D227" s="160" t="s">
        <v>514</v>
      </c>
      <c r="F227" s="162" t="s">
        <v>1807</v>
      </c>
      <c r="H227" s="163">
        <v>14.21</v>
      </c>
      <c r="I227" s="164"/>
      <c r="L227" s="159"/>
      <c r="M227" s="165"/>
      <c r="T227" s="166"/>
      <c r="AT227" s="161" t="s">
        <v>514</v>
      </c>
      <c r="AU227" s="161" t="s">
        <v>82</v>
      </c>
      <c r="AV227" s="12" t="s">
        <v>82</v>
      </c>
      <c r="AW227" s="12" t="s">
        <v>4</v>
      </c>
      <c r="AX227" s="12" t="s">
        <v>79</v>
      </c>
      <c r="AY227" s="161" t="s">
        <v>155</v>
      </c>
    </row>
    <row r="228" spans="2:65" s="1" customFormat="1" ht="16.5" customHeight="1">
      <c r="B228" s="33"/>
      <c r="C228" s="132" t="s">
        <v>196</v>
      </c>
      <c r="D228" s="132" t="s">
        <v>158</v>
      </c>
      <c r="E228" s="133" t="s">
        <v>2468</v>
      </c>
      <c r="F228" s="134" t="s">
        <v>2469</v>
      </c>
      <c r="G228" s="135" t="s">
        <v>161</v>
      </c>
      <c r="H228" s="136">
        <v>14</v>
      </c>
      <c r="I228" s="137"/>
      <c r="J228" s="138">
        <f>ROUND(I228*H228,2)</f>
        <v>0</v>
      </c>
      <c r="K228" s="134" t="s">
        <v>162</v>
      </c>
      <c r="L228" s="33"/>
      <c r="M228" s="139" t="s">
        <v>19</v>
      </c>
      <c r="N228" s="140" t="s">
        <v>43</v>
      </c>
      <c r="P228" s="141">
        <f>O228*H228</f>
        <v>0</v>
      </c>
      <c r="Q228" s="141">
        <v>3.8000000000000002E-4</v>
      </c>
      <c r="R228" s="141">
        <f>Q228*H228</f>
        <v>5.3200000000000001E-3</v>
      </c>
      <c r="S228" s="141">
        <v>0</v>
      </c>
      <c r="T228" s="142">
        <f>S228*H228</f>
        <v>0</v>
      </c>
      <c r="AR228" s="143" t="s">
        <v>163</v>
      </c>
      <c r="AT228" s="143" t="s">
        <v>158</v>
      </c>
      <c r="AU228" s="143" t="s">
        <v>82</v>
      </c>
      <c r="AY228" s="18" t="s">
        <v>155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8" t="s">
        <v>79</v>
      </c>
      <c r="BK228" s="144">
        <f>ROUND(I228*H228,2)</f>
        <v>0</v>
      </c>
      <c r="BL228" s="18" t="s">
        <v>163</v>
      </c>
      <c r="BM228" s="143" t="s">
        <v>2470</v>
      </c>
    </row>
    <row r="229" spans="2:65" s="1" customFormat="1" ht="10.199999999999999">
      <c r="B229" s="33"/>
      <c r="D229" s="145" t="s">
        <v>164</v>
      </c>
      <c r="F229" s="146" t="s">
        <v>2471</v>
      </c>
      <c r="I229" s="147"/>
      <c r="L229" s="33"/>
      <c r="M229" s="148"/>
      <c r="T229" s="54"/>
      <c r="AT229" s="18" t="s">
        <v>164</v>
      </c>
      <c r="AU229" s="18" t="s">
        <v>82</v>
      </c>
    </row>
    <row r="230" spans="2:65" s="14" customFormat="1" ht="10.199999999999999">
      <c r="B230" s="178"/>
      <c r="D230" s="160" t="s">
        <v>514</v>
      </c>
      <c r="E230" s="179" t="s">
        <v>19</v>
      </c>
      <c r="F230" s="180" t="s">
        <v>2455</v>
      </c>
      <c r="H230" s="179" t="s">
        <v>19</v>
      </c>
      <c r="I230" s="181"/>
      <c r="L230" s="178"/>
      <c r="M230" s="182"/>
      <c r="T230" s="183"/>
      <c r="AT230" s="179" t="s">
        <v>514</v>
      </c>
      <c r="AU230" s="179" t="s">
        <v>82</v>
      </c>
      <c r="AV230" s="14" t="s">
        <v>79</v>
      </c>
      <c r="AW230" s="14" t="s">
        <v>33</v>
      </c>
      <c r="AX230" s="14" t="s">
        <v>72</v>
      </c>
      <c r="AY230" s="179" t="s">
        <v>155</v>
      </c>
    </row>
    <row r="231" spans="2:65" s="12" customFormat="1" ht="10.199999999999999">
      <c r="B231" s="159"/>
      <c r="D231" s="160" t="s">
        <v>514</v>
      </c>
      <c r="E231" s="161" t="s">
        <v>19</v>
      </c>
      <c r="F231" s="162" t="s">
        <v>192</v>
      </c>
      <c r="H231" s="163">
        <v>14</v>
      </c>
      <c r="I231" s="164"/>
      <c r="L231" s="159"/>
      <c r="M231" s="165"/>
      <c r="T231" s="166"/>
      <c r="AT231" s="161" t="s">
        <v>514</v>
      </c>
      <c r="AU231" s="161" t="s">
        <v>82</v>
      </c>
      <c r="AV231" s="12" t="s">
        <v>82</v>
      </c>
      <c r="AW231" s="12" t="s">
        <v>33</v>
      </c>
      <c r="AX231" s="12" t="s">
        <v>79</v>
      </c>
      <c r="AY231" s="161" t="s">
        <v>155</v>
      </c>
    </row>
    <row r="232" spans="2:65" s="1" customFormat="1" ht="16.5" customHeight="1">
      <c r="B232" s="33"/>
      <c r="C232" s="132" t="s">
        <v>234</v>
      </c>
      <c r="D232" s="132" t="s">
        <v>158</v>
      </c>
      <c r="E232" s="133" t="s">
        <v>2472</v>
      </c>
      <c r="F232" s="134" t="s">
        <v>2473</v>
      </c>
      <c r="G232" s="135" t="s">
        <v>161</v>
      </c>
      <c r="H232" s="136">
        <v>14</v>
      </c>
      <c r="I232" s="137"/>
      <c r="J232" s="138">
        <f>ROUND(I232*H232,2)</f>
        <v>0</v>
      </c>
      <c r="K232" s="134" t="s">
        <v>19</v>
      </c>
      <c r="L232" s="33"/>
      <c r="M232" s="139" t="s">
        <v>19</v>
      </c>
      <c r="N232" s="140" t="s">
        <v>43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163</v>
      </c>
      <c r="AT232" s="143" t="s">
        <v>158</v>
      </c>
      <c r="AU232" s="143" t="s">
        <v>82</v>
      </c>
      <c r="AY232" s="18" t="s">
        <v>155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8" t="s">
        <v>79</v>
      </c>
      <c r="BK232" s="144">
        <f>ROUND(I232*H232,2)</f>
        <v>0</v>
      </c>
      <c r="BL232" s="18" t="s">
        <v>163</v>
      </c>
      <c r="BM232" s="143" t="s">
        <v>2474</v>
      </c>
    </row>
    <row r="233" spans="2:65" s="14" customFormat="1" ht="10.199999999999999">
      <c r="B233" s="178"/>
      <c r="D233" s="160" t="s">
        <v>514</v>
      </c>
      <c r="E233" s="179" t="s">
        <v>19</v>
      </c>
      <c r="F233" s="180" t="s">
        <v>2455</v>
      </c>
      <c r="H233" s="179" t="s">
        <v>19</v>
      </c>
      <c r="I233" s="181"/>
      <c r="L233" s="178"/>
      <c r="M233" s="182"/>
      <c r="T233" s="183"/>
      <c r="AT233" s="179" t="s">
        <v>514</v>
      </c>
      <c r="AU233" s="179" t="s">
        <v>82</v>
      </c>
      <c r="AV233" s="14" t="s">
        <v>79</v>
      </c>
      <c r="AW233" s="14" t="s">
        <v>33</v>
      </c>
      <c r="AX233" s="14" t="s">
        <v>72</v>
      </c>
      <c r="AY233" s="179" t="s">
        <v>155</v>
      </c>
    </row>
    <row r="234" spans="2:65" s="12" customFormat="1" ht="10.199999999999999">
      <c r="B234" s="159"/>
      <c r="D234" s="160" t="s">
        <v>514</v>
      </c>
      <c r="E234" s="161" t="s">
        <v>19</v>
      </c>
      <c r="F234" s="162" t="s">
        <v>192</v>
      </c>
      <c r="H234" s="163">
        <v>14</v>
      </c>
      <c r="I234" s="164"/>
      <c r="L234" s="159"/>
      <c r="M234" s="165"/>
      <c r="T234" s="166"/>
      <c r="AT234" s="161" t="s">
        <v>514</v>
      </c>
      <c r="AU234" s="161" t="s">
        <v>82</v>
      </c>
      <c r="AV234" s="12" t="s">
        <v>82</v>
      </c>
      <c r="AW234" s="12" t="s">
        <v>33</v>
      </c>
      <c r="AX234" s="12" t="s">
        <v>79</v>
      </c>
      <c r="AY234" s="161" t="s">
        <v>155</v>
      </c>
    </row>
    <row r="235" spans="2:65" s="1" customFormat="1" ht="16.5" customHeight="1">
      <c r="B235" s="33"/>
      <c r="C235" s="149" t="s">
        <v>201</v>
      </c>
      <c r="D235" s="149" t="s">
        <v>229</v>
      </c>
      <c r="E235" s="150" t="s">
        <v>2475</v>
      </c>
      <c r="F235" s="151" t="s">
        <v>2476</v>
      </c>
      <c r="G235" s="152" t="s">
        <v>161</v>
      </c>
      <c r="H235" s="153">
        <v>14</v>
      </c>
      <c r="I235" s="154"/>
      <c r="J235" s="155">
        <f>ROUND(I235*H235,2)</f>
        <v>0</v>
      </c>
      <c r="K235" s="151" t="s">
        <v>19</v>
      </c>
      <c r="L235" s="156"/>
      <c r="M235" s="157" t="s">
        <v>19</v>
      </c>
      <c r="N235" s="158" t="s">
        <v>43</v>
      </c>
      <c r="P235" s="141">
        <f>O235*H235</f>
        <v>0</v>
      </c>
      <c r="Q235" s="141">
        <v>2E-3</v>
      </c>
      <c r="R235" s="141">
        <f>Q235*H235</f>
        <v>2.8000000000000001E-2</v>
      </c>
      <c r="S235" s="141">
        <v>0</v>
      </c>
      <c r="T235" s="142">
        <f>S235*H235</f>
        <v>0</v>
      </c>
      <c r="AR235" s="143" t="s">
        <v>177</v>
      </c>
      <c r="AT235" s="143" t="s">
        <v>229</v>
      </c>
      <c r="AU235" s="143" t="s">
        <v>82</v>
      </c>
      <c r="AY235" s="18" t="s">
        <v>155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8" t="s">
        <v>79</v>
      </c>
      <c r="BK235" s="144">
        <f>ROUND(I235*H235,2)</f>
        <v>0</v>
      </c>
      <c r="BL235" s="18" t="s">
        <v>163</v>
      </c>
      <c r="BM235" s="143" t="s">
        <v>2477</v>
      </c>
    </row>
    <row r="236" spans="2:65" s="14" customFormat="1" ht="10.199999999999999">
      <c r="B236" s="178"/>
      <c r="D236" s="160" t="s">
        <v>514</v>
      </c>
      <c r="E236" s="179" t="s">
        <v>19</v>
      </c>
      <c r="F236" s="180" t="s">
        <v>939</v>
      </c>
      <c r="H236" s="179" t="s">
        <v>19</v>
      </c>
      <c r="I236" s="181"/>
      <c r="L236" s="178"/>
      <c r="M236" s="182"/>
      <c r="T236" s="183"/>
      <c r="AT236" s="179" t="s">
        <v>514</v>
      </c>
      <c r="AU236" s="179" t="s">
        <v>82</v>
      </c>
      <c r="AV236" s="14" t="s">
        <v>79</v>
      </c>
      <c r="AW236" s="14" t="s">
        <v>33</v>
      </c>
      <c r="AX236" s="14" t="s">
        <v>72</v>
      </c>
      <c r="AY236" s="179" t="s">
        <v>155</v>
      </c>
    </row>
    <row r="237" spans="2:65" s="12" customFormat="1" ht="10.199999999999999">
      <c r="B237" s="159"/>
      <c r="D237" s="160" t="s">
        <v>514</v>
      </c>
      <c r="E237" s="161" t="s">
        <v>19</v>
      </c>
      <c r="F237" s="162" t="s">
        <v>192</v>
      </c>
      <c r="H237" s="163">
        <v>14</v>
      </c>
      <c r="I237" s="164"/>
      <c r="L237" s="159"/>
      <c r="M237" s="165"/>
      <c r="T237" s="166"/>
      <c r="AT237" s="161" t="s">
        <v>514</v>
      </c>
      <c r="AU237" s="161" t="s">
        <v>82</v>
      </c>
      <c r="AV237" s="12" t="s">
        <v>82</v>
      </c>
      <c r="AW237" s="12" t="s">
        <v>33</v>
      </c>
      <c r="AX237" s="12" t="s">
        <v>79</v>
      </c>
      <c r="AY237" s="161" t="s">
        <v>155</v>
      </c>
    </row>
    <row r="238" spans="2:65" s="1" customFormat="1" ht="24.15" customHeight="1">
      <c r="B238" s="33"/>
      <c r="C238" s="132" t="s">
        <v>243</v>
      </c>
      <c r="D238" s="132" t="s">
        <v>158</v>
      </c>
      <c r="E238" s="133" t="s">
        <v>2478</v>
      </c>
      <c r="F238" s="134" t="s">
        <v>2479</v>
      </c>
      <c r="G238" s="135" t="s">
        <v>161</v>
      </c>
      <c r="H238" s="136">
        <v>14</v>
      </c>
      <c r="I238" s="137"/>
      <c r="J238" s="138">
        <f>ROUND(I238*H238,2)</f>
        <v>0</v>
      </c>
      <c r="K238" s="134" t="s">
        <v>162</v>
      </c>
      <c r="L238" s="33"/>
      <c r="M238" s="139" t="s">
        <v>19</v>
      </c>
      <c r="N238" s="140" t="s">
        <v>43</v>
      </c>
      <c r="P238" s="141">
        <f>O238*H238</f>
        <v>0</v>
      </c>
      <c r="Q238" s="141">
        <v>0.36191000000000001</v>
      </c>
      <c r="R238" s="141">
        <f>Q238*H238</f>
        <v>5.0667400000000002</v>
      </c>
      <c r="S238" s="141">
        <v>0</v>
      </c>
      <c r="T238" s="142">
        <f>S238*H238</f>
        <v>0</v>
      </c>
      <c r="AR238" s="143" t="s">
        <v>163</v>
      </c>
      <c r="AT238" s="143" t="s">
        <v>158</v>
      </c>
      <c r="AU238" s="143" t="s">
        <v>82</v>
      </c>
      <c r="AY238" s="18" t="s">
        <v>155</v>
      </c>
      <c r="BE238" s="144">
        <f>IF(N238="základní",J238,0)</f>
        <v>0</v>
      </c>
      <c r="BF238" s="144">
        <f>IF(N238="snížená",J238,0)</f>
        <v>0</v>
      </c>
      <c r="BG238" s="144">
        <f>IF(N238="zákl. přenesená",J238,0)</f>
        <v>0</v>
      </c>
      <c r="BH238" s="144">
        <f>IF(N238="sníž. přenesená",J238,0)</f>
        <v>0</v>
      </c>
      <c r="BI238" s="144">
        <f>IF(N238="nulová",J238,0)</f>
        <v>0</v>
      </c>
      <c r="BJ238" s="18" t="s">
        <v>79</v>
      </c>
      <c r="BK238" s="144">
        <f>ROUND(I238*H238,2)</f>
        <v>0</v>
      </c>
      <c r="BL238" s="18" t="s">
        <v>163</v>
      </c>
      <c r="BM238" s="143" t="s">
        <v>2480</v>
      </c>
    </row>
    <row r="239" spans="2:65" s="1" customFormat="1" ht="10.199999999999999">
      <c r="B239" s="33"/>
      <c r="D239" s="145" t="s">
        <v>164</v>
      </c>
      <c r="F239" s="146" t="s">
        <v>2481</v>
      </c>
      <c r="I239" s="147"/>
      <c r="L239" s="33"/>
      <c r="M239" s="148"/>
      <c r="T239" s="54"/>
      <c r="AT239" s="18" t="s">
        <v>164</v>
      </c>
      <c r="AU239" s="18" t="s">
        <v>82</v>
      </c>
    </row>
    <row r="240" spans="2:65" s="14" customFormat="1" ht="10.199999999999999">
      <c r="B240" s="178"/>
      <c r="D240" s="160" t="s">
        <v>514</v>
      </c>
      <c r="E240" s="179" t="s">
        <v>19</v>
      </c>
      <c r="F240" s="180" t="s">
        <v>2455</v>
      </c>
      <c r="H240" s="179" t="s">
        <v>19</v>
      </c>
      <c r="I240" s="181"/>
      <c r="L240" s="178"/>
      <c r="M240" s="182"/>
      <c r="T240" s="183"/>
      <c r="AT240" s="179" t="s">
        <v>514</v>
      </c>
      <c r="AU240" s="179" t="s">
        <v>82</v>
      </c>
      <c r="AV240" s="14" t="s">
        <v>79</v>
      </c>
      <c r="AW240" s="14" t="s">
        <v>33</v>
      </c>
      <c r="AX240" s="14" t="s">
        <v>72</v>
      </c>
      <c r="AY240" s="179" t="s">
        <v>155</v>
      </c>
    </row>
    <row r="241" spans="2:65" s="12" customFormat="1" ht="10.199999999999999">
      <c r="B241" s="159"/>
      <c r="D241" s="160" t="s">
        <v>514</v>
      </c>
      <c r="E241" s="161" t="s">
        <v>19</v>
      </c>
      <c r="F241" s="162" t="s">
        <v>192</v>
      </c>
      <c r="H241" s="163">
        <v>14</v>
      </c>
      <c r="I241" s="164"/>
      <c r="L241" s="159"/>
      <c r="M241" s="165"/>
      <c r="T241" s="166"/>
      <c r="AT241" s="161" t="s">
        <v>514</v>
      </c>
      <c r="AU241" s="161" t="s">
        <v>82</v>
      </c>
      <c r="AV241" s="12" t="s">
        <v>82</v>
      </c>
      <c r="AW241" s="12" t="s">
        <v>33</v>
      </c>
      <c r="AX241" s="12" t="s">
        <v>79</v>
      </c>
      <c r="AY241" s="161" t="s">
        <v>155</v>
      </c>
    </row>
    <row r="242" spans="2:65" s="1" customFormat="1" ht="16.5" customHeight="1">
      <c r="B242" s="33"/>
      <c r="C242" s="149" t="s">
        <v>205</v>
      </c>
      <c r="D242" s="149" t="s">
        <v>229</v>
      </c>
      <c r="E242" s="150" t="s">
        <v>2482</v>
      </c>
      <c r="F242" s="151" t="s">
        <v>2483</v>
      </c>
      <c r="G242" s="152" t="s">
        <v>161</v>
      </c>
      <c r="H242" s="153">
        <v>14</v>
      </c>
      <c r="I242" s="154"/>
      <c r="J242" s="155">
        <f>ROUND(I242*H242,2)</f>
        <v>0</v>
      </c>
      <c r="K242" s="151" t="s">
        <v>162</v>
      </c>
      <c r="L242" s="156"/>
      <c r="M242" s="157" t="s">
        <v>19</v>
      </c>
      <c r="N242" s="158" t="s">
        <v>43</v>
      </c>
      <c r="P242" s="141">
        <f>O242*H242</f>
        <v>0</v>
      </c>
      <c r="Q242" s="141">
        <v>0.12</v>
      </c>
      <c r="R242" s="141">
        <f>Q242*H242</f>
        <v>1.68</v>
      </c>
      <c r="S242" s="141">
        <v>0</v>
      </c>
      <c r="T242" s="142">
        <f>S242*H242</f>
        <v>0</v>
      </c>
      <c r="AR242" s="143" t="s">
        <v>177</v>
      </c>
      <c r="AT242" s="143" t="s">
        <v>229</v>
      </c>
      <c r="AU242" s="143" t="s">
        <v>82</v>
      </c>
      <c r="AY242" s="18" t="s">
        <v>155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79</v>
      </c>
      <c r="BK242" s="144">
        <f>ROUND(I242*H242,2)</f>
        <v>0</v>
      </c>
      <c r="BL242" s="18" t="s">
        <v>163</v>
      </c>
      <c r="BM242" s="143" t="s">
        <v>2484</v>
      </c>
    </row>
    <row r="243" spans="2:65" s="14" customFormat="1" ht="10.199999999999999">
      <c r="B243" s="178"/>
      <c r="D243" s="160" t="s">
        <v>514</v>
      </c>
      <c r="E243" s="179" t="s">
        <v>19</v>
      </c>
      <c r="F243" s="180" t="s">
        <v>939</v>
      </c>
      <c r="H243" s="179" t="s">
        <v>19</v>
      </c>
      <c r="I243" s="181"/>
      <c r="L243" s="178"/>
      <c r="M243" s="182"/>
      <c r="T243" s="183"/>
      <c r="AT243" s="179" t="s">
        <v>514</v>
      </c>
      <c r="AU243" s="179" t="s">
        <v>82</v>
      </c>
      <c r="AV243" s="14" t="s">
        <v>79</v>
      </c>
      <c r="AW243" s="14" t="s">
        <v>33</v>
      </c>
      <c r="AX243" s="14" t="s">
        <v>72</v>
      </c>
      <c r="AY243" s="179" t="s">
        <v>155</v>
      </c>
    </row>
    <row r="244" spans="2:65" s="12" customFormat="1" ht="10.199999999999999">
      <c r="B244" s="159"/>
      <c r="D244" s="160" t="s">
        <v>514</v>
      </c>
      <c r="E244" s="161" t="s">
        <v>19</v>
      </c>
      <c r="F244" s="162" t="s">
        <v>192</v>
      </c>
      <c r="H244" s="163">
        <v>14</v>
      </c>
      <c r="I244" s="164"/>
      <c r="L244" s="159"/>
      <c r="M244" s="165"/>
      <c r="T244" s="166"/>
      <c r="AT244" s="161" t="s">
        <v>514</v>
      </c>
      <c r="AU244" s="161" t="s">
        <v>82</v>
      </c>
      <c r="AV244" s="12" t="s">
        <v>82</v>
      </c>
      <c r="AW244" s="12" t="s">
        <v>33</v>
      </c>
      <c r="AX244" s="12" t="s">
        <v>79</v>
      </c>
      <c r="AY244" s="161" t="s">
        <v>155</v>
      </c>
    </row>
    <row r="245" spans="2:65" s="11" customFormat="1" ht="22.8" customHeight="1">
      <c r="B245" s="120"/>
      <c r="D245" s="121" t="s">
        <v>71</v>
      </c>
      <c r="E245" s="130" t="s">
        <v>1822</v>
      </c>
      <c r="F245" s="130" t="s">
        <v>2298</v>
      </c>
      <c r="I245" s="123"/>
      <c r="J245" s="131">
        <f>BK245</f>
        <v>0</v>
      </c>
      <c r="L245" s="120"/>
      <c r="M245" s="125"/>
      <c r="P245" s="126">
        <f>SUM(P246:P280)</f>
        <v>0</v>
      </c>
      <c r="R245" s="126">
        <f>SUM(R246:R280)</f>
        <v>0.84890399999999999</v>
      </c>
      <c r="T245" s="127">
        <f>SUM(T246:T280)</f>
        <v>0</v>
      </c>
      <c r="AR245" s="121" t="s">
        <v>79</v>
      </c>
      <c r="AT245" s="128" t="s">
        <v>71</v>
      </c>
      <c r="AU245" s="128" t="s">
        <v>79</v>
      </c>
      <c r="AY245" s="121" t="s">
        <v>155</v>
      </c>
      <c r="BK245" s="129">
        <f>SUM(BK246:BK280)</f>
        <v>0</v>
      </c>
    </row>
    <row r="246" spans="2:65" s="1" customFormat="1" ht="24.15" customHeight="1">
      <c r="B246" s="33"/>
      <c r="C246" s="132" t="s">
        <v>7</v>
      </c>
      <c r="D246" s="132" t="s">
        <v>158</v>
      </c>
      <c r="E246" s="133" t="s">
        <v>2485</v>
      </c>
      <c r="F246" s="134" t="s">
        <v>2486</v>
      </c>
      <c r="G246" s="135" t="s">
        <v>161</v>
      </c>
      <c r="H246" s="136">
        <v>14</v>
      </c>
      <c r="I246" s="137"/>
      <c r="J246" s="138">
        <f>ROUND(I246*H246,2)</f>
        <v>0</v>
      </c>
      <c r="K246" s="134" t="s">
        <v>162</v>
      </c>
      <c r="L246" s="33"/>
      <c r="M246" s="139" t="s">
        <v>19</v>
      </c>
      <c r="N246" s="140" t="s">
        <v>43</v>
      </c>
      <c r="P246" s="141">
        <f>O246*H246</f>
        <v>0</v>
      </c>
      <c r="Q246" s="141">
        <v>0</v>
      </c>
      <c r="R246" s="141">
        <f>Q246*H246</f>
        <v>0</v>
      </c>
      <c r="S246" s="141">
        <v>0</v>
      </c>
      <c r="T246" s="142">
        <f>S246*H246</f>
        <v>0</v>
      </c>
      <c r="AR246" s="143" t="s">
        <v>163</v>
      </c>
      <c r="AT246" s="143" t="s">
        <v>158</v>
      </c>
      <c r="AU246" s="143" t="s">
        <v>82</v>
      </c>
      <c r="AY246" s="18" t="s">
        <v>155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79</v>
      </c>
      <c r="BK246" s="144">
        <f>ROUND(I246*H246,2)</f>
        <v>0</v>
      </c>
      <c r="BL246" s="18" t="s">
        <v>163</v>
      </c>
      <c r="BM246" s="143" t="s">
        <v>2487</v>
      </c>
    </row>
    <row r="247" spans="2:65" s="1" customFormat="1" ht="10.199999999999999">
      <c r="B247" s="33"/>
      <c r="D247" s="145" t="s">
        <v>164</v>
      </c>
      <c r="F247" s="146" t="s">
        <v>2488</v>
      </c>
      <c r="I247" s="147"/>
      <c r="L247" s="33"/>
      <c r="M247" s="148"/>
      <c r="T247" s="54"/>
      <c r="AT247" s="18" t="s">
        <v>164</v>
      </c>
      <c r="AU247" s="18" t="s">
        <v>82</v>
      </c>
    </row>
    <row r="248" spans="2:65" s="14" customFormat="1" ht="10.199999999999999">
      <c r="B248" s="178"/>
      <c r="D248" s="160" t="s">
        <v>514</v>
      </c>
      <c r="E248" s="179" t="s">
        <v>19</v>
      </c>
      <c r="F248" s="180" t="s">
        <v>2489</v>
      </c>
      <c r="H248" s="179" t="s">
        <v>19</v>
      </c>
      <c r="I248" s="181"/>
      <c r="L248" s="178"/>
      <c r="M248" s="182"/>
      <c r="T248" s="183"/>
      <c r="AT248" s="179" t="s">
        <v>514</v>
      </c>
      <c r="AU248" s="179" t="s">
        <v>82</v>
      </c>
      <c r="AV248" s="14" t="s">
        <v>79</v>
      </c>
      <c r="AW248" s="14" t="s">
        <v>33</v>
      </c>
      <c r="AX248" s="14" t="s">
        <v>72</v>
      </c>
      <c r="AY248" s="179" t="s">
        <v>155</v>
      </c>
    </row>
    <row r="249" spans="2:65" s="12" customFormat="1" ht="10.199999999999999">
      <c r="B249" s="159"/>
      <c r="D249" s="160" t="s">
        <v>514</v>
      </c>
      <c r="E249" s="161" t="s">
        <v>19</v>
      </c>
      <c r="F249" s="162" t="s">
        <v>192</v>
      </c>
      <c r="H249" s="163">
        <v>14</v>
      </c>
      <c r="I249" s="164"/>
      <c r="L249" s="159"/>
      <c r="M249" s="165"/>
      <c r="T249" s="166"/>
      <c r="AT249" s="161" t="s">
        <v>514</v>
      </c>
      <c r="AU249" s="161" t="s">
        <v>82</v>
      </c>
      <c r="AV249" s="12" t="s">
        <v>82</v>
      </c>
      <c r="AW249" s="12" t="s">
        <v>33</v>
      </c>
      <c r="AX249" s="12" t="s">
        <v>79</v>
      </c>
      <c r="AY249" s="161" t="s">
        <v>155</v>
      </c>
    </row>
    <row r="250" spans="2:65" s="1" customFormat="1" ht="16.5" customHeight="1">
      <c r="B250" s="33"/>
      <c r="C250" s="149" t="s">
        <v>210</v>
      </c>
      <c r="D250" s="149" t="s">
        <v>229</v>
      </c>
      <c r="E250" s="150" t="s">
        <v>2490</v>
      </c>
      <c r="F250" s="151" t="s">
        <v>2491</v>
      </c>
      <c r="G250" s="152" t="s">
        <v>161</v>
      </c>
      <c r="H250" s="153">
        <v>14</v>
      </c>
      <c r="I250" s="154"/>
      <c r="J250" s="155">
        <f>ROUND(I250*H250,2)</f>
        <v>0</v>
      </c>
      <c r="K250" s="151" t="s">
        <v>162</v>
      </c>
      <c r="L250" s="156"/>
      <c r="M250" s="157" t="s">
        <v>19</v>
      </c>
      <c r="N250" s="158" t="s">
        <v>43</v>
      </c>
      <c r="P250" s="141">
        <f>O250*H250</f>
        <v>0</v>
      </c>
      <c r="Q250" s="141">
        <v>6.3E-3</v>
      </c>
      <c r="R250" s="141">
        <f>Q250*H250</f>
        <v>8.8200000000000001E-2</v>
      </c>
      <c r="S250" s="141">
        <v>0</v>
      </c>
      <c r="T250" s="142">
        <f>S250*H250</f>
        <v>0</v>
      </c>
      <c r="AR250" s="143" t="s">
        <v>177</v>
      </c>
      <c r="AT250" s="143" t="s">
        <v>229</v>
      </c>
      <c r="AU250" s="143" t="s">
        <v>82</v>
      </c>
      <c r="AY250" s="18" t="s">
        <v>155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8" t="s">
        <v>79</v>
      </c>
      <c r="BK250" s="144">
        <f>ROUND(I250*H250,2)</f>
        <v>0</v>
      </c>
      <c r="BL250" s="18" t="s">
        <v>163</v>
      </c>
      <c r="BM250" s="143" t="s">
        <v>2492</v>
      </c>
    </row>
    <row r="251" spans="2:65" s="14" customFormat="1" ht="10.199999999999999">
      <c r="B251" s="178"/>
      <c r="D251" s="160" t="s">
        <v>514</v>
      </c>
      <c r="E251" s="179" t="s">
        <v>19</v>
      </c>
      <c r="F251" s="180" t="s">
        <v>2489</v>
      </c>
      <c r="H251" s="179" t="s">
        <v>19</v>
      </c>
      <c r="I251" s="181"/>
      <c r="L251" s="178"/>
      <c r="M251" s="182"/>
      <c r="T251" s="183"/>
      <c r="AT251" s="179" t="s">
        <v>514</v>
      </c>
      <c r="AU251" s="179" t="s">
        <v>82</v>
      </c>
      <c r="AV251" s="14" t="s">
        <v>79</v>
      </c>
      <c r="AW251" s="14" t="s">
        <v>33</v>
      </c>
      <c r="AX251" s="14" t="s">
        <v>72</v>
      </c>
      <c r="AY251" s="179" t="s">
        <v>155</v>
      </c>
    </row>
    <row r="252" spans="2:65" s="12" customFormat="1" ht="10.199999999999999">
      <c r="B252" s="159"/>
      <c r="D252" s="160" t="s">
        <v>514</v>
      </c>
      <c r="E252" s="161" t="s">
        <v>19</v>
      </c>
      <c r="F252" s="162" t="s">
        <v>192</v>
      </c>
      <c r="H252" s="163">
        <v>14</v>
      </c>
      <c r="I252" s="164"/>
      <c r="L252" s="159"/>
      <c r="M252" s="165"/>
      <c r="T252" s="166"/>
      <c r="AT252" s="161" t="s">
        <v>514</v>
      </c>
      <c r="AU252" s="161" t="s">
        <v>82</v>
      </c>
      <c r="AV252" s="12" t="s">
        <v>82</v>
      </c>
      <c r="AW252" s="12" t="s">
        <v>33</v>
      </c>
      <c r="AX252" s="12" t="s">
        <v>79</v>
      </c>
      <c r="AY252" s="161" t="s">
        <v>155</v>
      </c>
    </row>
    <row r="253" spans="2:65" s="1" customFormat="1" ht="16.5" customHeight="1">
      <c r="B253" s="33"/>
      <c r="C253" s="149" t="s">
        <v>259</v>
      </c>
      <c r="D253" s="149" t="s">
        <v>229</v>
      </c>
      <c r="E253" s="150" t="s">
        <v>2308</v>
      </c>
      <c r="F253" s="151" t="s">
        <v>2309</v>
      </c>
      <c r="G253" s="152" t="s">
        <v>161</v>
      </c>
      <c r="H253" s="153">
        <v>14</v>
      </c>
      <c r="I253" s="154"/>
      <c r="J253" s="155">
        <f>ROUND(I253*H253,2)</f>
        <v>0</v>
      </c>
      <c r="K253" s="151" t="s">
        <v>162</v>
      </c>
      <c r="L253" s="156"/>
      <c r="M253" s="157" t="s">
        <v>19</v>
      </c>
      <c r="N253" s="158" t="s">
        <v>43</v>
      </c>
      <c r="P253" s="141">
        <f>O253*H253</f>
        <v>0</v>
      </c>
      <c r="Q253" s="141">
        <v>3.5000000000000001E-3</v>
      </c>
      <c r="R253" s="141">
        <f>Q253*H253</f>
        <v>4.9000000000000002E-2</v>
      </c>
      <c r="S253" s="141">
        <v>0</v>
      </c>
      <c r="T253" s="142">
        <f>S253*H253</f>
        <v>0</v>
      </c>
      <c r="AR253" s="143" t="s">
        <v>177</v>
      </c>
      <c r="AT253" s="143" t="s">
        <v>229</v>
      </c>
      <c r="AU253" s="143" t="s">
        <v>82</v>
      </c>
      <c r="AY253" s="18" t="s">
        <v>155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8" t="s">
        <v>79</v>
      </c>
      <c r="BK253" s="144">
        <f>ROUND(I253*H253,2)</f>
        <v>0</v>
      </c>
      <c r="BL253" s="18" t="s">
        <v>163</v>
      </c>
      <c r="BM253" s="143" t="s">
        <v>2493</v>
      </c>
    </row>
    <row r="254" spans="2:65" s="12" customFormat="1" ht="10.199999999999999">
      <c r="B254" s="159"/>
      <c r="D254" s="160" t="s">
        <v>514</v>
      </c>
      <c r="E254" s="161" t="s">
        <v>19</v>
      </c>
      <c r="F254" s="162" t="s">
        <v>192</v>
      </c>
      <c r="H254" s="163">
        <v>14</v>
      </c>
      <c r="I254" s="164"/>
      <c r="L254" s="159"/>
      <c r="M254" s="165"/>
      <c r="T254" s="166"/>
      <c r="AT254" s="161" t="s">
        <v>514</v>
      </c>
      <c r="AU254" s="161" t="s">
        <v>82</v>
      </c>
      <c r="AV254" s="12" t="s">
        <v>82</v>
      </c>
      <c r="AW254" s="12" t="s">
        <v>33</v>
      </c>
      <c r="AX254" s="12" t="s">
        <v>79</v>
      </c>
      <c r="AY254" s="161" t="s">
        <v>155</v>
      </c>
    </row>
    <row r="255" spans="2:65" s="1" customFormat="1" ht="16.5" customHeight="1">
      <c r="B255" s="33"/>
      <c r="C255" s="132" t="s">
        <v>214</v>
      </c>
      <c r="D255" s="132" t="s">
        <v>158</v>
      </c>
      <c r="E255" s="133" t="s">
        <v>1171</v>
      </c>
      <c r="F255" s="134" t="s">
        <v>1172</v>
      </c>
      <c r="G255" s="135" t="s">
        <v>229</v>
      </c>
      <c r="H255" s="136">
        <v>113.8</v>
      </c>
      <c r="I255" s="137"/>
      <c r="J255" s="138">
        <f>ROUND(I255*H255,2)</f>
        <v>0</v>
      </c>
      <c r="K255" s="134" t="s">
        <v>162</v>
      </c>
      <c r="L255" s="33"/>
      <c r="M255" s="139" t="s">
        <v>19</v>
      </c>
      <c r="N255" s="140" t="s">
        <v>43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163</v>
      </c>
      <c r="AT255" s="143" t="s">
        <v>158</v>
      </c>
      <c r="AU255" s="143" t="s">
        <v>82</v>
      </c>
      <c r="AY255" s="18" t="s">
        <v>155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8" t="s">
        <v>79</v>
      </c>
      <c r="BK255" s="144">
        <f>ROUND(I255*H255,2)</f>
        <v>0</v>
      </c>
      <c r="BL255" s="18" t="s">
        <v>163</v>
      </c>
      <c r="BM255" s="143" t="s">
        <v>401</v>
      </c>
    </row>
    <row r="256" spans="2:65" s="1" customFormat="1" ht="10.199999999999999">
      <c r="B256" s="33"/>
      <c r="D256" s="145" t="s">
        <v>164</v>
      </c>
      <c r="F256" s="146" t="s">
        <v>1174</v>
      </c>
      <c r="I256" s="147"/>
      <c r="L256" s="33"/>
      <c r="M256" s="148"/>
      <c r="T256" s="54"/>
      <c r="AT256" s="18" t="s">
        <v>164</v>
      </c>
      <c r="AU256" s="18" t="s">
        <v>82</v>
      </c>
    </row>
    <row r="257" spans="2:65" s="14" customFormat="1" ht="10.199999999999999">
      <c r="B257" s="178"/>
      <c r="D257" s="160" t="s">
        <v>514</v>
      </c>
      <c r="E257" s="179" t="s">
        <v>19</v>
      </c>
      <c r="F257" s="180" t="s">
        <v>2455</v>
      </c>
      <c r="H257" s="179" t="s">
        <v>19</v>
      </c>
      <c r="I257" s="181"/>
      <c r="L257" s="178"/>
      <c r="M257" s="182"/>
      <c r="T257" s="183"/>
      <c r="AT257" s="179" t="s">
        <v>514</v>
      </c>
      <c r="AU257" s="179" t="s">
        <v>82</v>
      </c>
      <c r="AV257" s="14" t="s">
        <v>79</v>
      </c>
      <c r="AW257" s="14" t="s">
        <v>33</v>
      </c>
      <c r="AX257" s="14" t="s">
        <v>72</v>
      </c>
      <c r="AY257" s="179" t="s">
        <v>155</v>
      </c>
    </row>
    <row r="258" spans="2:65" s="12" customFormat="1" ht="10.199999999999999">
      <c r="B258" s="159"/>
      <c r="D258" s="160" t="s">
        <v>514</v>
      </c>
      <c r="E258" s="161" t="s">
        <v>19</v>
      </c>
      <c r="F258" s="162" t="s">
        <v>2456</v>
      </c>
      <c r="H258" s="163">
        <v>113.8</v>
      </c>
      <c r="I258" s="164"/>
      <c r="L258" s="159"/>
      <c r="M258" s="165"/>
      <c r="T258" s="166"/>
      <c r="AT258" s="161" t="s">
        <v>514</v>
      </c>
      <c r="AU258" s="161" t="s">
        <v>82</v>
      </c>
      <c r="AV258" s="12" t="s">
        <v>82</v>
      </c>
      <c r="AW258" s="12" t="s">
        <v>33</v>
      </c>
      <c r="AX258" s="12" t="s">
        <v>79</v>
      </c>
      <c r="AY258" s="161" t="s">
        <v>155</v>
      </c>
    </row>
    <row r="259" spans="2:65" s="1" customFormat="1" ht="16.5" customHeight="1">
      <c r="B259" s="33"/>
      <c r="C259" s="132" t="s">
        <v>268</v>
      </c>
      <c r="D259" s="132" t="s">
        <v>158</v>
      </c>
      <c r="E259" s="133" t="s">
        <v>2494</v>
      </c>
      <c r="F259" s="134" t="s">
        <v>2495</v>
      </c>
      <c r="G259" s="135" t="s">
        <v>171</v>
      </c>
      <c r="H259" s="136">
        <v>113.8</v>
      </c>
      <c r="I259" s="137"/>
      <c r="J259" s="138">
        <f>ROUND(I259*H259,2)</f>
        <v>0</v>
      </c>
      <c r="K259" s="134" t="s">
        <v>162</v>
      </c>
      <c r="L259" s="33"/>
      <c r="M259" s="139" t="s">
        <v>19</v>
      </c>
      <c r="N259" s="140" t="s">
        <v>43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163</v>
      </c>
      <c r="AT259" s="143" t="s">
        <v>158</v>
      </c>
      <c r="AU259" s="143" t="s">
        <v>82</v>
      </c>
      <c r="AY259" s="18" t="s">
        <v>155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8" t="s">
        <v>79</v>
      </c>
      <c r="BK259" s="144">
        <f>ROUND(I259*H259,2)</f>
        <v>0</v>
      </c>
      <c r="BL259" s="18" t="s">
        <v>163</v>
      </c>
      <c r="BM259" s="143" t="s">
        <v>2496</v>
      </c>
    </row>
    <row r="260" spans="2:65" s="1" customFormat="1" ht="10.199999999999999">
      <c r="B260" s="33"/>
      <c r="D260" s="145" t="s">
        <v>164</v>
      </c>
      <c r="F260" s="146" t="s">
        <v>2497</v>
      </c>
      <c r="I260" s="147"/>
      <c r="L260" s="33"/>
      <c r="M260" s="148"/>
      <c r="T260" s="54"/>
      <c r="AT260" s="18" t="s">
        <v>164</v>
      </c>
      <c r="AU260" s="18" t="s">
        <v>82</v>
      </c>
    </row>
    <row r="261" spans="2:65" s="14" customFormat="1" ht="10.199999999999999">
      <c r="B261" s="178"/>
      <c r="D261" s="160" t="s">
        <v>514</v>
      </c>
      <c r="E261" s="179" t="s">
        <v>19</v>
      </c>
      <c r="F261" s="180" t="s">
        <v>2455</v>
      </c>
      <c r="H261" s="179" t="s">
        <v>19</v>
      </c>
      <c r="I261" s="181"/>
      <c r="L261" s="178"/>
      <c r="M261" s="182"/>
      <c r="T261" s="183"/>
      <c r="AT261" s="179" t="s">
        <v>514</v>
      </c>
      <c r="AU261" s="179" t="s">
        <v>82</v>
      </c>
      <c r="AV261" s="14" t="s">
        <v>79</v>
      </c>
      <c r="AW261" s="14" t="s">
        <v>33</v>
      </c>
      <c r="AX261" s="14" t="s">
        <v>72</v>
      </c>
      <c r="AY261" s="179" t="s">
        <v>155</v>
      </c>
    </row>
    <row r="262" spans="2:65" s="12" customFormat="1" ht="10.199999999999999">
      <c r="B262" s="159"/>
      <c r="D262" s="160" t="s">
        <v>514</v>
      </c>
      <c r="E262" s="161" t="s">
        <v>19</v>
      </c>
      <c r="F262" s="162" t="s">
        <v>2498</v>
      </c>
      <c r="H262" s="163">
        <v>113.8</v>
      </c>
      <c r="I262" s="164"/>
      <c r="L262" s="159"/>
      <c r="M262" s="165"/>
      <c r="T262" s="166"/>
      <c r="AT262" s="161" t="s">
        <v>514</v>
      </c>
      <c r="AU262" s="161" t="s">
        <v>82</v>
      </c>
      <c r="AV262" s="12" t="s">
        <v>82</v>
      </c>
      <c r="AW262" s="12" t="s">
        <v>33</v>
      </c>
      <c r="AX262" s="12" t="s">
        <v>79</v>
      </c>
      <c r="AY262" s="161" t="s">
        <v>155</v>
      </c>
    </row>
    <row r="263" spans="2:65" s="1" customFormat="1" ht="16.5" customHeight="1">
      <c r="B263" s="33"/>
      <c r="C263" s="132" t="s">
        <v>219</v>
      </c>
      <c r="D263" s="132" t="s">
        <v>158</v>
      </c>
      <c r="E263" s="133" t="s">
        <v>2499</v>
      </c>
      <c r="F263" s="134" t="s">
        <v>2500</v>
      </c>
      <c r="G263" s="135" t="s">
        <v>161</v>
      </c>
      <c r="H263" s="136">
        <v>14</v>
      </c>
      <c r="I263" s="137"/>
      <c r="J263" s="138">
        <f>ROUND(I263*H263,2)</f>
        <v>0</v>
      </c>
      <c r="K263" s="134" t="s">
        <v>162</v>
      </c>
      <c r="L263" s="33"/>
      <c r="M263" s="139" t="s">
        <v>19</v>
      </c>
      <c r="N263" s="140" t="s">
        <v>43</v>
      </c>
      <c r="P263" s="141">
        <f>O263*H263</f>
        <v>0</v>
      </c>
      <c r="Q263" s="141">
        <v>0.04</v>
      </c>
      <c r="R263" s="141">
        <f>Q263*H263</f>
        <v>0.56000000000000005</v>
      </c>
      <c r="S263" s="141">
        <v>0</v>
      </c>
      <c r="T263" s="142">
        <f>S263*H263</f>
        <v>0</v>
      </c>
      <c r="AR263" s="143" t="s">
        <v>163</v>
      </c>
      <c r="AT263" s="143" t="s">
        <v>158</v>
      </c>
      <c r="AU263" s="143" t="s">
        <v>82</v>
      </c>
      <c r="AY263" s="18" t="s">
        <v>155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8" t="s">
        <v>79</v>
      </c>
      <c r="BK263" s="144">
        <f>ROUND(I263*H263,2)</f>
        <v>0</v>
      </c>
      <c r="BL263" s="18" t="s">
        <v>163</v>
      </c>
      <c r="BM263" s="143" t="s">
        <v>2501</v>
      </c>
    </row>
    <row r="264" spans="2:65" s="1" customFormat="1" ht="10.199999999999999">
      <c r="B264" s="33"/>
      <c r="D264" s="145" t="s">
        <v>164</v>
      </c>
      <c r="F264" s="146" t="s">
        <v>2502</v>
      </c>
      <c r="I264" s="147"/>
      <c r="L264" s="33"/>
      <c r="M264" s="148"/>
      <c r="T264" s="54"/>
      <c r="AT264" s="18" t="s">
        <v>164</v>
      </c>
      <c r="AU264" s="18" t="s">
        <v>82</v>
      </c>
    </row>
    <row r="265" spans="2:65" s="14" customFormat="1" ht="10.199999999999999">
      <c r="B265" s="178"/>
      <c r="D265" s="160" t="s">
        <v>514</v>
      </c>
      <c r="E265" s="179" t="s">
        <v>19</v>
      </c>
      <c r="F265" s="180" t="s">
        <v>2455</v>
      </c>
      <c r="H265" s="179" t="s">
        <v>19</v>
      </c>
      <c r="I265" s="181"/>
      <c r="L265" s="178"/>
      <c r="M265" s="182"/>
      <c r="T265" s="183"/>
      <c r="AT265" s="179" t="s">
        <v>514</v>
      </c>
      <c r="AU265" s="179" t="s">
        <v>82</v>
      </c>
      <c r="AV265" s="14" t="s">
        <v>79</v>
      </c>
      <c r="AW265" s="14" t="s">
        <v>33</v>
      </c>
      <c r="AX265" s="14" t="s">
        <v>72</v>
      </c>
      <c r="AY265" s="179" t="s">
        <v>155</v>
      </c>
    </row>
    <row r="266" spans="2:65" s="12" customFormat="1" ht="10.199999999999999">
      <c r="B266" s="159"/>
      <c r="D266" s="160" t="s">
        <v>514</v>
      </c>
      <c r="E266" s="161" t="s">
        <v>19</v>
      </c>
      <c r="F266" s="162" t="s">
        <v>192</v>
      </c>
      <c r="H266" s="163">
        <v>14</v>
      </c>
      <c r="I266" s="164"/>
      <c r="L266" s="159"/>
      <c r="M266" s="165"/>
      <c r="T266" s="166"/>
      <c r="AT266" s="161" t="s">
        <v>514</v>
      </c>
      <c r="AU266" s="161" t="s">
        <v>82</v>
      </c>
      <c r="AV266" s="12" t="s">
        <v>82</v>
      </c>
      <c r="AW266" s="12" t="s">
        <v>33</v>
      </c>
      <c r="AX266" s="12" t="s">
        <v>79</v>
      </c>
      <c r="AY266" s="161" t="s">
        <v>155</v>
      </c>
    </row>
    <row r="267" spans="2:65" s="1" customFormat="1" ht="16.5" customHeight="1">
      <c r="B267" s="33"/>
      <c r="C267" s="149" t="s">
        <v>277</v>
      </c>
      <c r="D267" s="149" t="s">
        <v>229</v>
      </c>
      <c r="E267" s="150" t="s">
        <v>2327</v>
      </c>
      <c r="F267" s="151" t="s">
        <v>2328</v>
      </c>
      <c r="G267" s="152" t="s">
        <v>161</v>
      </c>
      <c r="H267" s="153">
        <v>14</v>
      </c>
      <c r="I267" s="154"/>
      <c r="J267" s="155">
        <f>ROUND(I267*H267,2)</f>
        <v>0</v>
      </c>
      <c r="K267" s="151" t="s">
        <v>162</v>
      </c>
      <c r="L267" s="156"/>
      <c r="M267" s="157" t="s">
        <v>19</v>
      </c>
      <c r="N267" s="158" t="s">
        <v>43</v>
      </c>
      <c r="P267" s="141">
        <f>O267*H267</f>
        <v>0</v>
      </c>
      <c r="Q267" s="141">
        <v>6.8999999999999999E-3</v>
      </c>
      <c r="R267" s="141">
        <f>Q267*H267</f>
        <v>9.6599999999999991E-2</v>
      </c>
      <c r="S267" s="141">
        <v>0</v>
      </c>
      <c r="T267" s="142">
        <f>S267*H267</f>
        <v>0</v>
      </c>
      <c r="AR267" s="143" t="s">
        <v>177</v>
      </c>
      <c r="AT267" s="143" t="s">
        <v>229</v>
      </c>
      <c r="AU267" s="143" t="s">
        <v>82</v>
      </c>
      <c r="AY267" s="18" t="s">
        <v>155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8" t="s">
        <v>79</v>
      </c>
      <c r="BK267" s="144">
        <f>ROUND(I267*H267,2)</f>
        <v>0</v>
      </c>
      <c r="BL267" s="18" t="s">
        <v>163</v>
      </c>
      <c r="BM267" s="143" t="s">
        <v>2503</v>
      </c>
    </row>
    <row r="268" spans="2:65" s="14" customFormat="1" ht="10.199999999999999">
      <c r="B268" s="178"/>
      <c r="D268" s="160" t="s">
        <v>514</v>
      </c>
      <c r="E268" s="179" t="s">
        <v>19</v>
      </c>
      <c r="F268" s="180" t="s">
        <v>885</v>
      </c>
      <c r="H268" s="179" t="s">
        <v>19</v>
      </c>
      <c r="I268" s="181"/>
      <c r="L268" s="178"/>
      <c r="M268" s="182"/>
      <c r="T268" s="183"/>
      <c r="AT268" s="179" t="s">
        <v>514</v>
      </c>
      <c r="AU268" s="179" t="s">
        <v>82</v>
      </c>
      <c r="AV268" s="14" t="s">
        <v>79</v>
      </c>
      <c r="AW268" s="14" t="s">
        <v>33</v>
      </c>
      <c r="AX268" s="14" t="s">
        <v>72</v>
      </c>
      <c r="AY268" s="179" t="s">
        <v>155</v>
      </c>
    </row>
    <row r="269" spans="2:65" s="12" customFormat="1" ht="10.199999999999999">
      <c r="B269" s="159"/>
      <c r="D269" s="160" t="s">
        <v>514</v>
      </c>
      <c r="E269" s="161" t="s">
        <v>19</v>
      </c>
      <c r="F269" s="162" t="s">
        <v>192</v>
      </c>
      <c r="H269" s="163">
        <v>14</v>
      </c>
      <c r="I269" s="164"/>
      <c r="L269" s="159"/>
      <c r="M269" s="165"/>
      <c r="T269" s="166"/>
      <c r="AT269" s="161" t="s">
        <v>514</v>
      </c>
      <c r="AU269" s="161" t="s">
        <v>82</v>
      </c>
      <c r="AV269" s="12" t="s">
        <v>82</v>
      </c>
      <c r="AW269" s="12" t="s">
        <v>33</v>
      </c>
      <c r="AX269" s="12" t="s">
        <v>79</v>
      </c>
      <c r="AY269" s="161" t="s">
        <v>155</v>
      </c>
    </row>
    <row r="270" spans="2:65" s="1" customFormat="1" ht="16.5" customHeight="1">
      <c r="B270" s="33"/>
      <c r="C270" s="149" t="s">
        <v>223</v>
      </c>
      <c r="D270" s="149" t="s">
        <v>229</v>
      </c>
      <c r="E270" s="150" t="s">
        <v>2330</v>
      </c>
      <c r="F270" s="151" t="s">
        <v>2331</v>
      </c>
      <c r="G270" s="152" t="s">
        <v>161</v>
      </c>
      <c r="H270" s="153">
        <v>14</v>
      </c>
      <c r="I270" s="154"/>
      <c r="J270" s="155">
        <f>ROUND(I270*H270,2)</f>
        <v>0</v>
      </c>
      <c r="K270" s="151" t="s">
        <v>162</v>
      </c>
      <c r="L270" s="156"/>
      <c r="M270" s="157" t="s">
        <v>19</v>
      </c>
      <c r="N270" s="158" t="s">
        <v>43</v>
      </c>
      <c r="P270" s="141">
        <f>O270*H270</f>
        <v>0</v>
      </c>
      <c r="Q270" s="141">
        <v>8.9999999999999998E-4</v>
      </c>
      <c r="R270" s="141">
        <f>Q270*H270</f>
        <v>1.26E-2</v>
      </c>
      <c r="S270" s="141">
        <v>0</v>
      </c>
      <c r="T270" s="142">
        <f>S270*H270</f>
        <v>0</v>
      </c>
      <c r="AR270" s="143" t="s">
        <v>177</v>
      </c>
      <c r="AT270" s="143" t="s">
        <v>229</v>
      </c>
      <c r="AU270" s="143" t="s">
        <v>82</v>
      </c>
      <c r="AY270" s="18" t="s">
        <v>155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8" t="s">
        <v>79</v>
      </c>
      <c r="BK270" s="144">
        <f>ROUND(I270*H270,2)</f>
        <v>0</v>
      </c>
      <c r="BL270" s="18" t="s">
        <v>163</v>
      </c>
      <c r="BM270" s="143" t="s">
        <v>2504</v>
      </c>
    </row>
    <row r="271" spans="2:65" s="14" customFormat="1" ht="10.199999999999999">
      <c r="B271" s="178"/>
      <c r="D271" s="160" t="s">
        <v>514</v>
      </c>
      <c r="E271" s="179" t="s">
        <v>19</v>
      </c>
      <c r="F271" s="180" t="s">
        <v>885</v>
      </c>
      <c r="H271" s="179" t="s">
        <v>19</v>
      </c>
      <c r="I271" s="181"/>
      <c r="L271" s="178"/>
      <c r="M271" s="182"/>
      <c r="T271" s="183"/>
      <c r="AT271" s="179" t="s">
        <v>514</v>
      </c>
      <c r="AU271" s="179" t="s">
        <v>82</v>
      </c>
      <c r="AV271" s="14" t="s">
        <v>79</v>
      </c>
      <c r="AW271" s="14" t="s">
        <v>33</v>
      </c>
      <c r="AX271" s="14" t="s">
        <v>72</v>
      </c>
      <c r="AY271" s="179" t="s">
        <v>155</v>
      </c>
    </row>
    <row r="272" spans="2:65" s="12" customFormat="1" ht="10.199999999999999">
      <c r="B272" s="159"/>
      <c r="D272" s="160" t="s">
        <v>514</v>
      </c>
      <c r="E272" s="161" t="s">
        <v>19</v>
      </c>
      <c r="F272" s="162" t="s">
        <v>192</v>
      </c>
      <c r="H272" s="163">
        <v>14</v>
      </c>
      <c r="I272" s="164"/>
      <c r="L272" s="159"/>
      <c r="M272" s="165"/>
      <c r="T272" s="166"/>
      <c r="AT272" s="161" t="s">
        <v>514</v>
      </c>
      <c r="AU272" s="161" t="s">
        <v>82</v>
      </c>
      <c r="AV272" s="12" t="s">
        <v>82</v>
      </c>
      <c r="AW272" s="12" t="s">
        <v>33</v>
      </c>
      <c r="AX272" s="12" t="s">
        <v>79</v>
      </c>
      <c r="AY272" s="161" t="s">
        <v>155</v>
      </c>
    </row>
    <row r="273" spans="2:65" s="1" customFormat="1" ht="16.5" customHeight="1">
      <c r="B273" s="33"/>
      <c r="C273" s="132" t="s">
        <v>286</v>
      </c>
      <c r="D273" s="132" t="s">
        <v>158</v>
      </c>
      <c r="E273" s="133" t="s">
        <v>1027</v>
      </c>
      <c r="F273" s="134" t="s">
        <v>1028</v>
      </c>
      <c r="G273" s="135" t="s">
        <v>229</v>
      </c>
      <c r="H273" s="136">
        <v>113.8</v>
      </c>
      <c r="I273" s="137"/>
      <c r="J273" s="138">
        <f>ROUND(I273*H273,2)</f>
        <v>0</v>
      </c>
      <c r="K273" s="134" t="s">
        <v>162</v>
      </c>
      <c r="L273" s="33"/>
      <c r="M273" s="139" t="s">
        <v>19</v>
      </c>
      <c r="N273" s="140" t="s">
        <v>43</v>
      </c>
      <c r="P273" s="141">
        <f>O273*H273</f>
        <v>0</v>
      </c>
      <c r="Q273" s="141">
        <v>9.0000000000000006E-5</v>
      </c>
      <c r="R273" s="141">
        <f>Q273*H273</f>
        <v>1.0242000000000001E-2</v>
      </c>
      <c r="S273" s="141">
        <v>0</v>
      </c>
      <c r="T273" s="142">
        <f>S273*H273</f>
        <v>0</v>
      </c>
      <c r="AR273" s="143" t="s">
        <v>163</v>
      </c>
      <c r="AT273" s="143" t="s">
        <v>158</v>
      </c>
      <c r="AU273" s="143" t="s">
        <v>82</v>
      </c>
      <c r="AY273" s="18" t="s">
        <v>155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8" t="s">
        <v>79</v>
      </c>
      <c r="BK273" s="144">
        <f>ROUND(I273*H273,2)</f>
        <v>0</v>
      </c>
      <c r="BL273" s="18" t="s">
        <v>163</v>
      </c>
      <c r="BM273" s="143" t="s">
        <v>404</v>
      </c>
    </row>
    <row r="274" spans="2:65" s="1" customFormat="1" ht="10.199999999999999">
      <c r="B274" s="33"/>
      <c r="D274" s="145" t="s">
        <v>164</v>
      </c>
      <c r="F274" s="146" t="s">
        <v>1030</v>
      </c>
      <c r="I274" s="147"/>
      <c r="L274" s="33"/>
      <c r="M274" s="148"/>
      <c r="T274" s="54"/>
      <c r="AT274" s="18" t="s">
        <v>164</v>
      </c>
      <c r="AU274" s="18" t="s">
        <v>82</v>
      </c>
    </row>
    <row r="275" spans="2:65" s="14" customFormat="1" ht="10.199999999999999">
      <c r="B275" s="178"/>
      <c r="D275" s="160" t="s">
        <v>514</v>
      </c>
      <c r="E275" s="179" t="s">
        <v>19</v>
      </c>
      <c r="F275" s="180" t="s">
        <v>2455</v>
      </c>
      <c r="H275" s="179" t="s">
        <v>19</v>
      </c>
      <c r="I275" s="181"/>
      <c r="L275" s="178"/>
      <c r="M275" s="182"/>
      <c r="T275" s="183"/>
      <c r="AT275" s="179" t="s">
        <v>514</v>
      </c>
      <c r="AU275" s="179" t="s">
        <v>82</v>
      </c>
      <c r="AV275" s="14" t="s">
        <v>79</v>
      </c>
      <c r="AW275" s="14" t="s">
        <v>33</v>
      </c>
      <c r="AX275" s="14" t="s">
        <v>72</v>
      </c>
      <c r="AY275" s="179" t="s">
        <v>155</v>
      </c>
    </row>
    <row r="276" spans="2:65" s="12" customFormat="1" ht="10.199999999999999">
      <c r="B276" s="159"/>
      <c r="D276" s="160" t="s">
        <v>514</v>
      </c>
      <c r="E276" s="161" t="s">
        <v>19</v>
      </c>
      <c r="F276" s="162" t="s">
        <v>2456</v>
      </c>
      <c r="H276" s="163">
        <v>113.8</v>
      </c>
      <c r="I276" s="164"/>
      <c r="L276" s="159"/>
      <c r="M276" s="165"/>
      <c r="T276" s="166"/>
      <c r="AT276" s="161" t="s">
        <v>514</v>
      </c>
      <c r="AU276" s="161" t="s">
        <v>82</v>
      </c>
      <c r="AV276" s="12" t="s">
        <v>82</v>
      </c>
      <c r="AW276" s="12" t="s">
        <v>33</v>
      </c>
      <c r="AX276" s="12" t="s">
        <v>79</v>
      </c>
      <c r="AY276" s="161" t="s">
        <v>155</v>
      </c>
    </row>
    <row r="277" spans="2:65" s="1" customFormat="1" ht="16.5" customHeight="1">
      <c r="B277" s="33"/>
      <c r="C277" s="132" t="s">
        <v>227</v>
      </c>
      <c r="D277" s="132" t="s">
        <v>158</v>
      </c>
      <c r="E277" s="133" t="s">
        <v>2351</v>
      </c>
      <c r="F277" s="134" t="s">
        <v>2352</v>
      </c>
      <c r="G277" s="135" t="s">
        <v>171</v>
      </c>
      <c r="H277" s="136">
        <v>169.8</v>
      </c>
      <c r="I277" s="137"/>
      <c r="J277" s="138">
        <f>ROUND(I277*H277,2)</f>
        <v>0</v>
      </c>
      <c r="K277" s="134" t="s">
        <v>162</v>
      </c>
      <c r="L277" s="33"/>
      <c r="M277" s="139" t="s">
        <v>19</v>
      </c>
      <c r="N277" s="140" t="s">
        <v>43</v>
      </c>
      <c r="P277" s="141">
        <f>O277*H277</f>
        <v>0</v>
      </c>
      <c r="Q277" s="141">
        <v>1.9000000000000001E-4</v>
      </c>
      <c r="R277" s="141">
        <f>Q277*H277</f>
        <v>3.2262000000000006E-2</v>
      </c>
      <c r="S277" s="141">
        <v>0</v>
      </c>
      <c r="T277" s="142">
        <f>S277*H277</f>
        <v>0</v>
      </c>
      <c r="AR277" s="143" t="s">
        <v>163</v>
      </c>
      <c r="AT277" s="143" t="s">
        <v>158</v>
      </c>
      <c r="AU277" s="143" t="s">
        <v>82</v>
      </c>
      <c r="AY277" s="18" t="s">
        <v>155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79</v>
      </c>
      <c r="BK277" s="144">
        <f>ROUND(I277*H277,2)</f>
        <v>0</v>
      </c>
      <c r="BL277" s="18" t="s">
        <v>163</v>
      </c>
      <c r="BM277" s="143" t="s">
        <v>2505</v>
      </c>
    </row>
    <row r="278" spans="2:65" s="1" customFormat="1" ht="10.199999999999999">
      <c r="B278" s="33"/>
      <c r="D278" s="145" t="s">
        <v>164</v>
      </c>
      <c r="F278" s="146" t="s">
        <v>2354</v>
      </c>
      <c r="I278" s="147"/>
      <c r="L278" s="33"/>
      <c r="M278" s="148"/>
      <c r="T278" s="54"/>
      <c r="AT278" s="18" t="s">
        <v>164</v>
      </c>
      <c r="AU278" s="18" t="s">
        <v>82</v>
      </c>
    </row>
    <row r="279" spans="2:65" s="14" customFormat="1" ht="10.199999999999999">
      <c r="B279" s="178"/>
      <c r="D279" s="160" t="s">
        <v>514</v>
      </c>
      <c r="E279" s="179" t="s">
        <v>19</v>
      </c>
      <c r="F279" s="180" t="s">
        <v>2489</v>
      </c>
      <c r="H279" s="179" t="s">
        <v>19</v>
      </c>
      <c r="I279" s="181"/>
      <c r="L279" s="178"/>
      <c r="M279" s="182"/>
      <c r="T279" s="183"/>
      <c r="AT279" s="179" t="s">
        <v>514</v>
      </c>
      <c r="AU279" s="179" t="s">
        <v>82</v>
      </c>
      <c r="AV279" s="14" t="s">
        <v>79</v>
      </c>
      <c r="AW279" s="14" t="s">
        <v>33</v>
      </c>
      <c r="AX279" s="14" t="s">
        <v>72</v>
      </c>
      <c r="AY279" s="179" t="s">
        <v>155</v>
      </c>
    </row>
    <row r="280" spans="2:65" s="12" customFormat="1" ht="10.199999999999999">
      <c r="B280" s="159"/>
      <c r="D280" s="160" t="s">
        <v>514</v>
      </c>
      <c r="E280" s="161" t="s">
        <v>19</v>
      </c>
      <c r="F280" s="162" t="s">
        <v>2506</v>
      </c>
      <c r="H280" s="163">
        <v>169.8</v>
      </c>
      <c r="I280" s="164"/>
      <c r="L280" s="159"/>
      <c r="M280" s="165"/>
      <c r="T280" s="166"/>
      <c r="AT280" s="161" t="s">
        <v>514</v>
      </c>
      <c r="AU280" s="161" t="s">
        <v>82</v>
      </c>
      <c r="AV280" s="12" t="s">
        <v>82</v>
      </c>
      <c r="AW280" s="12" t="s">
        <v>33</v>
      </c>
      <c r="AX280" s="12" t="s">
        <v>79</v>
      </c>
      <c r="AY280" s="161" t="s">
        <v>155</v>
      </c>
    </row>
    <row r="281" spans="2:65" s="11" customFormat="1" ht="22.8" customHeight="1">
      <c r="B281" s="120"/>
      <c r="D281" s="121" t="s">
        <v>71</v>
      </c>
      <c r="E281" s="130" t="s">
        <v>1849</v>
      </c>
      <c r="F281" s="130" t="s">
        <v>2362</v>
      </c>
      <c r="I281" s="123"/>
      <c r="J281" s="131">
        <f>BK281</f>
        <v>0</v>
      </c>
      <c r="L281" s="120"/>
      <c r="M281" s="125"/>
      <c r="P281" s="126">
        <f>SUM(P282:P283)</f>
        <v>0</v>
      </c>
      <c r="R281" s="126">
        <f>SUM(R282:R283)</f>
        <v>0</v>
      </c>
      <c r="T281" s="127">
        <f>SUM(T282:T283)</f>
        <v>0</v>
      </c>
      <c r="AR281" s="121" t="s">
        <v>79</v>
      </c>
      <c r="AT281" s="128" t="s">
        <v>71</v>
      </c>
      <c r="AU281" s="128" t="s">
        <v>79</v>
      </c>
      <c r="AY281" s="121" t="s">
        <v>155</v>
      </c>
      <c r="BK281" s="129">
        <f>SUM(BK282:BK283)</f>
        <v>0</v>
      </c>
    </row>
    <row r="282" spans="2:65" s="1" customFormat="1" ht="16.5" customHeight="1">
      <c r="B282" s="33"/>
      <c r="C282" s="132" t="s">
        <v>297</v>
      </c>
      <c r="D282" s="132" t="s">
        <v>158</v>
      </c>
      <c r="E282" s="133" t="s">
        <v>2363</v>
      </c>
      <c r="F282" s="134" t="s">
        <v>2507</v>
      </c>
      <c r="G282" s="135" t="s">
        <v>1040</v>
      </c>
      <c r="H282" s="136">
        <v>1</v>
      </c>
      <c r="I282" s="137"/>
      <c r="J282" s="138">
        <f>ROUND(I282*H282,2)</f>
        <v>0</v>
      </c>
      <c r="K282" s="134" t="s">
        <v>19</v>
      </c>
      <c r="L282" s="33"/>
      <c r="M282" s="139" t="s">
        <v>19</v>
      </c>
      <c r="N282" s="140" t="s">
        <v>43</v>
      </c>
      <c r="P282" s="141">
        <f>O282*H282</f>
        <v>0</v>
      </c>
      <c r="Q282" s="141">
        <v>0</v>
      </c>
      <c r="R282" s="141">
        <f>Q282*H282</f>
        <v>0</v>
      </c>
      <c r="S282" s="141">
        <v>0</v>
      </c>
      <c r="T282" s="142">
        <f>S282*H282</f>
        <v>0</v>
      </c>
      <c r="AR282" s="143" t="s">
        <v>163</v>
      </c>
      <c r="AT282" s="143" t="s">
        <v>158</v>
      </c>
      <c r="AU282" s="143" t="s">
        <v>82</v>
      </c>
      <c r="AY282" s="18" t="s">
        <v>155</v>
      </c>
      <c r="BE282" s="144">
        <f>IF(N282="základní",J282,0)</f>
        <v>0</v>
      </c>
      <c r="BF282" s="144">
        <f>IF(N282="snížená",J282,0)</f>
        <v>0</v>
      </c>
      <c r="BG282" s="144">
        <f>IF(N282="zákl. přenesená",J282,0)</f>
        <v>0</v>
      </c>
      <c r="BH282" s="144">
        <f>IF(N282="sníž. přenesená",J282,0)</f>
        <v>0</v>
      </c>
      <c r="BI282" s="144">
        <f>IF(N282="nulová",J282,0)</f>
        <v>0</v>
      </c>
      <c r="BJ282" s="18" t="s">
        <v>79</v>
      </c>
      <c r="BK282" s="144">
        <f>ROUND(I282*H282,2)</f>
        <v>0</v>
      </c>
      <c r="BL282" s="18" t="s">
        <v>163</v>
      </c>
      <c r="BM282" s="143" t="s">
        <v>2508</v>
      </c>
    </row>
    <row r="283" spans="2:65" s="12" customFormat="1" ht="10.199999999999999">
      <c r="B283" s="159"/>
      <c r="D283" s="160" t="s">
        <v>514</v>
      </c>
      <c r="E283" s="161" t="s">
        <v>19</v>
      </c>
      <c r="F283" s="162" t="s">
        <v>79</v>
      </c>
      <c r="H283" s="163">
        <v>1</v>
      </c>
      <c r="I283" s="164"/>
      <c r="L283" s="159"/>
      <c r="M283" s="165"/>
      <c r="T283" s="166"/>
      <c r="AT283" s="161" t="s">
        <v>514</v>
      </c>
      <c r="AU283" s="161" t="s">
        <v>82</v>
      </c>
      <c r="AV283" s="12" t="s">
        <v>82</v>
      </c>
      <c r="AW283" s="12" t="s">
        <v>33</v>
      </c>
      <c r="AX283" s="12" t="s">
        <v>79</v>
      </c>
      <c r="AY283" s="161" t="s">
        <v>155</v>
      </c>
    </row>
    <row r="284" spans="2:65" s="11" customFormat="1" ht="22.8" customHeight="1">
      <c r="B284" s="120"/>
      <c r="D284" s="121" t="s">
        <v>71</v>
      </c>
      <c r="E284" s="130" t="s">
        <v>531</v>
      </c>
      <c r="F284" s="130" t="s">
        <v>532</v>
      </c>
      <c r="I284" s="123"/>
      <c r="J284" s="131">
        <f>BK284</f>
        <v>0</v>
      </c>
      <c r="L284" s="120"/>
      <c r="M284" s="125"/>
      <c r="P284" s="126">
        <f>SUM(P285:P288)</f>
        <v>0</v>
      </c>
      <c r="R284" s="126">
        <f>SUM(R285:R288)</f>
        <v>0</v>
      </c>
      <c r="T284" s="127">
        <f>SUM(T285:T288)</f>
        <v>0</v>
      </c>
      <c r="AR284" s="121" t="s">
        <v>79</v>
      </c>
      <c r="AT284" s="128" t="s">
        <v>71</v>
      </c>
      <c r="AU284" s="128" t="s">
        <v>79</v>
      </c>
      <c r="AY284" s="121" t="s">
        <v>155</v>
      </c>
      <c r="BK284" s="129">
        <f>SUM(BK285:BK288)</f>
        <v>0</v>
      </c>
    </row>
    <row r="285" spans="2:65" s="1" customFormat="1" ht="24.15" customHeight="1">
      <c r="B285" s="33"/>
      <c r="C285" s="132" t="s">
        <v>233</v>
      </c>
      <c r="D285" s="132" t="s">
        <v>158</v>
      </c>
      <c r="E285" s="133" t="s">
        <v>1057</v>
      </c>
      <c r="F285" s="134" t="s">
        <v>1058</v>
      </c>
      <c r="G285" s="135" t="s">
        <v>232</v>
      </c>
      <c r="H285" s="136">
        <v>36.200000000000003</v>
      </c>
      <c r="I285" s="137"/>
      <c r="J285" s="138">
        <f>ROUND(I285*H285,2)</f>
        <v>0</v>
      </c>
      <c r="K285" s="134" t="s">
        <v>162</v>
      </c>
      <c r="L285" s="33"/>
      <c r="M285" s="139" t="s">
        <v>19</v>
      </c>
      <c r="N285" s="140" t="s">
        <v>43</v>
      </c>
      <c r="P285" s="141">
        <f>O285*H285</f>
        <v>0</v>
      </c>
      <c r="Q285" s="141">
        <v>0</v>
      </c>
      <c r="R285" s="141">
        <f>Q285*H285</f>
        <v>0</v>
      </c>
      <c r="S285" s="141">
        <v>0</v>
      </c>
      <c r="T285" s="142">
        <f>S285*H285</f>
        <v>0</v>
      </c>
      <c r="AR285" s="143" t="s">
        <v>163</v>
      </c>
      <c r="AT285" s="143" t="s">
        <v>158</v>
      </c>
      <c r="AU285" s="143" t="s">
        <v>82</v>
      </c>
      <c r="AY285" s="18" t="s">
        <v>155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8" t="s">
        <v>79</v>
      </c>
      <c r="BK285" s="144">
        <f>ROUND(I285*H285,2)</f>
        <v>0</v>
      </c>
      <c r="BL285" s="18" t="s">
        <v>163</v>
      </c>
      <c r="BM285" s="143" t="s">
        <v>393</v>
      </c>
    </row>
    <row r="286" spans="2:65" s="1" customFormat="1" ht="10.199999999999999">
      <c r="B286" s="33"/>
      <c r="D286" s="145" t="s">
        <v>164</v>
      </c>
      <c r="F286" s="146" t="s">
        <v>1060</v>
      </c>
      <c r="I286" s="147"/>
      <c r="L286" s="33"/>
      <c r="M286" s="148"/>
      <c r="T286" s="54"/>
      <c r="AT286" s="18" t="s">
        <v>164</v>
      </c>
      <c r="AU286" s="18" t="s">
        <v>82</v>
      </c>
    </row>
    <row r="287" spans="2:65" s="1" customFormat="1" ht="24.15" customHeight="1">
      <c r="B287" s="33"/>
      <c r="C287" s="132" t="s">
        <v>307</v>
      </c>
      <c r="D287" s="132" t="s">
        <v>158</v>
      </c>
      <c r="E287" s="133" t="s">
        <v>1061</v>
      </c>
      <c r="F287" s="134" t="s">
        <v>1062</v>
      </c>
      <c r="G287" s="135" t="s">
        <v>232</v>
      </c>
      <c r="H287" s="136">
        <v>36.200000000000003</v>
      </c>
      <c r="I287" s="137"/>
      <c r="J287" s="138">
        <f>ROUND(I287*H287,2)</f>
        <v>0</v>
      </c>
      <c r="K287" s="134" t="s">
        <v>162</v>
      </c>
      <c r="L287" s="33"/>
      <c r="M287" s="139" t="s">
        <v>19</v>
      </c>
      <c r="N287" s="140" t="s">
        <v>43</v>
      </c>
      <c r="P287" s="141">
        <f>O287*H287</f>
        <v>0</v>
      </c>
      <c r="Q287" s="141">
        <v>0</v>
      </c>
      <c r="R287" s="141">
        <f>Q287*H287</f>
        <v>0</v>
      </c>
      <c r="S287" s="141">
        <v>0</v>
      </c>
      <c r="T287" s="142">
        <f>S287*H287</f>
        <v>0</v>
      </c>
      <c r="AR287" s="143" t="s">
        <v>163</v>
      </c>
      <c r="AT287" s="143" t="s">
        <v>158</v>
      </c>
      <c r="AU287" s="143" t="s">
        <v>82</v>
      </c>
      <c r="AY287" s="18" t="s">
        <v>155</v>
      </c>
      <c r="BE287" s="144">
        <f>IF(N287="základní",J287,0)</f>
        <v>0</v>
      </c>
      <c r="BF287" s="144">
        <f>IF(N287="snížená",J287,0)</f>
        <v>0</v>
      </c>
      <c r="BG287" s="144">
        <f>IF(N287="zákl. přenesená",J287,0)</f>
        <v>0</v>
      </c>
      <c r="BH287" s="144">
        <f>IF(N287="sníž. přenesená",J287,0)</f>
        <v>0</v>
      </c>
      <c r="BI287" s="144">
        <f>IF(N287="nulová",J287,0)</f>
        <v>0</v>
      </c>
      <c r="BJ287" s="18" t="s">
        <v>79</v>
      </c>
      <c r="BK287" s="144">
        <f>ROUND(I287*H287,2)</f>
        <v>0</v>
      </c>
      <c r="BL287" s="18" t="s">
        <v>163</v>
      </c>
      <c r="BM287" s="143" t="s">
        <v>2509</v>
      </c>
    </row>
    <row r="288" spans="2:65" s="1" customFormat="1" ht="10.199999999999999">
      <c r="B288" s="33"/>
      <c r="D288" s="145" t="s">
        <v>164</v>
      </c>
      <c r="F288" s="146" t="s">
        <v>1064</v>
      </c>
      <c r="I288" s="147"/>
      <c r="L288" s="33"/>
      <c r="M288" s="174"/>
      <c r="N288" s="175"/>
      <c r="O288" s="175"/>
      <c r="P288" s="175"/>
      <c r="Q288" s="175"/>
      <c r="R288" s="175"/>
      <c r="S288" s="175"/>
      <c r="T288" s="176"/>
      <c r="AT288" s="18" t="s">
        <v>164</v>
      </c>
      <c r="AU288" s="18" t="s">
        <v>82</v>
      </c>
    </row>
    <row r="289" spans="2:12" s="1" customFormat="1" ht="6.9" customHeight="1">
      <c r="B289" s="42"/>
      <c r="C289" s="43"/>
      <c r="D289" s="43"/>
      <c r="E289" s="43"/>
      <c r="F289" s="43"/>
      <c r="G289" s="43"/>
      <c r="H289" s="43"/>
      <c r="I289" s="43"/>
      <c r="J289" s="43"/>
      <c r="K289" s="43"/>
      <c r="L289" s="33"/>
    </row>
  </sheetData>
  <sheetProtection algorithmName="SHA-512" hashValue="mRhnM5Um9/eWnyeXc1a3zC26kMEW/ZJTyEisfT6rjEnrO1vvViPzW1p+SeuHt69aRJm5iesekKE223x0dG4TxQ==" saltValue="AjzvA2L0IkpZso0X+yGzG5oGEih99R6Ddrb7RPUz7ZmI0Cj8jlGVaXQtsF8wQYU2y6ze8HnA7bRsmKbLQtg+sw==" spinCount="100000" sheet="1" objects="1" scenarios="1" formatColumns="0" formatRows="0" autoFilter="0"/>
  <autoFilter ref="C97:K288" xr:uid="{00000000-0009-0000-0000-000007000000}"/>
  <mergeCells count="15">
    <mergeCell ref="E84:H84"/>
    <mergeCell ref="E88:H88"/>
    <mergeCell ref="E86:H86"/>
    <mergeCell ref="E90:H90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2" r:id="rId1" xr:uid="{00000000-0004-0000-0700-000000000000}"/>
    <hyperlink ref="F136" r:id="rId2" xr:uid="{00000000-0004-0000-0700-000001000000}"/>
    <hyperlink ref="F170" r:id="rId3" xr:uid="{00000000-0004-0000-0700-000002000000}"/>
    <hyperlink ref="F177" r:id="rId4" xr:uid="{00000000-0004-0000-0700-000003000000}"/>
    <hyperlink ref="F187" r:id="rId5" xr:uid="{00000000-0004-0000-0700-000004000000}"/>
    <hyperlink ref="F195" r:id="rId6" xr:uid="{00000000-0004-0000-0700-000005000000}"/>
    <hyperlink ref="F199" r:id="rId7" xr:uid="{00000000-0004-0000-0700-000006000000}"/>
    <hyperlink ref="F204" r:id="rId8" xr:uid="{00000000-0004-0000-0700-000007000000}"/>
    <hyperlink ref="F208" r:id="rId9" xr:uid="{00000000-0004-0000-0700-000008000000}"/>
    <hyperlink ref="F213" r:id="rId10" xr:uid="{00000000-0004-0000-0700-000009000000}"/>
    <hyperlink ref="F221" r:id="rId11" xr:uid="{00000000-0004-0000-0700-00000A000000}"/>
    <hyperlink ref="F229" r:id="rId12" xr:uid="{00000000-0004-0000-0700-00000B000000}"/>
    <hyperlink ref="F239" r:id="rId13" xr:uid="{00000000-0004-0000-0700-00000C000000}"/>
    <hyperlink ref="F247" r:id="rId14" xr:uid="{00000000-0004-0000-0700-00000D000000}"/>
    <hyperlink ref="F256" r:id="rId15" xr:uid="{00000000-0004-0000-0700-00000E000000}"/>
    <hyperlink ref="F260" r:id="rId16" xr:uid="{00000000-0004-0000-0700-00000F000000}"/>
    <hyperlink ref="F264" r:id="rId17" xr:uid="{00000000-0004-0000-0700-000010000000}"/>
    <hyperlink ref="F274" r:id="rId18" xr:uid="{00000000-0004-0000-0700-000011000000}"/>
    <hyperlink ref="F278" r:id="rId19" xr:uid="{00000000-0004-0000-0700-000012000000}"/>
    <hyperlink ref="F286" r:id="rId20" xr:uid="{00000000-0004-0000-0700-000013000000}"/>
    <hyperlink ref="F288" r:id="rId21" xr:uid="{00000000-0004-0000-0700-00001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537"/>
  <sheetViews>
    <sheetView showGridLines="0" tabSelected="1" topLeftCell="A21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104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124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2040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105</v>
      </c>
      <c r="I13" s="28" t="s">
        <v>20</v>
      </c>
      <c r="J13" s="26" t="s">
        <v>2041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21.75" customHeight="1">
      <c r="B15" s="33"/>
      <c r="D15" s="25" t="s">
        <v>540</v>
      </c>
      <c r="F15" s="177" t="s">
        <v>541</v>
      </c>
      <c r="I15" s="25" t="s">
        <v>542</v>
      </c>
      <c r="J15" s="177" t="s">
        <v>543</v>
      </c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ROUND(J93,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ROUND((SUM(BE93:BE536)),  2)</f>
        <v>0</v>
      </c>
      <c r="I35" s="94">
        <v>0.21</v>
      </c>
      <c r="J35" s="84">
        <f>ROUND(((SUM(BE93:BE536))*I35),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ROUND((SUM(BF93:BF536)),  2)</f>
        <v>0</v>
      </c>
      <c r="I36" s="94">
        <v>0.15</v>
      </c>
      <c r="J36" s="84">
        <f>ROUND(((SUM(BF93:BF536))*I36),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ROUND((SUM(BG93:BG536)),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ROUND((SUM(BH93:BH536)),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ROUND((SUM(BI93:BI536)),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124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SO 04 - Vodovod a přípojky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J93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132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9" customFormat="1" ht="19.95" customHeight="1">
      <c r="B65" s="108"/>
      <c r="D65" s="109" t="s">
        <v>544</v>
      </c>
      <c r="E65" s="110"/>
      <c r="F65" s="110"/>
      <c r="G65" s="110"/>
      <c r="H65" s="110"/>
      <c r="I65" s="110"/>
      <c r="J65" s="111">
        <f>J95</f>
        <v>0</v>
      </c>
      <c r="L65" s="108"/>
    </row>
    <row r="66" spans="2:12" s="9" customFormat="1" ht="19.95" customHeight="1">
      <c r="B66" s="108"/>
      <c r="D66" s="109" t="s">
        <v>2042</v>
      </c>
      <c r="E66" s="110"/>
      <c r="F66" s="110"/>
      <c r="G66" s="110"/>
      <c r="H66" s="110"/>
      <c r="I66" s="110"/>
      <c r="J66" s="111">
        <f>J336</f>
        <v>0</v>
      </c>
      <c r="L66" s="108"/>
    </row>
    <row r="67" spans="2:12" s="9" customFormat="1" ht="19.95" customHeight="1">
      <c r="B67" s="108"/>
      <c r="D67" s="109" t="s">
        <v>2043</v>
      </c>
      <c r="E67" s="110"/>
      <c r="F67" s="110"/>
      <c r="G67" s="110"/>
      <c r="H67" s="110"/>
      <c r="I67" s="110"/>
      <c r="J67" s="111">
        <f>J357</f>
        <v>0</v>
      </c>
      <c r="L67" s="108"/>
    </row>
    <row r="68" spans="2:12" s="9" customFormat="1" ht="19.95" customHeight="1">
      <c r="B68" s="108"/>
      <c r="D68" s="109" t="s">
        <v>2044</v>
      </c>
      <c r="E68" s="110"/>
      <c r="F68" s="110"/>
      <c r="G68" s="110"/>
      <c r="H68" s="110"/>
      <c r="I68" s="110"/>
      <c r="J68" s="111">
        <f>J402</f>
        <v>0</v>
      </c>
      <c r="L68" s="108"/>
    </row>
    <row r="69" spans="2:12" s="9" customFormat="1" ht="19.95" customHeight="1">
      <c r="B69" s="108"/>
      <c r="D69" s="109" t="s">
        <v>2045</v>
      </c>
      <c r="E69" s="110"/>
      <c r="F69" s="110"/>
      <c r="G69" s="110"/>
      <c r="H69" s="110"/>
      <c r="I69" s="110"/>
      <c r="J69" s="111">
        <f>J458</f>
        <v>0</v>
      </c>
      <c r="L69" s="108"/>
    </row>
    <row r="70" spans="2:12" s="9" customFormat="1" ht="19.95" customHeight="1">
      <c r="B70" s="108"/>
      <c r="D70" s="109" t="s">
        <v>2046</v>
      </c>
      <c r="E70" s="110"/>
      <c r="F70" s="110"/>
      <c r="G70" s="110"/>
      <c r="H70" s="110"/>
      <c r="I70" s="110"/>
      <c r="J70" s="111">
        <f>J526</f>
        <v>0</v>
      </c>
      <c r="L70" s="108"/>
    </row>
    <row r="71" spans="2:12" s="9" customFormat="1" ht="19.95" customHeight="1">
      <c r="B71" s="108"/>
      <c r="D71" s="109" t="s">
        <v>139</v>
      </c>
      <c r="E71" s="110"/>
      <c r="F71" s="110"/>
      <c r="G71" s="110"/>
      <c r="H71" s="110"/>
      <c r="I71" s="110"/>
      <c r="J71" s="111">
        <f>J532</f>
        <v>0</v>
      </c>
      <c r="L71" s="108"/>
    </row>
    <row r="72" spans="2:12" s="1" customFormat="1" ht="21.75" customHeight="1">
      <c r="B72" s="33"/>
      <c r="L72" s="33"/>
    </row>
    <row r="73" spans="2:12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" customHeight="1">
      <c r="B78" s="33"/>
      <c r="C78" s="22" t="s">
        <v>140</v>
      </c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5" t="str">
        <f>E7</f>
        <v>Tištín - lokalita Z3 - Dopravní a technická infrastruktura pro I. a II. etapu výstavby</v>
      </c>
      <c r="F81" s="326"/>
      <c r="G81" s="326"/>
      <c r="H81" s="326"/>
      <c r="L81" s="33"/>
    </row>
    <row r="82" spans="2:65" ht="12" customHeight="1">
      <c r="B82" s="21"/>
      <c r="C82" s="28" t="s">
        <v>123</v>
      </c>
      <c r="L82" s="21"/>
    </row>
    <row r="83" spans="2:65" s="1" customFormat="1" ht="16.5" customHeight="1">
      <c r="B83" s="33"/>
      <c r="E83" s="325" t="s">
        <v>124</v>
      </c>
      <c r="F83" s="327"/>
      <c r="G83" s="327"/>
      <c r="H83" s="327"/>
      <c r="L83" s="33"/>
    </row>
    <row r="84" spans="2:65" s="1" customFormat="1" ht="12" customHeight="1">
      <c r="B84" s="33"/>
      <c r="C84" s="28" t="s">
        <v>125</v>
      </c>
      <c r="L84" s="33"/>
    </row>
    <row r="85" spans="2:65" s="1" customFormat="1" ht="16.5" customHeight="1">
      <c r="B85" s="33"/>
      <c r="E85" s="288" t="str">
        <f>E11</f>
        <v>SO 04 - Vodovod a přípojky</v>
      </c>
      <c r="F85" s="327"/>
      <c r="G85" s="327"/>
      <c r="H85" s="327"/>
      <c r="L85" s="33"/>
    </row>
    <row r="86" spans="2:65" s="1" customFormat="1" ht="6.9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Tištín</v>
      </c>
      <c r="I87" s="28" t="s">
        <v>23</v>
      </c>
      <c r="J87" s="50" t="str">
        <f>IF(J14="","",J14)</f>
        <v>16. 4. 2024</v>
      </c>
      <c r="L87" s="33"/>
    </row>
    <row r="88" spans="2:65" s="1" customFormat="1" ht="6.9" customHeight="1">
      <c r="B88" s="33"/>
      <c r="L88" s="33"/>
    </row>
    <row r="89" spans="2:65" s="1" customFormat="1" ht="15.15" customHeight="1">
      <c r="B89" s="33"/>
      <c r="C89" s="28" t="s">
        <v>25</v>
      </c>
      <c r="F89" s="26" t="str">
        <f>E17</f>
        <v xml:space="preserve">Městys Tištín, Tištín 37, 798 29 Tištín, </v>
      </c>
      <c r="I89" s="28" t="s">
        <v>31</v>
      </c>
      <c r="J89" s="31" t="str">
        <f>E23</f>
        <v>ing. Libuše Kujová,</v>
      </c>
      <c r="L89" s="33"/>
    </row>
    <row r="90" spans="2:65" s="1" customFormat="1" ht="15.15" customHeight="1">
      <c r="B90" s="33"/>
      <c r="C90" s="28" t="s">
        <v>29</v>
      </c>
      <c r="F90" s="26" t="str">
        <f>IF(E20="","",E20)</f>
        <v>Vyplň údaj</v>
      </c>
      <c r="I90" s="28" t="s">
        <v>34</v>
      </c>
      <c r="J90" s="31" t="str">
        <f>E26</f>
        <v>Kucek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141</v>
      </c>
      <c r="D92" s="114" t="s">
        <v>57</v>
      </c>
      <c r="E92" s="114" t="s">
        <v>53</v>
      </c>
      <c r="F92" s="114" t="s">
        <v>54</v>
      </c>
      <c r="G92" s="114" t="s">
        <v>142</v>
      </c>
      <c r="H92" s="114" t="s">
        <v>143</v>
      </c>
      <c r="I92" s="114" t="s">
        <v>144</v>
      </c>
      <c r="J92" s="114" t="s">
        <v>130</v>
      </c>
      <c r="K92" s="115" t="s">
        <v>145</v>
      </c>
      <c r="L92" s="112"/>
      <c r="M92" s="57" t="s">
        <v>19</v>
      </c>
      <c r="N92" s="58" t="s">
        <v>42</v>
      </c>
      <c r="O92" s="58" t="s">
        <v>146</v>
      </c>
      <c r="P92" s="58" t="s">
        <v>147</v>
      </c>
      <c r="Q92" s="58" t="s">
        <v>148</v>
      </c>
      <c r="R92" s="58" t="s">
        <v>149</v>
      </c>
      <c r="S92" s="58" t="s">
        <v>150</v>
      </c>
      <c r="T92" s="59" t="s">
        <v>151</v>
      </c>
    </row>
    <row r="93" spans="2:65" s="1" customFormat="1" ht="22.8" customHeight="1">
      <c r="B93" s="33"/>
      <c r="C93" s="62" t="s">
        <v>152</v>
      </c>
      <c r="J93" s="116">
        <f>BK93</f>
        <v>0</v>
      </c>
      <c r="L93" s="33"/>
      <c r="M93" s="60"/>
      <c r="N93" s="51"/>
      <c r="O93" s="51"/>
      <c r="P93" s="117">
        <f>P94</f>
        <v>0</v>
      </c>
      <c r="Q93" s="51"/>
      <c r="R93" s="117">
        <f>R94</f>
        <v>59.759352400000004</v>
      </c>
      <c r="S93" s="51"/>
      <c r="T93" s="118">
        <f>T94</f>
        <v>0</v>
      </c>
      <c r="AT93" s="18" t="s">
        <v>71</v>
      </c>
      <c r="AU93" s="18" t="s">
        <v>131</v>
      </c>
      <c r="BK93" s="119">
        <f>BK94</f>
        <v>0</v>
      </c>
    </row>
    <row r="94" spans="2:65" s="11" customFormat="1" ht="25.95" customHeight="1">
      <c r="B94" s="120"/>
      <c r="D94" s="121" t="s">
        <v>71</v>
      </c>
      <c r="E94" s="122" t="s">
        <v>153</v>
      </c>
      <c r="F94" s="122" t="s">
        <v>154</v>
      </c>
      <c r="I94" s="123"/>
      <c r="J94" s="124">
        <f>BK94</f>
        <v>0</v>
      </c>
      <c r="L94" s="120"/>
      <c r="M94" s="125"/>
      <c r="P94" s="126">
        <f>P95+P336+P357+P402+P458+P526+P532</f>
        <v>0</v>
      </c>
      <c r="R94" s="126">
        <f>R95+R336+R357+R402+R458+R526+R532</f>
        <v>59.759352400000004</v>
      </c>
      <c r="T94" s="127">
        <f>T95+T336+T357+T402+T458+T526+T532</f>
        <v>0</v>
      </c>
      <c r="AR94" s="121" t="s">
        <v>79</v>
      </c>
      <c r="AT94" s="128" t="s">
        <v>71</v>
      </c>
      <c r="AU94" s="128" t="s">
        <v>72</v>
      </c>
      <c r="AY94" s="121" t="s">
        <v>155</v>
      </c>
      <c r="BK94" s="129">
        <f>BK95+BK336+BK357+BK402+BK458+BK526+BK532</f>
        <v>0</v>
      </c>
    </row>
    <row r="95" spans="2:65" s="11" customFormat="1" ht="22.8" customHeight="1">
      <c r="B95" s="120"/>
      <c r="D95" s="121" t="s">
        <v>71</v>
      </c>
      <c r="E95" s="130" t="s">
        <v>79</v>
      </c>
      <c r="F95" s="130" t="s">
        <v>548</v>
      </c>
      <c r="I95" s="123"/>
      <c r="J95" s="131">
        <f>BK95</f>
        <v>0</v>
      </c>
      <c r="L95" s="120"/>
      <c r="M95" s="125"/>
      <c r="P95" s="126">
        <f>SUM(P96:P335)</f>
        <v>0</v>
      </c>
      <c r="R95" s="126">
        <f>SUM(R96:R335)</f>
        <v>0.78947180000000006</v>
      </c>
      <c r="T95" s="127">
        <f>SUM(T96:T335)</f>
        <v>0</v>
      </c>
      <c r="AR95" s="121" t="s">
        <v>79</v>
      </c>
      <c r="AT95" s="128" t="s">
        <v>71</v>
      </c>
      <c r="AU95" s="128" t="s">
        <v>79</v>
      </c>
      <c r="AY95" s="121" t="s">
        <v>155</v>
      </c>
      <c r="BK95" s="129">
        <f>SUM(BK96:BK335)</f>
        <v>0</v>
      </c>
    </row>
    <row r="96" spans="2:65" s="1" customFormat="1" ht="16.5" customHeight="1">
      <c r="B96" s="33"/>
      <c r="C96" s="132" t="s">
        <v>79</v>
      </c>
      <c r="D96" s="132" t="s">
        <v>158</v>
      </c>
      <c r="E96" s="133" t="s">
        <v>549</v>
      </c>
      <c r="F96" s="134" t="s">
        <v>550</v>
      </c>
      <c r="G96" s="135" t="s">
        <v>551</v>
      </c>
      <c r="H96" s="136">
        <v>240</v>
      </c>
      <c r="I96" s="137"/>
      <c r="J96" s="138">
        <f>ROUND(I96*H96,2)</f>
        <v>0</v>
      </c>
      <c r="K96" s="134" t="s">
        <v>162</v>
      </c>
      <c r="L96" s="33"/>
      <c r="M96" s="139" t="s">
        <v>19</v>
      </c>
      <c r="N96" s="140" t="s">
        <v>43</v>
      </c>
      <c r="P96" s="141">
        <f>O96*H96</f>
        <v>0</v>
      </c>
      <c r="Q96" s="141">
        <v>3.0000000000000001E-5</v>
      </c>
      <c r="R96" s="141">
        <f>Q96*H96</f>
        <v>7.1999999999999998E-3</v>
      </c>
      <c r="S96" s="141">
        <v>0</v>
      </c>
      <c r="T96" s="142">
        <f>S96*H96</f>
        <v>0</v>
      </c>
      <c r="AR96" s="143" t="s">
        <v>163</v>
      </c>
      <c r="AT96" s="143" t="s">
        <v>158</v>
      </c>
      <c r="AU96" s="143" t="s">
        <v>82</v>
      </c>
      <c r="AY96" s="18" t="s">
        <v>155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0</v>
      </c>
      <c r="BL96" s="18" t="s">
        <v>163</v>
      </c>
      <c r="BM96" s="143" t="s">
        <v>2047</v>
      </c>
    </row>
    <row r="97" spans="2:65" s="1" customFormat="1" ht="10.199999999999999">
      <c r="B97" s="33"/>
      <c r="D97" s="145" t="s">
        <v>164</v>
      </c>
      <c r="F97" s="146" t="s">
        <v>553</v>
      </c>
      <c r="I97" s="147"/>
      <c r="L97" s="33"/>
      <c r="M97" s="148"/>
      <c r="T97" s="54"/>
      <c r="AT97" s="18" t="s">
        <v>164</v>
      </c>
      <c r="AU97" s="18" t="s">
        <v>82</v>
      </c>
    </row>
    <row r="98" spans="2:65" s="14" customFormat="1" ht="10.199999999999999">
      <c r="B98" s="178"/>
      <c r="D98" s="160" t="s">
        <v>514</v>
      </c>
      <c r="E98" s="179" t="s">
        <v>19</v>
      </c>
      <c r="F98" s="180" t="s">
        <v>554</v>
      </c>
      <c r="H98" s="179" t="s">
        <v>19</v>
      </c>
      <c r="I98" s="181"/>
      <c r="L98" s="178"/>
      <c r="M98" s="182"/>
      <c r="T98" s="183"/>
      <c r="AT98" s="179" t="s">
        <v>514</v>
      </c>
      <c r="AU98" s="179" t="s">
        <v>82</v>
      </c>
      <c r="AV98" s="14" t="s">
        <v>79</v>
      </c>
      <c r="AW98" s="14" t="s">
        <v>33</v>
      </c>
      <c r="AX98" s="14" t="s">
        <v>72</v>
      </c>
      <c r="AY98" s="179" t="s">
        <v>155</v>
      </c>
    </row>
    <row r="99" spans="2:65" s="12" customFormat="1" ht="10.199999999999999">
      <c r="B99" s="159"/>
      <c r="D99" s="160" t="s">
        <v>514</v>
      </c>
      <c r="E99" s="161" t="s">
        <v>19</v>
      </c>
      <c r="F99" s="162" t="s">
        <v>2048</v>
      </c>
      <c r="H99" s="163">
        <v>240</v>
      </c>
      <c r="I99" s="164"/>
      <c r="L99" s="159"/>
      <c r="M99" s="165"/>
      <c r="T99" s="166"/>
      <c r="AT99" s="161" t="s">
        <v>514</v>
      </c>
      <c r="AU99" s="161" t="s">
        <v>82</v>
      </c>
      <c r="AV99" s="12" t="s">
        <v>82</v>
      </c>
      <c r="AW99" s="12" t="s">
        <v>33</v>
      </c>
      <c r="AX99" s="12" t="s">
        <v>72</v>
      </c>
      <c r="AY99" s="161" t="s">
        <v>155</v>
      </c>
    </row>
    <row r="100" spans="2:65" s="13" customFormat="1" ht="10.199999999999999">
      <c r="B100" s="167"/>
      <c r="D100" s="160" t="s">
        <v>514</v>
      </c>
      <c r="E100" s="168" t="s">
        <v>19</v>
      </c>
      <c r="F100" s="169" t="s">
        <v>516</v>
      </c>
      <c r="H100" s="170">
        <v>240</v>
      </c>
      <c r="I100" s="171"/>
      <c r="L100" s="167"/>
      <c r="M100" s="172"/>
      <c r="T100" s="173"/>
      <c r="AT100" s="168" t="s">
        <v>514</v>
      </c>
      <c r="AU100" s="168" t="s">
        <v>82</v>
      </c>
      <c r="AV100" s="13" t="s">
        <v>163</v>
      </c>
      <c r="AW100" s="13" t="s">
        <v>33</v>
      </c>
      <c r="AX100" s="13" t="s">
        <v>79</v>
      </c>
      <c r="AY100" s="168" t="s">
        <v>155</v>
      </c>
    </row>
    <row r="101" spans="2:65" s="1" customFormat="1" ht="24.15" customHeight="1">
      <c r="B101" s="33"/>
      <c r="C101" s="132" t="s">
        <v>82</v>
      </c>
      <c r="D101" s="132" t="s">
        <v>158</v>
      </c>
      <c r="E101" s="133" t="s">
        <v>556</v>
      </c>
      <c r="F101" s="134" t="s">
        <v>557</v>
      </c>
      <c r="G101" s="135" t="s">
        <v>558</v>
      </c>
      <c r="H101" s="136">
        <v>10</v>
      </c>
      <c r="I101" s="137"/>
      <c r="J101" s="138">
        <f>ROUND(I101*H101,2)</f>
        <v>0</v>
      </c>
      <c r="K101" s="134" t="s">
        <v>162</v>
      </c>
      <c r="L101" s="33"/>
      <c r="M101" s="139" t="s">
        <v>19</v>
      </c>
      <c r="N101" s="140" t="s">
        <v>43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163</v>
      </c>
      <c r="AT101" s="143" t="s">
        <v>158</v>
      </c>
      <c r="AU101" s="143" t="s">
        <v>82</v>
      </c>
      <c r="AY101" s="18" t="s">
        <v>155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8" t="s">
        <v>79</v>
      </c>
      <c r="BK101" s="144">
        <f>ROUND(I101*H101,2)</f>
        <v>0</v>
      </c>
      <c r="BL101" s="18" t="s">
        <v>163</v>
      </c>
      <c r="BM101" s="143" t="s">
        <v>2049</v>
      </c>
    </row>
    <row r="102" spans="2:65" s="1" customFormat="1" ht="10.199999999999999">
      <c r="B102" s="33"/>
      <c r="D102" s="145" t="s">
        <v>164</v>
      </c>
      <c r="F102" s="146" t="s">
        <v>560</v>
      </c>
      <c r="I102" s="147"/>
      <c r="L102" s="33"/>
      <c r="M102" s="148"/>
      <c r="T102" s="54"/>
      <c r="AT102" s="18" t="s">
        <v>164</v>
      </c>
      <c r="AU102" s="18" t="s">
        <v>82</v>
      </c>
    </row>
    <row r="103" spans="2:65" s="14" customFormat="1" ht="10.199999999999999">
      <c r="B103" s="178"/>
      <c r="D103" s="160" t="s">
        <v>514</v>
      </c>
      <c r="E103" s="179" t="s">
        <v>19</v>
      </c>
      <c r="F103" s="180" t="s">
        <v>561</v>
      </c>
      <c r="H103" s="179" t="s">
        <v>19</v>
      </c>
      <c r="I103" s="181"/>
      <c r="L103" s="178"/>
      <c r="M103" s="182"/>
      <c r="T103" s="183"/>
      <c r="AT103" s="179" t="s">
        <v>514</v>
      </c>
      <c r="AU103" s="179" t="s">
        <v>82</v>
      </c>
      <c r="AV103" s="14" t="s">
        <v>79</v>
      </c>
      <c r="AW103" s="14" t="s">
        <v>33</v>
      </c>
      <c r="AX103" s="14" t="s">
        <v>72</v>
      </c>
      <c r="AY103" s="179" t="s">
        <v>155</v>
      </c>
    </row>
    <row r="104" spans="2:65" s="12" customFormat="1" ht="10.199999999999999">
      <c r="B104" s="159"/>
      <c r="D104" s="160" t="s">
        <v>514</v>
      </c>
      <c r="E104" s="161" t="s">
        <v>19</v>
      </c>
      <c r="F104" s="162" t="s">
        <v>2050</v>
      </c>
      <c r="H104" s="163">
        <v>10</v>
      </c>
      <c r="I104" s="164"/>
      <c r="L104" s="159"/>
      <c r="M104" s="165"/>
      <c r="T104" s="166"/>
      <c r="AT104" s="161" t="s">
        <v>514</v>
      </c>
      <c r="AU104" s="161" t="s">
        <v>82</v>
      </c>
      <c r="AV104" s="12" t="s">
        <v>82</v>
      </c>
      <c r="AW104" s="12" t="s">
        <v>33</v>
      </c>
      <c r="AX104" s="12" t="s">
        <v>79</v>
      </c>
      <c r="AY104" s="161" t="s">
        <v>155</v>
      </c>
    </row>
    <row r="105" spans="2:65" s="1" customFormat="1" ht="24.15" customHeight="1">
      <c r="B105" s="33"/>
      <c r="C105" s="132" t="s">
        <v>92</v>
      </c>
      <c r="D105" s="132" t="s">
        <v>158</v>
      </c>
      <c r="E105" s="133" t="s">
        <v>1223</v>
      </c>
      <c r="F105" s="134" t="s">
        <v>1224</v>
      </c>
      <c r="G105" s="135" t="s">
        <v>186</v>
      </c>
      <c r="H105" s="136">
        <v>1.5</v>
      </c>
      <c r="I105" s="137"/>
      <c r="J105" s="138">
        <f>ROUND(I105*H105,2)</f>
        <v>0</v>
      </c>
      <c r="K105" s="134" t="s">
        <v>162</v>
      </c>
      <c r="L105" s="33"/>
      <c r="M105" s="139" t="s">
        <v>19</v>
      </c>
      <c r="N105" s="140" t="s">
        <v>43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163</v>
      </c>
      <c r="AT105" s="143" t="s">
        <v>158</v>
      </c>
      <c r="AU105" s="143" t="s">
        <v>82</v>
      </c>
      <c r="AY105" s="18" t="s">
        <v>155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8" t="s">
        <v>79</v>
      </c>
      <c r="BK105" s="144">
        <f>ROUND(I105*H105,2)</f>
        <v>0</v>
      </c>
      <c r="BL105" s="18" t="s">
        <v>163</v>
      </c>
      <c r="BM105" s="143" t="s">
        <v>2051</v>
      </c>
    </row>
    <row r="106" spans="2:65" s="1" customFormat="1" ht="10.199999999999999">
      <c r="B106" s="33"/>
      <c r="D106" s="145" t="s">
        <v>164</v>
      </c>
      <c r="F106" s="146" t="s">
        <v>1226</v>
      </c>
      <c r="I106" s="147"/>
      <c r="L106" s="33"/>
      <c r="M106" s="148"/>
      <c r="T106" s="54"/>
      <c r="AT106" s="18" t="s">
        <v>164</v>
      </c>
      <c r="AU106" s="18" t="s">
        <v>82</v>
      </c>
    </row>
    <row r="107" spans="2:65" s="14" customFormat="1" ht="10.199999999999999">
      <c r="B107" s="178"/>
      <c r="D107" s="160" t="s">
        <v>514</v>
      </c>
      <c r="E107" s="179" t="s">
        <v>19</v>
      </c>
      <c r="F107" s="180" t="s">
        <v>2052</v>
      </c>
      <c r="H107" s="179" t="s">
        <v>19</v>
      </c>
      <c r="I107" s="181"/>
      <c r="L107" s="178"/>
      <c r="M107" s="182"/>
      <c r="T107" s="183"/>
      <c r="AT107" s="179" t="s">
        <v>514</v>
      </c>
      <c r="AU107" s="179" t="s">
        <v>82</v>
      </c>
      <c r="AV107" s="14" t="s">
        <v>79</v>
      </c>
      <c r="AW107" s="14" t="s">
        <v>33</v>
      </c>
      <c r="AX107" s="14" t="s">
        <v>72</v>
      </c>
      <c r="AY107" s="179" t="s">
        <v>155</v>
      </c>
    </row>
    <row r="108" spans="2:65" s="12" customFormat="1" ht="10.199999999999999">
      <c r="B108" s="159"/>
      <c r="D108" s="160" t="s">
        <v>514</v>
      </c>
      <c r="E108" s="161" t="s">
        <v>19</v>
      </c>
      <c r="F108" s="162" t="s">
        <v>2053</v>
      </c>
      <c r="H108" s="163">
        <v>1.5</v>
      </c>
      <c r="I108" s="164"/>
      <c r="L108" s="159"/>
      <c r="M108" s="165"/>
      <c r="T108" s="166"/>
      <c r="AT108" s="161" t="s">
        <v>514</v>
      </c>
      <c r="AU108" s="161" t="s">
        <v>82</v>
      </c>
      <c r="AV108" s="12" t="s">
        <v>82</v>
      </c>
      <c r="AW108" s="12" t="s">
        <v>33</v>
      </c>
      <c r="AX108" s="12" t="s">
        <v>79</v>
      </c>
      <c r="AY108" s="161" t="s">
        <v>155</v>
      </c>
    </row>
    <row r="109" spans="2:65" s="1" customFormat="1" ht="49.05" customHeight="1">
      <c r="B109" s="33"/>
      <c r="C109" s="132" t="s">
        <v>163</v>
      </c>
      <c r="D109" s="132" t="s">
        <v>158</v>
      </c>
      <c r="E109" s="133" t="s">
        <v>1217</v>
      </c>
      <c r="F109" s="134" t="s">
        <v>1218</v>
      </c>
      <c r="G109" s="135" t="s">
        <v>171</v>
      </c>
      <c r="H109" s="136">
        <v>1</v>
      </c>
      <c r="I109" s="137"/>
      <c r="J109" s="138">
        <f>ROUND(I109*H109,2)</f>
        <v>0</v>
      </c>
      <c r="K109" s="134" t="s">
        <v>162</v>
      </c>
      <c r="L109" s="33"/>
      <c r="M109" s="139" t="s">
        <v>19</v>
      </c>
      <c r="N109" s="140" t="s">
        <v>43</v>
      </c>
      <c r="P109" s="141">
        <f>O109*H109</f>
        <v>0</v>
      </c>
      <c r="Q109" s="141">
        <v>3.6900000000000002E-2</v>
      </c>
      <c r="R109" s="141">
        <f>Q109*H109</f>
        <v>3.6900000000000002E-2</v>
      </c>
      <c r="S109" s="141">
        <v>0</v>
      </c>
      <c r="T109" s="142">
        <f>S109*H109</f>
        <v>0</v>
      </c>
      <c r="AR109" s="143" t="s">
        <v>163</v>
      </c>
      <c r="AT109" s="143" t="s">
        <v>158</v>
      </c>
      <c r="AU109" s="143" t="s">
        <v>82</v>
      </c>
      <c r="AY109" s="18" t="s">
        <v>155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8" t="s">
        <v>79</v>
      </c>
      <c r="BK109" s="144">
        <f>ROUND(I109*H109,2)</f>
        <v>0</v>
      </c>
      <c r="BL109" s="18" t="s">
        <v>163</v>
      </c>
      <c r="BM109" s="143" t="s">
        <v>2054</v>
      </c>
    </row>
    <row r="110" spans="2:65" s="1" customFormat="1" ht="10.199999999999999">
      <c r="B110" s="33"/>
      <c r="D110" s="145" t="s">
        <v>164</v>
      </c>
      <c r="F110" s="146" t="s">
        <v>1220</v>
      </c>
      <c r="I110" s="147"/>
      <c r="L110" s="33"/>
      <c r="M110" s="148"/>
      <c r="T110" s="54"/>
      <c r="AT110" s="18" t="s">
        <v>164</v>
      </c>
      <c r="AU110" s="18" t="s">
        <v>82</v>
      </c>
    </row>
    <row r="111" spans="2:65" s="14" customFormat="1" ht="10.199999999999999">
      <c r="B111" s="178"/>
      <c r="D111" s="160" t="s">
        <v>514</v>
      </c>
      <c r="E111" s="179" t="s">
        <v>19</v>
      </c>
      <c r="F111" s="180" t="s">
        <v>2052</v>
      </c>
      <c r="H111" s="179" t="s">
        <v>19</v>
      </c>
      <c r="I111" s="181"/>
      <c r="L111" s="178"/>
      <c r="M111" s="182"/>
      <c r="T111" s="183"/>
      <c r="AT111" s="179" t="s">
        <v>514</v>
      </c>
      <c r="AU111" s="179" t="s">
        <v>82</v>
      </c>
      <c r="AV111" s="14" t="s">
        <v>79</v>
      </c>
      <c r="AW111" s="14" t="s">
        <v>33</v>
      </c>
      <c r="AX111" s="14" t="s">
        <v>72</v>
      </c>
      <c r="AY111" s="179" t="s">
        <v>155</v>
      </c>
    </row>
    <row r="112" spans="2:65" s="12" customFormat="1" ht="10.199999999999999">
      <c r="B112" s="159"/>
      <c r="D112" s="160" t="s">
        <v>514</v>
      </c>
      <c r="E112" s="161" t="s">
        <v>19</v>
      </c>
      <c r="F112" s="162" t="s">
        <v>2055</v>
      </c>
      <c r="H112" s="163">
        <v>1</v>
      </c>
      <c r="I112" s="164"/>
      <c r="L112" s="159"/>
      <c r="M112" s="165"/>
      <c r="T112" s="166"/>
      <c r="AT112" s="161" t="s">
        <v>514</v>
      </c>
      <c r="AU112" s="161" t="s">
        <v>82</v>
      </c>
      <c r="AV112" s="12" t="s">
        <v>82</v>
      </c>
      <c r="AW112" s="12" t="s">
        <v>33</v>
      </c>
      <c r="AX112" s="12" t="s">
        <v>79</v>
      </c>
      <c r="AY112" s="161" t="s">
        <v>155</v>
      </c>
    </row>
    <row r="113" spans="2:65" s="1" customFormat="1" ht="16.5" customHeight="1">
      <c r="B113" s="33"/>
      <c r="C113" s="132" t="s">
        <v>179</v>
      </c>
      <c r="D113" s="132" t="s">
        <v>158</v>
      </c>
      <c r="E113" s="133" t="s">
        <v>563</v>
      </c>
      <c r="F113" s="134" t="s">
        <v>564</v>
      </c>
      <c r="G113" s="135" t="s">
        <v>176</v>
      </c>
      <c r="H113" s="136">
        <v>279</v>
      </c>
      <c r="I113" s="137"/>
      <c r="J113" s="138">
        <f>ROUND(I113*H113,2)</f>
        <v>0</v>
      </c>
      <c r="K113" s="134" t="s">
        <v>162</v>
      </c>
      <c r="L113" s="33"/>
      <c r="M113" s="139" t="s">
        <v>19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163</v>
      </c>
      <c r="AT113" s="143" t="s">
        <v>158</v>
      </c>
      <c r="AU113" s="143" t="s">
        <v>82</v>
      </c>
      <c r="AY113" s="18" t="s">
        <v>155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0</v>
      </c>
      <c r="BL113" s="18" t="s">
        <v>163</v>
      </c>
      <c r="BM113" s="143" t="s">
        <v>2056</v>
      </c>
    </row>
    <row r="114" spans="2:65" s="1" customFormat="1" ht="10.199999999999999">
      <c r="B114" s="33"/>
      <c r="D114" s="145" t="s">
        <v>164</v>
      </c>
      <c r="F114" s="146" t="s">
        <v>566</v>
      </c>
      <c r="I114" s="147"/>
      <c r="L114" s="33"/>
      <c r="M114" s="148"/>
      <c r="T114" s="54"/>
      <c r="AT114" s="18" t="s">
        <v>164</v>
      </c>
      <c r="AU114" s="18" t="s">
        <v>82</v>
      </c>
    </row>
    <row r="115" spans="2:65" s="14" customFormat="1" ht="10.199999999999999">
      <c r="B115" s="178"/>
      <c r="D115" s="160" t="s">
        <v>514</v>
      </c>
      <c r="E115" s="179" t="s">
        <v>19</v>
      </c>
      <c r="F115" s="180" t="s">
        <v>2057</v>
      </c>
      <c r="H115" s="179" t="s">
        <v>19</v>
      </c>
      <c r="I115" s="181"/>
      <c r="L115" s="178"/>
      <c r="M115" s="182"/>
      <c r="T115" s="183"/>
      <c r="AT115" s="179" t="s">
        <v>514</v>
      </c>
      <c r="AU115" s="179" t="s">
        <v>82</v>
      </c>
      <c r="AV115" s="14" t="s">
        <v>79</v>
      </c>
      <c r="AW115" s="14" t="s">
        <v>33</v>
      </c>
      <c r="AX115" s="14" t="s">
        <v>72</v>
      </c>
      <c r="AY115" s="179" t="s">
        <v>155</v>
      </c>
    </row>
    <row r="116" spans="2:65" s="12" customFormat="1" ht="10.199999999999999">
      <c r="B116" s="159"/>
      <c r="D116" s="160" t="s">
        <v>514</v>
      </c>
      <c r="E116" s="161" t="s">
        <v>19</v>
      </c>
      <c r="F116" s="162" t="s">
        <v>2058</v>
      </c>
      <c r="H116" s="163">
        <v>267</v>
      </c>
      <c r="I116" s="164"/>
      <c r="L116" s="159"/>
      <c r="M116" s="165"/>
      <c r="T116" s="166"/>
      <c r="AT116" s="161" t="s">
        <v>514</v>
      </c>
      <c r="AU116" s="161" t="s">
        <v>82</v>
      </c>
      <c r="AV116" s="12" t="s">
        <v>82</v>
      </c>
      <c r="AW116" s="12" t="s">
        <v>33</v>
      </c>
      <c r="AX116" s="12" t="s">
        <v>72</v>
      </c>
      <c r="AY116" s="161" t="s">
        <v>155</v>
      </c>
    </row>
    <row r="117" spans="2:65" s="14" customFormat="1" ht="10.199999999999999">
      <c r="B117" s="178"/>
      <c r="D117" s="160" t="s">
        <v>514</v>
      </c>
      <c r="E117" s="179" t="s">
        <v>19</v>
      </c>
      <c r="F117" s="180" t="s">
        <v>2059</v>
      </c>
      <c r="H117" s="179" t="s">
        <v>19</v>
      </c>
      <c r="I117" s="181"/>
      <c r="L117" s="178"/>
      <c r="M117" s="182"/>
      <c r="T117" s="183"/>
      <c r="AT117" s="179" t="s">
        <v>514</v>
      </c>
      <c r="AU117" s="179" t="s">
        <v>82</v>
      </c>
      <c r="AV117" s="14" t="s">
        <v>79</v>
      </c>
      <c r="AW117" s="14" t="s">
        <v>33</v>
      </c>
      <c r="AX117" s="14" t="s">
        <v>72</v>
      </c>
      <c r="AY117" s="179" t="s">
        <v>155</v>
      </c>
    </row>
    <row r="118" spans="2:65" s="12" customFormat="1" ht="10.199999999999999">
      <c r="B118" s="159"/>
      <c r="D118" s="160" t="s">
        <v>514</v>
      </c>
      <c r="E118" s="161" t="s">
        <v>19</v>
      </c>
      <c r="F118" s="162" t="s">
        <v>2060</v>
      </c>
      <c r="H118" s="163">
        <v>12</v>
      </c>
      <c r="I118" s="164"/>
      <c r="L118" s="159"/>
      <c r="M118" s="165"/>
      <c r="T118" s="166"/>
      <c r="AT118" s="161" t="s">
        <v>514</v>
      </c>
      <c r="AU118" s="161" t="s">
        <v>82</v>
      </c>
      <c r="AV118" s="12" t="s">
        <v>82</v>
      </c>
      <c r="AW118" s="12" t="s">
        <v>33</v>
      </c>
      <c r="AX118" s="12" t="s">
        <v>72</v>
      </c>
      <c r="AY118" s="161" t="s">
        <v>155</v>
      </c>
    </row>
    <row r="119" spans="2:65" s="13" customFormat="1" ht="10.199999999999999">
      <c r="B119" s="167"/>
      <c r="D119" s="160" t="s">
        <v>514</v>
      </c>
      <c r="E119" s="168" t="s">
        <v>19</v>
      </c>
      <c r="F119" s="169" t="s">
        <v>516</v>
      </c>
      <c r="H119" s="170">
        <v>279</v>
      </c>
      <c r="I119" s="171"/>
      <c r="L119" s="167"/>
      <c r="M119" s="172"/>
      <c r="T119" s="173"/>
      <c r="AT119" s="168" t="s">
        <v>514</v>
      </c>
      <c r="AU119" s="168" t="s">
        <v>82</v>
      </c>
      <c r="AV119" s="13" t="s">
        <v>163</v>
      </c>
      <c r="AW119" s="13" t="s">
        <v>33</v>
      </c>
      <c r="AX119" s="13" t="s">
        <v>79</v>
      </c>
      <c r="AY119" s="168" t="s">
        <v>155</v>
      </c>
    </row>
    <row r="120" spans="2:65" s="1" customFormat="1" ht="24.15" customHeight="1">
      <c r="B120" s="33"/>
      <c r="C120" s="132" t="s">
        <v>172</v>
      </c>
      <c r="D120" s="132" t="s">
        <v>158</v>
      </c>
      <c r="E120" s="133" t="s">
        <v>2061</v>
      </c>
      <c r="F120" s="134" t="s">
        <v>2062</v>
      </c>
      <c r="G120" s="135" t="s">
        <v>186</v>
      </c>
      <c r="H120" s="136">
        <v>358.93700000000001</v>
      </c>
      <c r="I120" s="137"/>
      <c r="J120" s="138">
        <f>ROUND(I120*H120,2)</f>
        <v>0</v>
      </c>
      <c r="K120" s="134" t="s">
        <v>162</v>
      </c>
      <c r="L120" s="33"/>
      <c r="M120" s="139" t="s">
        <v>19</v>
      </c>
      <c r="N120" s="140" t="s">
        <v>43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163</v>
      </c>
      <c r="AT120" s="143" t="s">
        <v>158</v>
      </c>
      <c r="AU120" s="143" t="s">
        <v>82</v>
      </c>
      <c r="AY120" s="18" t="s">
        <v>155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8" t="s">
        <v>79</v>
      </c>
      <c r="BK120" s="144">
        <f>ROUND(I120*H120,2)</f>
        <v>0</v>
      </c>
      <c r="BL120" s="18" t="s">
        <v>163</v>
      </c>
      <c r="BM120" s="143" t="s">
        <v>2063</v>
      </c>
    </row>
    <row r="121" spans="2:65" s="1" customFormat="1" ht="10.199999999999999">
      <c r="B121" s="33"/>
      <c r="D121" s="145" t="s">
        <v>164</v>
      </c>
      <c r="F121" s="146" t="s">
        <v>2064</v>
      </c>
      <c r="I121" s="147"/>
      <c r="L121" s="33"/>
      <c r="M121" s="148"/>
      <c r="T121" s="54"/>
      <c r="AT121" s="18" t="s">
        <v>164</v>
      </c>
      <c r="AU121" s="18" t="s">
        <v>82</v>
      </c>
    </row>
    <row r="122" spans="2:65" s="14" customFormat="1" ht="10.199999999999999">
      <c r="B122" s="178"/>
      <c r="D122" s="160" t="s">
        <v>514</v>
      </c>
      <c r="E122" s="179" t="s">
        <v>19</v>
      </c>
      <c r="F122" s="180" t="s">
        <v>2057</v>
      </c>
      <c r="H122" s="179" t="s">
        <v>19</v>
      </c>
      <c r="I122" s="181"/>
      <c r="L122" s="178"/>
      <c r="M122" s="182"/>
      <c r="T122" s="183"/>
      <c r="AT122" s="179" t="s">
        <v>514</v>
      </c>
      <c r="AU122" s="179" t="s">
        <v>82</v>
      </c>
      <c r="AV122" s="14" t="s">
        <v>79</v>
      </c>
      <c r="AW122" s="14" t="s">
        <v>33</v>
      </c>
      <c r="AX122" s="14" t="s">
        <v>72</v>
      </c>
      <c r="AY122" s="179" t="s">
        <v>155</v>
      </c>
    </row>
    <row r="123" spans="2:65" s="14" customFormat="1" ht="10.199999999999999">
      <c r="B123" s="178"/>
      <c r="D123" s="160" t="s">
        <v>514</v>
      </c>
      <c r="E123" s="179" t="s">
        <v>19</v>
      </c>
      <c r="F123" s="180" t="s">
        <v>2065</v>
      </c>
      <c r="H123" s="179" t="s">
        <v>19</v>
      </c>
      <c r="I123" s="181"/>
      <c r="L123" s="178"/>
      <c r="M123" s="182"/>
      <c r="T123" s="183"/>
      <c r="AT123" s="179" t="s">
        <v>514</v>
      </c>
      <c r="AU123" s="179" t="s">
        <v>82</v>
      </c>
      <c r="AV123" s="14" t="s">
        <v>79</v>
      </c>
      <c r="AW123" s="14" t="s">
        <v>33</v>
      </c>
      <c r="AX123" s="14" t="s">
        <v>72</v>
      </c>
      <c r="AY123" s="179" t="s">
        <v>155</v>
      </c>
    </row>
    <row r="124" spans="2:65" s="12" customFormat="1" ht="10.199999999999999">
      <c r="B124" s="159"/>
      <c r="D124" s="160" t="s">
        <v>514</v>
      </c>
      <c r="E124" s="161" t="s">
        <v>19</v>
      </c>
      <c r="F124" s="162" t="s">
        <v>2066</v>
      </c>
      <c r="H124" s="163">
        <v>8.1120000000000001</v>
      </c>
      <c r="I124" s="164"/>
      <c r="L124" s="159"/>
      <c r="M124" s="165"/>
      <c r="T124" s="166"/>
      <c r="AT124" s="161" t="s">
        <v>514</v>
      </c>
      <c r="AU124" s="161" t="s">
        <v>82</v>
      </c>
      <c r="AV124" s="12" t="s">
        <v>82</v>
      </c>
      <c r="AW124" s="12" t="s">
        <v>33</v>
      </c>
      <c r="AX124" s="12" t="s">
        <v>72</v>
      </c>
      <c r="AY124" s="161" t="s">
        <v>155</v>
      </c>
    </row>
    <row r="125" spans="2:65" s="14" customFormat="1" ht="10.199999999999999">
      <c r="B125" s="178"/>
      <c r="D125" s="160" t="s">
        <v>514</v>
      </c>
      <c r="E125" s="179" t="s">
        <v>19</v>
      </c>
      <c r="F125" s="180" t="s">
        <v>2067</v>
      </c>
      <c r="H125" s="179" t="s">
        <v>19</v>
      </c>
      <c r="I125" s="181"/>
      <c r="L125" s="178"/>
      <c r="M125" s="182"/>
      <c r="T125" s="183"/>
      <c r="AT125" s="179" t="s">
        <v>514</v>
      </c>
      <c r="AU125" s="179" t="s">
        <v>82</v>
      </c>
      <c r="AV125" s="14" t="s">
        <v>79</v>
      </c>
      <c r="AW125" s="14" t="s">
        <v>33</v>
      </c>
      <c r="AX125" s="14" t="s">
        <v>72</v>
      </c>
      <c r="AY125" s="179" t="s">
        <v>155</v>
      </c>
    </row>
    <row r="126" spans="2:65" s="12" customFormat="1" ht="10.199999999999999">
      <c r="B126" s="159"/>
      <c r="D126" s="160" t="s">
        <v>514</v>
      </c>
      <c r="E126" s="161" t="s">
        <v>19</v>
      </c>
      <c r="F126" s="162" t="s">
        <v>2068</v>
      </c>
      <c r="H126" s="163">
        <v>11.691000000000001</v>
      </c>
      <c r="I126" s="164"/>
      <c r="L126" s="159"/>
      <c r="M126" s="165"/>
      <c r="T126" s="166"/>
      <c r="AT126" s="161" t="s">
        <v>514</v>
      </c>
      <c r="AU126" s="161" t="s">
        <v>82</v>
      </c>
      <c r="AV126" s="12" t="s">
        <v>82</v>
      </c>
      <c r="AW126" s="12" t="s">
        <v>33</v>
      </c>
      <c r="AX126" s="12" t="s">
        <v>72</v>
      </c>
      <c r="AY126" s="161" t="s">
        <v>155</v>
      </c>
    </row>
    <row r="127" spans="2:65" s="14" customFormat="1" ht="10.199999999999999">
      <c r="B127" s="178"/>
      <c r="D127" s="160" t="s">
        <v>514</v>
      </c>
      <c r="E127" s="179" t="s">
        <v>19</v>
      </c>
      <c r="F127" s="180" t="s">
        <v>2069</v>
      </c>
      <c r="H127" s="179" t="s">
        <v>19</v>
      </c>
      <c r="I127" s="181"/>
      <c r="L127" s="178"/>
      <c r="M127" s="182"/>
      <c r="T127" s="183"/>
      <c r="AT127" s="179" t="s">
        <v>514</v>
      </c>
      <c r="AU127" s="179" t="s">
        <v>82</v>
      </c>
      <c r="AV127" s="14" t="s">
        <v>79</v>
      </c>
      <c r="AW127" s="14" t="s">
        <v>33</v>
      </c>
      <c r="AX127" s="14" t="s">
        <v>72</v>
      </c>
      <c r="AY127" s="179" t="s">
        <v>155</v>
      </c>
    </row>
    <row r="128" spans="2:65" s="12" customFormat="1" ht="10.199999999999999">
      <c r="B128" s="159"/>
      <c r="D128" s="160" t="s">
        <v>514</v>
      </c>
      <c r="E128" s="161" t="s">
        <v>19</v>
      </c>
      <c r="F128" s="162" t="s">
        <v>2070</v>
      </c>
      <c r="H128" s="163">
        <v>7.8330000000000002</v>
      </c>
      <c r="I128" s="164"/>
      <c r="L128" s="159"/>
      <c r="M128" s="165"/>
      <c r="T128" s="166"/>
      <c r="AT128" s="161" t="s">
        <v>514</v>
      </c>
      <c r="AU128" s="161" t="s">
        <v>82</v>
      </c>
      <c r="AV128" s="12" t="s">
        <v>82</v>
      </c>
      <c r="AW128" s="12" t="s">
        <v>33</v>
      </c>
      <c r="AX128" s="12" t="s">
        <v>72</v>
      </c>
      <c r="AY128" s="161" t="s">
        <v>155</v>
      </c>
    </row>
    <row r="129" spans="2:51" s="14" customFormat="1" ht="10.199999999999999">
      <c r="B129" s="178"/>
      <c r="D129" s="160" t="s">
        <v>514</v>
      </c>
      <c r="E129" s="179" t="s">
        <v>19</v>
      </c>
      <c r="F129" s="180" t="s">
        <v>2071</v>
      </c>
      <c r="H129" s="179" t="s">
        <v>19</v>
      </c>
      <c r="I129" s="181"/>
      <c r="L129" s="178"/>
      <c r="M129" s="182"/>
      <c r="T129" s="183"/>
      <c r="AT129" s="179" t="s">
        <v>514</v>
      </c>
      <c r="AU129" s="179" t="s">
        <v>82</v>
      </c>
      <c r="AV129" s="14" t="s">
        <v>79</v>
      </c>
      <c r="AW129" s="14" t="s">
        <v>33</v>
      </c>
      <c r="AX129" s="14" t="s">
        <v>72</v>
      </c>
      <c r="AY129" s="179" t="s">
        <v>155</v>
      </c>
    </row>
    <row r="130" spans="2:51" s="12" customFormat="1" ht="10.199999999999999">
      <c r="B130" s="159"/>
      <c r="D130" s="160" t="s">
        <v>514</v>
      </c>
      <c r="E130" s="161" t="s">
        <v>19</v>
      </c>
      <c r="F130" s="162" t="s">
        <v>2072</v>
      </c>
      <c r="H130" s="163">
        <v>2.3679999999999999</v>
      </c>
      <c r="I130" s="164"/>
      <c r="L130" s="159"/>
      <c r="M130" s="165"/>
      <c r="T130" s="166"/>
      <c r="AT130" s="161" t="s">
        <v>514</v>
      </c>
      <c r="AU130" s="161" t="s">
        <v>82</v>
      </c>
      <c r="AV130" s="12" t="s">
        <v>82</v>
      </c>
      <c r="AW130" s="12" t="s">
        <v>33</v>
      </c>
      <c r="AX130" s="12" t="s">
        <v>72</v>
      </c>
      <c r="AY130" s="161" t="s">
        <v>155</v>
      </c>
    </row>
    <row r="131" spans="2:51" s="14" customFormat="1" ht="10.199999999999999">
      <c r="B131" s="178"/>
      <c r="D131" s="160" t="s">
        <v>514</v>
      </c>
      <c r="E131" s="179" t="s">
        <v>19</v>
      </c>
      <c r="F131" s="180" t="s">
        <v>2073</v>
      </c>
      <c r="H131" s="179" t="s">
        <v>19</v>
      </c>
      <c r="I131" s="181"/>
      <c r="L131" s="178"/>
      <c r="M131" s="182"/>
      <c r="T131" s="183"/>
      <c r="AT131" s="179" t="s">
        <v>514</v>
      </c>
      <c r="AU131" s="179" t="s">
        <v>82</v>
      </c>
      <c r="AV131" s="14" t="s">
        <v>79</v>
      </c>
      <c r="AW131" s="14" t="s">
        <v>33</v>
      </c>
      <c r="AX131" s="14" t="s">
        <v>72</v>
      </c>
      <c r="AY131" s="179" t="s">
        <v>155</v>
      </c>
    </row>
    <row r="132" spans="2:51" s="12" customFormat="1" ht="10.199999999999999">
      <c r="B132" s="159"/>
      <c r="D132" s="160" t="s">
        <v>514</v>
      </c>
      <c r="E132" s="161" t="s">
        <v>19</v>
      </c>
      <c r="F132" s="162" t="s">
        <v>2074</v>
      </c>
      <c r="H132" s="163">
        <v>9.8670000000000009</v>
      </c>
      <c r="I132" s="164"/>
      <c r="L132" s="159"/>
      <c r="M132" s="165"/>
      <c r="T132" s="166"/>
      <c r="AT132" s="161" t="s">
        <v>514</v>
      </c>
      <c r="AU132" s="161" t="s">
        <v>82</v>
      </c>
      <c r="AV132" s="12" t="s">
        <v>82</v>
      </c>
      <c r="AW132" s="12" t="s">
        <v>33</v>
      </c>
      <c r="AX132" s="12" t="s">
        <v>72</v>
      </c>
      <c r="AY132" s="161" t="s">
        <v>155</v>
      </c>
    </row>
    <row r="133" spans="2:51" s="14" customFormat="1" ht="10.199999999999999">
      <c r="B133" s="178"/>
      <c r="D133" s="160" t="s">
        <v>514</v>
      </c>
      <c r="E133" s="179" t="s">
        <v>19</v>
      </c>
      <c r="F133" s="180" t="s">
        <v>2075</v>
      </c>
      <c r="H133" s="179" t="s">
        <v>19</v>
      </c>
      <c r="I133" s="181"/>
      <c r="L133" s="178"/>
      <c r="M133" s="182"/>
      <c r="T133" s="183"/>
      <c r="AT133" s="179" t="s">
        <v>514</v>
      </c>
      <c r="AU133" s="179" t="s">
        <v>82</v>
      </c>
      <c r="AV133" s="14" t="s">
        <v>79</v>
      </c>
      <c r="AW133" s="14" t="s">
        <v>33</v>
      </c>
      <c r="AX133" s="14" t="s">
        <v>72</v>
      </c>
      <c r="AY133" s="179" t="s">
        <v>155</v>
      </c>
    </row>
    <row r="134" spans="2:51" s="12" customFormat="1" ht="10.199999999999999">
      <c r="B134" s="159"/>
      <c r="D134" s="160" t="s">
        <v>514</v>
      </c>
      <c r="E134" s="161" t="s">
        <v>19</v>
      </c>
      <c r="F134" s="162" t="s">
        <v>2076</v>
      </c>
      <c r="H134" s="163">
        <v>23.422999999999998</v>
      </c>
      <c r="I134" s="164"/>
      <c r="L134" s="159"/>
      <c r="M134" s="165"/>
      <c r="T134" s="166"/>
      <c r="AT134" s="161" t="s">
        <v>514</v>
      </c>
      <c r="AU134" s="161" t="s">
        <v>82</v>
      </c>
      <c r="AV134" s="12" t="s">
        <v>82</v>
      </c>
      <c r="AW134" s="12" t="s">
        <v>33</v>
      </c>
      <c r="AX134" s="12" t="s">
        <v>72</v>
      </c>
      <c r="AY134" s="161" t="s">
        <v>155</v>
      </c>
    </row>
    <row r="135" spans="2:51" s="14" customFormat="1" ht="10.199999999999999">
      <c r="B135" s="178"/>
      <c r="D135" s="160" t="s">
        <v>514</v>
      </c>
      <c r="E135" s="179" t="s">
        <v>19</v>
      </c>
      <c r="F135" s="180" t="s">
        <v>2077</v>
      </c>
      <c r="H135" s="179" t="s">
        <v>19</v>
      </c>
      <c r="I135" s="181"/>
      <c r="L135" s="178"/>
      <c r="M135" s="182"/>
      <c r="T135" s="183"/>
      <c r="AT135" s="179" t="s">
        <v>514</v>
      </c>
      <c r="AU135" s="179" t="s">
        <v>82</v>
      </c>
      <c r="AV135" s="14" t="s">
        <v>79</v>
      </c>
      <c r="AW135" s="14" t="s">
        <v>33</v>
      </c>
      <c r="AX135" s="14" t="s">
        <v>72</v>
      </c>
      <c r="AY135" s="179" t="s">
        <v>155</v>
      </c>
    </row>
    <row r="136" spans="2:51" s="12" customFormat="1" ht="10.199999999999999">
      <c r="B136" s="159"/>
      <c r="D136" s="160" t="s">
        <v>514</v>
      </c>
      <c r="E136" s="161" t="s">
        <v>19</v>
      </c>
      <c r="F136" s="162" t="s">
        <v>2078</v>
      </c>
      <c r="H136" s="163">
        <v>12.988</v>
      </c>
      <c r="I136" s="164"/>
      <c r="L136" s="159"/>
      <c r="M136" s="165"/>
      <c r="T136" s="166"/>
      <c r="AT136" s="161" t="s">
        <v>514</v>
      </c>
      <c r="AU136" s="161" t="s">
        <v>82</v>
      </c>
      <c r="AV136" s="12" t="s">
        <v>82</v>
      </c>
      <c r="AW136" s="12" t="s">
        <v>33</v>
      </c>
      <c r="AX136" s="12" t="s">
        <v>72</v>
      </c>
      <c r="AY136" s="161" t="s">
        <v>155</v>
      </c>
    </row>
    <row r="137" spans="2:51" s="14" customFormat="1" ht="10.199999999999999">
      <c r="B137" s="178"/>
      <c r="D137" s="160" t="s">
        <v>514</v>
      </c>
      <c r="E137" s="179" t="s">
        <v>19</v>
      </c>
      <c r="F137" s="180" t="s">
        <v>2079</v>
      </c>
      <c r="H137" s="179" t="s">
        <v>19</v>
      </c>
      <c r="I137" s="181"/>
      <c r="L137" s="178"/>
      <c r="M137" s="182"/>
      <c r="T137" s="183"/>
      <c r="AT137" s="179" t="s">
        <v>514</v>
      </c>
      <c r="AU137" s="179" t="s">
        <v>82</v>
      </c>
      <c r="AV137" s="14" t="s">
        <v>79</v>
      </c>
      <c r="AW137" s="14" t="s">
        <v>33</v>
      </c>
      <c r="AX137" s="14" t="s">
        <v>72</v>
      </c>
      <c r="AY137" s="179" t="s">
        <v>155</v>
      </c>
    </row>
    <row r="138" spans="2:51" s="12" customFormat="1" ht="10.199999999999999">
      <c r="B138" s="159"/>
      <c r="D138" s="160" t="s">
        <v>514</v>
      </c>
      <c r="E138" s="161" t="s">
        <v>19</v>
      </c>
      <c r="F138" s="162" t="s">
        <v>2080</v>
      </c>
      <c r="H138" s="163">
        <v>3.9849999999999999</v>
      </c>
      <c r="I138" s="164"/>
      <c r="L138" s="159"/>
      <c r="M138" s="165"/>
      <c r="T138" s="166"/>
      <c r="AT138" s="161" t="s">
        <v>514</v>
      </c>
      <c r="AU138" s="161" t="s">
        <v>82</v>
      </c>
      <c r="AV138" s="12" t="s">
        <v>82</v>
      </c>
      <c r="AW138" s="12" t="s">
        <v>33</v>
      </c>
      <c r="AX138" s="12" t="s">
        <v>72</v>
      </c>
      <c r="AY138" s="161" t="s">
        <v>155</v>
      </c>
    </row>
    <row r="139" spans="2:51" s="14" customFormat="1" ht="10.199999999999999">
      <c r="B139" s="178"/>
      <c r="D139" s="160" t="s">
        <v>514</v>
      </c>
      <c r="E139" s="179" t="s">
        <v>19</v>
      </c>
      <c r="F139" s="180" t="s">
        <v>2081</v>
      </c>
      <c r="H139" s="179" t="s">
        <v>19</v>
      </c>
      <c r="I139" s="181"/>
      <c r="L139" s="178"/>
      <c r="M139" s="182"/>
      <c r="T139" s="183"/>
      <c r="AT139" s="179" t="s">
        <v>514</v>
      </c>
      <c r="AU139" s="179" t="s">
        <v>82</v>
      </c>
      <c r="AV139" s="14" t="s">
        <v>79</v>
      </c>
      <c r="AW139" s="14" t="s">
        <v>33</v>
      </c>
      <c r="AX139" s="14" t="s">
        <v>72</v>
      </c>
      <c r="AY139" s="179" t="s">
        <v>155</v>
      </c>
    </row>
    <row r="140" spans="2:51" s="12" customFormat="1" ht="10.199999999999999">
      <c r="B140" s="159"/>
      <c r="D140" s="160" t="s">
        <v>514</v>
      </c>
      <c r="E140" s="161" t="s">
        <v>19</v>
      </c>
      <c r="F140" s="162" t="s">
        <v>2082</v>
      </c>
      <c r="H140" s="163">
        <v>42.634</v>
      </c>
      <c r="I140" s="164"/>
      <c r="L140" s="159"/>
      <c r="M140" s="165"/>
      <c r="T140" s="166"/>
      <c r="AT140" s="161" t="s">
        <v>514</v>
      </c>
      <c r="AU140" s="161" t="s">
        <v>82</v>
      </c>
      <c r="AV140" s="12" t="s">
        <v>82</v>
      </c>
      <c r="AW140" s="12" t="s">
        <v>33</v>
      </c>
      <c r="AX140" s="12" t="s">
        <v>72</v>
      </c>
      <c r="AY140" s="161" t="s">
        <v>155</v>
      </c>
    </row>
    <row r="141" spans="2:51" s="14" customFormat="1" ht="10.199999999999999">
      <c r="B141" s="178"/>
      <c r="D141" s="160" t="s">
        <v>514</v>
      </c>
      <c r="E141" s="179" t="s">
        <v>19</v>
      </c>
      <c r="F141" s="180" t="s">
        <v>2083</v>
      </c>
      <c r="H141" s="179" t="s">
        <v>19</v>
      </c>
      <c r="I141" s="181"/>
      <c r="L141" s="178"/>
      <c r="M141" s="182"/>
      <c r="T141" s="183"/>
      <c r="AT141" s="179" t="s">
        <v>514</v>
      </c>
      <c r="AU141" s="179" t="s">
        <v>82</v>
      </c>
      <c r="AV141" s="14" t="s">
        <v>79</v>
      </c>
      <c r="AW141" s="14" t="s">
        <v>33</v>
      </c>
      <c r="AX141" s="14" t="s">
        <v>72</v>
      </c>
      <c r="AY141" s="179" t="s">
        <v>155</v>
      </c>
    </row>
    <row r="142" spans="2:51" s="12" customFormat="1" ht="10.199999999999999">
      <c r="B142" s="159"/>
      <c r="D142" s="160" t="s">
        <v>514</v>
      </c>
      <c r="E142" s="161" t="s">
        <v>19</v>
      </c>
      <c r="F142" s="162" t="s">
        <v>2084</v>
      </c>
      <c r="H142" s="163">
        <v>18.77</v>
      </c>
      <c r="I142" s="164"/>
      <c r="L142" s="159"/>
      <c r="M142" s="165"/>
      <c r="T142" s="166"/>
      <c r="AT142" s="161" t="s">
        <v>514</v>
      </c>
      <c r="AU142" s="161" t="s">
        <v>82</v>
      </c>
      <c r="AV142" s="12" t="s">
        <v>82</v>
      </c>
      <c r="AW142" s="12" t="s">
        <v>33</v>
      </c>
      <c r="AX142" s="12" t="s">
        <v>72</v>
      </c>
      <c r="AY142" s="161" t="s">
        <v>155</v>
      </c>
    </row>
    <row r="143" spans="2:51" s="14" customFormat="1" ht="10.199999999999999">
      <c r="B143" s="178"/>
      <c r="D143" s="160" t="s">
        <v>514</v>
      </c>
      <c r="E143" s="179" t="s">
        <v>19</v>
      </c>
      <c r="F143" s="180" t="s">
        <v>2085</v>
      </c>
      <c r="H143" s="179" t="s">
        <v>19</v>
      </c>
      <c r="I143" s="181"/>
      <c r="L143" s="178"/>
      <c r="M143" s="182"/>
      <c r="T143" s="183"/>
      <c r="AT143" s="179" t="s">
        <v>514</v>
      </c>
      <c r="AU143" s="179" t="s">
        <v>82</v>
      </c>
      <c r="AV143" s="14" t="s">
        <v>79</v>
      </c>
      <c r="AW143" s="14" t="s">
        <v>33</v>
      </c>
      <c r="AX143" s="14" t="s">
        <v>72</v>
      </c>
      <c r="AY143" s="179" t="s">
        <v>155</v>
      </c>
    </row>
    <row r="144" spans="2:51" s="12" customFormat="1" ht="10.199999999999999">
      <c r="B144" s="159"/>
      <c r="D144" s="160" t="s">
        <v>514</v>
      </c>
      <c r="E144" s="161" t="s">
        <v>19</v>
      </c>
      <c r="F144" s="162" t="s">
        <v>2086</v>
      </c>
      <c r="H144" s="163">
        <v>21.117000000000001</v>
      </c>
      <c r="I144" s="164"/>
      <c r="L144" s="159"/>
      <c r="M144" s="165"/>
      <c r="T144" s="166"/>
      <c r="AT144" s="161" t="s">
        <v>514</v>
      </c>
      <c r="AU144" s="161" t="s">
        <v>82</v>
      </c>
      <c r="AV144" s="12" t="s">
        <v>82</v>
      </c>
      <c r="AW144" s="12" t="s">
        <v>33</v>
      </c>
      <c r="AX144" s="12" t="s">
        <v>72</v>
      </c>
      <c r="AY144" s="161" t="s">
        <v>155</v>
      </c>
    </row>
    <row r="145" spans="2:51" s="14" customFormat="1" ht="10.199999999999999">
      <c r="B145" s="178"/>
      <c r="D145" s="160" t="s">
        <v>514</v>
      </c>
      <c r="E145" s="179" t="s">
        <v>19</v>
      </c>
      <c r="F145" s="180" t="s">
        <v>2087</v>
      </c>
      <c r="H145" s="179" t="s">
        <v>19</v>
      </c>
      <c r="I145" s="181"/>
      <c r="L145" s="178"/>
      <c r="M145" s="182"/>
      <c r="T145" s="183"/>
      <c r="AT145" s="179" t="s">
        <v>514</v>
      </c>
      <c r="AU145" s="179" t="s">
        <v>82</v>
      </c>
      <c r="AV145" s="14" t="s">
        <v>79</v>
      </c>
      <c r="AW145" s="14" t="s">
        <v>33</v>
      </c>
      <c r="AX145" s="14" t="s">
        <v>72</v>
      </c>
      <c r="AY145" s="179" t="s">
        <v>155</v>
      </c>
    </row>
    <row r="146" spans="2:51" s="12" customFormat="1" ht="10.199999999999999">
      <c r="B146" s="159"/>
      <c r="D146" s="160" t="s">
        <v>514</v>
      </c>
      <c r="E146" s="161" t="s">
        <v>19</v>
      </c>
      <c r="F146" s="162" t="s">
        <v>2088</v>
      </c>
      <c r="H146" s="163">
        <v>11.882999999999999</v>
      </c>
      <c r="I146" s="164"/>
      <c r="L146" s="159"/>
      <c r="M146" s="165"/>
      <c r="T146" s="166"/>
      <c r="AT146" s="161" t="s">
        <v>514</v>
      </c>
      <c r="AU146" s="161" t="s">
        <v>82</v>
      </c>
      <c r="AV146" s="12" t="s">
        <v>82</v>
      </c>
      <c r="AW146" s="12" t="s">
        <v>33</v>
      </c>
      <c r="AX146" s="12" t="s">
        <v>72</v>
      </c>
      <c r="AY146" s="161" t="s">
        <v>155</v>
      </c>
    </row>
    <row r="147" spans="2:51" s="14" customFormat="1" ht="10.199999999999999">
      <c r="B147" s="178"/>
      <c r="D147" s="160" t="s">
        <v>514</v>
      </c>
      <c r="E147" s="179" t="s">
        <v>19</v>
      </c>
      <c r="F147" s="180" t="s">
        <v>2089</v>
      </c>
      <c r="H147" s="179" t="s">
        <v>19</v>
      </c>
      <c r="I147" s="181"/>
      <c r="L147" s="178"/>
      <c r="M147" s="182"/>
      <c r="T147" s="183"/>
      <c r="AT147" s="179" t="s">
        <v>514</v>
      </c>
      <c r="AU147" s="179" t="s">
        <v>82</v>
      </c>
      <c r="AV147" s="14" t="s">
        <v>79</v>
      </c>
      <c r="AW147" s="14" t="s">
        <v>33</v>
      </c>
      <c r="AX147" s="14" t="s">
        <v>72</v>
      </c>
      <c r="AY147" s="179" t="s">
        <v>155</v>
      </c>
    </row>
    <row r="148" spans="2:51" s="12" customFormat="1" ht="10.199999999999999">
      <c r="B148" s="159"/>
      <c r="D148" s="160" t="s">
        <v>514</v>
      </c>
      <c r="E148" s="161" t="s">
        <v>19</v>
      </c>
      <c r="F148" s="162" t="s">
        <v>2090</v>
      </c>
      <c r="H148" s="163">
        <v>7.1929999999999996</v>
      </c>
      <c r="I148" s="164"/>
      <c r="L148" s="159"/>
      <c r="M148" s="165"/>
      <c r="T148" s="166"/>
      <c r="AT148" s="161" t="s">
        <v>514</v>
      </c>
      <c r="AU148" s="161" t="s">
        <v>82</v>
      </c>
      <c r="AV148" s="12" t="s">
        <v>82</v>
      </c>
      <c r="AW148" s="12" t="s">
        <v>33</v>
      </c>
      <c r="AX148" s="12" t="s">
        <v>72</v>
      </c>
      <c r="AY148" s="161" t="s">
        <v>155</v>
      </c>
    </row>
    <row r="149" spans="2:51" s="14" customFormat="1" ht="10.199999999999999">
      <c r="B149" s="178"/>
      <c r="D149" s="160" t="s">
        <v>514</v>
      </c>
      <c r="E149" s="179" t="s">
        <v>19</v>
      </c>
      <c r="F149" s="180" t="s">
        <v>2091</v>
      </c>
      <c r="H149" s="179" t="s">
        <v>19</v>
      </c>
      <c r="I149" s="181"/>
      <c r="L149" s="178"/>
      <c r="M149" s="182"/>
      <c r="T149" s="183"/>
      <c r="AT149" s="179" t="s">
        <v>514</v>
      </c>
      <c r="AU149" s="179" t="s">
        <v>82</v>
      </c>
      <c r="AV149" s="14" t="s">
        <v>79</v>
      </c>
      <c r="AW149" s="14" t="s">
        <v>33</v>
      </c>
      <c r="AX149" s="14" t="s">
        <v>72</v>
      </c>
      <c r="AY149" s="179" t="s">
        <v>155</v>
      </c>
    </row>
    <row r="150" spans="2:51" s="12" customFormat="1" ht="10.199999999999999">
      <c r="B150" s="159"/>
      <c r="D150" s="160" t="s">
        <v>514</v>
      </c>
      <c r="E150" s="161" t="s">
        <v>19</v>
      </c>
      <c r="F150" s="162" t="s">
        <v>2092</v>
      </c>
      <c r="H150" s="163">
        <v>1.7290000000000001</v>
      </c>
      <c r="I150" s="164"/>
      <c r="L150" s="159"/>
      <c r="M150" s="165"/>
      <c r="T150" s="166"/>
      <c r="AT150" s="161" t="s">
        <v>514</v>
      </c>
      <c r="AU150" s="161" t="s">
        <v>82</v>
      </c>
      <c r="AV150" s="12" t="s">
        <v>82</v>
      </c>
      <c r="AW150" s="12" t="s">
        <v>33</v>
      </c>
      <c r="AX150" s="12" t="s">
        <v>72</v>
      </c>
      <c r="AY150" s="161" t="s">
        <v>155</v>
      </c>
    </row>
    <row r="151" spans="2:51" s="14" customFormat="1" ht="10.199999999999999">
      <c r="B151" s="178"/>
      <c r="D151" s="160" t="s">
        <v>514</v>
      </c>
      <c r="E151" s="179" t="s">
        <v>19</v>
      </c>
      <c r="F151" s="180" t="s">
        <v>2093</v>
      </c>
      <c r="H151" s="179" t="s">
        <v>19</v>
      </c>
      <c r="I151" s="181"/>
      <c r="L151" s="178"/>
      <c r="M151" s="182"/>
      <c r="T151" s="183"/>
      <c r="AT151" s="179" t="s">
        <v>514</v>
      </c>
      <c r="AU151" s="179" t="s">
        <v>82</v>
      </c>
      <c r="AV151" s="14" t="s">
        <v>79</v>
      </c>
      <c r="AW151" s="14" t="s">
        <v>33</v>
      </c>
      <c r="AX151" s="14" t="s">
        <v>72</v>
      </c>
      <c r="AY151" s="179" t="s">
        <v>155</v>
      </c>
    </row>
    <row r="152" spans="2:51" s="12" customFormat="1" ht="10.199999999999999">
      <c r="B152" s="159"/>
      <c r="D152" s="160" t="s">
        <v>514</v>
      </c>
      <c r="E152" s="161" t="s">
        <v>19</v>
      </c>
      <c r="F152" s="162" t="s">
        <v>2094</v>
      </c>
      <c r="H152" s="163">
        <v>5.7869999999999999</v>
      </c>
      <c r="I152" s="164"/>
      <c r="L152" s="159"/>
      <c r="M152" s="165"/>
      <c r="T152" s="166"/>
      <c r="AT152" s="161" t="s">
        <v>514</v>
      </c>
      <c r="AU152" s="161" t="s">
        <v>82</v>
      </c>
      <c r="AV152" s="12" t="s">
        <v>82</v>
      </c>
      <c r="AW152" s="12" t="s">
        <v>33</v>
      </c>
      <c r="AX152" s="12" t="s">
        <v>72</v>
      </c>
      <c r="AY152" s="161" t="s">
        <v>155</v>
      </c>
    </row>
    <row r="153" spans="2:51" s="14" customFormat="1" ht="10.199999999999999">
      <c r="B153" s="178"/>
      <c r="D153" s="160" t="s">
        <v>514</v>
      </c>
      <c r="E153" s="179" t="s">
        <v>19</v>
      </c>
      <c r="F153" s="180" t="s">
        <v>2095</v>
      </c>
      <c r="H153" s="179" t="s">
        <v>19</v>
      </c>
      <c r="I153" s="181"/>
      <c r="L153" s="178"/>
      <c r="M153" s="182"/>
      <c r="T153" s="183"/>
      <c r="AT153" s="179" t="s">
        <v>514</v>
      </c>
      <c r="AU153" s="179" t="s">
        <v>82</v>
      </c>
      <c r="AV153" s="14" t="s">
        <v>79</v>
      </c>
      <c r="AW153" s="14" t="s">
        <v>33</v>
      </c>
      <c r="AX153" s="14" t="s">
        <v>72</v>
      </c>
      <c r="AY153" s="179" t="s">
        <v>155</v>
      </c>
    </row>
    <row r="154" spans="2:51" s="12" customFormat="1" ht="10.199999999999999">
      <c r="B154" s="159"/>
      <c r="D154" s="160" t="s">
        <v>514</v>
      </c>
      <c r="E154" s="161" t="s">
        <v>19</v>
      </c>
      <c r="F154" s="162" t="s">
        <v>2096</v>
      </c>
      <c r="H154" s="163">
        <v>30.638999999999999</v>
      </c>
      <c r="I154" s="164"/>
      <c r="L154" s="159"/>
      <c r="M154" s="165"/>
      <c r="T154" s="166"/>
      <c r="AT154" s="161" t="s">
        <v>514</v>
      </c>
      <c r="AU154" s="161" t="s">
        <v>82</v>
      </c>
      <c r="AV154" s="12" t="s">
        <v>82</v>
      </c>
      <c r="AW154" s="12" t="s">
        <v>33</v>
      </c>
      <c r="AX154" s="12" t="s">
        <v>72</v>
      </c>
      <c r="AY154" s="161" t="s">
        <v>155</v>
      </c>
    </row>
    <row r="155" spans="2:51" s="14" customFormat="1" ht="10.199999999999999">
      <c r="B155" s="178"/>
      <c r="D155" s="160" t="s">
        <v>514</v>
      </c>
      <c r="E155" s="179" t="s">
        <v>19</v>
      </c>
      <c r="F155" s="180" t="s">
        <v>2097</v>
      </c>
      <c r="H155" s="179" t="s">
        <v>19</v>
      </c>
      <c r="I155" s="181"/>
      <c r="L155" s="178"/>
      <c r="M155" s="182"/>
      <c r="T155" s="183"/>
      <c r="AT155" s="179" t="s">
        <v>514</v>
      </c>
      <c r="AU155" s="179" t="s">
        <v>82</v>
      </c>
      <c r="AV155" s="14" t="s">
        <v>79</v>
      </c>
      <c r="AW155" s="14" t="s">
        <v>33</v>
      </c>
      <c r="AX155" s="14" t="s">
        <v>72</v>
      </c>
      <c r="AY155" s="179" t="s">
        <v>155</v>
      </c>
    </row>
    <row r="156" spans="2:51" s="12" customFormat="1" ht="10.199999999999999">
      <c r="B156" s="159"/>
      <c r="D156" s="160" t="s">
        <v>514</v>
      </c>
      <c r="E156" s="161" t="s">
        <v>19</v>
      </c>
      <c r="F156" s="162" t="s">
        <v>2098</v>
      </c>
      <c r="H156" s="163">
        <v>28.045000000000002</v>
      </c>
      <c r="I156" s="164"/>
      <c r="L156" s="159"/>
      <c r="M156" s="165"/>
      <c r="T156" s="166"/>
      <c r="AT156" s="161" t="s">
        <v>514</v>
      </c>
      <c r="AU156" s="161" t="s">
        <v>82</v>
      </c>
      <c r="AV156" s="12" t="s">
        <v>82</v>
      </c>
      <c r="AW156" s="12" t="s">
        <v>33</v>
      </c>
      <c r="AX156" s="12" t="s">
        <v>72</v>
      </c>
      <c r="AY156" s="161" t="s">
        <v>155</v>
      </c>
    </row>
    <row r="157" spans="2:51" s="14" customFormat="1" ht="10.199999999999999">
      <c r="B157" s="178"/>
      <c r="D157" s="160" t="s">
        <v>514</v>
      </c>
      <c r="E157" s="179" t="s">
        <v>19</v>
      </c>
      <c r="F157" s="180" t="s">
        <v>2099</v>
      </c>
      <c r="H157" s="179" t="s">
        <v>19</v>
      </c>
      <c r="I157" s="181"/>
      <c r="L157" s="178"/>
      <c r="M157" s="182"/>
      <c r="T157" s="183"/>
      <c r="AT157" s="179" t="s">
        <v>514</v>
      </c>
      <c r="AU157" s="179" t="s">
        <v>82</v>
      </c>
      <c r="AV157" s="14" t="s">
        <v>79</v>
      </c>
      <c r="AW157" s="14" t="s">
        <v>33</v>
      </c>
      <c r="AX157" s="14" t="s">
        <v>72</v>
      </c>
      <c r="AY157" s="179" t="s">
        <v>155</v>
      </c>
    </row>
    <row r="158" spans="2:51" s="12" customFormat="1" ht="10.199999999999999">
      <c r="B158" s="159"/>
      <c r="D158" s="160" t="s">
        <v>514</v>
      </c>
      <c r="E158" s="161" t="s">
        <v>19</v>
      </c>
      <c r="F158" s="162" t="s">
        <v>2100</v>
      </c>
      <c r="H158" s="163">
        <v>33.71</v>
      </c>
      <c r="I158" s="164"/>
      <c r="L158" s="159"/>
      <c r="M158" s="165"/>
      <c r="T158" s="166"/>
      <c r="AT158" s="161" t="s">
        <v>514</v>
      </c>
      <c r="AU158" s="161" t="s">
        <v>82</v>
      </c>
      <c r="AV158" s="12" t="s">
        <v>82</v>
      </c>
      <c r="AW158" s="12" t="s">
        <v>33</v>
      </c>
      <c r="AX158" s="12" t="s">
        <v>72</v>
      </c>
      <c r="AY158" s="161" t="s">
        <v>155</v>
      </c>
    </row>
    <row r="159" spans="2:51" s="14" customFormat="1" ht="10.199999999999999">
      <c r="B159" s="178"/>
      <c r="D159" s="160" t="s">
        <v>514</v>
      </c>
      <c r="E159" s="179" t="s">
        <v>19</v>
      </c>
      <c r="F159" s="180" t="s">
        <v>2101</v>
      </c>
      <c r="H159" s="179" t="s">
        <v>19</v>
      </c>
      <c r="I159" s="181"/>
      <c r="L159" s="178"/>
      <c r="M159" s="182"/>
      <c r="T159" s="183"/>
      <c r="AT159" s="179" t="s">
        <v>514</v>
      </c>
      <c r="AU159" s="179" t="s">
        <v>82</v>
      </c>
      <c r="AV159" s="14" t="s">
        <v>79</v>
      </c>
      <c r="AW159" s="14" t="s">
        <v>33</v>
      </c>
      <c r="AX159" s="14" t="s">
        <v>72</v>
      </c>
      <c r="AY159" s="179" t="s">
        <v>155</v>
      </c>
    </row>
    <row r="160" spans="2:51" s="12" customFormat="1" ht="10.199999999999999">
      <c r="B160" s="159"/>
      <c r="D160" s="160" t="s">
        <v>514</v>
      </c>
      <c r="E160" s="161" t="s">
        <v>19</v>
      </c>
      <c r="F160" s="162" t="s">
        <v>2102</v>
      </c>
      <c r="H160" s="163">
        <v>66.3</v>
      </c>
      <c r="I160" s="164"/>
      <c r="L160" s="159"/>
      <c r="M160" s="165"/>
      <c r="T160" s="166"/>
      <c r="AT160" s="161" t="s">
        <v>514</v>
      </c>
      <c r="AU160" s="161" t="s">
        <v>82</v>
      </c>
      <c r="AV160" s="12" t="s">
        <v>82</v>
      </c>
      <c r="AW160" s="12" t="s">
        <v>33</v>
      </c>
      <c r="AX160" s="12" t="s">
        <v>72</v>
      </c>
      <c r="AY160" s="161" t="s">
        <v>155</v>
      </c>
    </row>
    <row r="161" spans="2:51" s="14" customFormat="1" ht="10.199999999999999">
      <c r="B161" s="178"/>
      <c r="D161" s="160" t="s">
        <v>514</v>
      </c>
      <c r="E161" s="179" t="s">
        <v>19</v>
      </c>
      <c r="F161" s="180" t="s">
        <v>2103</v>
      </c>
      <c r="H161" s="179" t="s">
        <v>19</v>
      </c>
      <c r="I161" s="181"/>
      <c r="L161" s="178"/>
      <c r="M161" s="182"/>
      <c r="T161" s="183"/>
      <c r="AT161" s="179" t="s">
        <v>514</v>
      </c>
      <c r="AU161" s="179" t="s">
        <v>82</v>
      </c>
      <c r="AV161" s="14" t="s">
        <v>79</v>
      </c>
      <c r="AW161" s="14" t="s">
        <v>33</v>
      </c>
      <c r="AX161" s="14" t="s">
        <v>72</v>
      </c>
      <c r="AY161" s="179" t="s">
        <v>155</v>
      </c>
    </row>
    <row r="162" spans="2:51" s="12" customFormat="1" ht="10.199999999999999">
      <c r="B162" s="159"/>
      <c r="D162" s="160" t="s">
        <v>514</v>
      </c>
      <c r="E162" s="161" t="s">
        <v>19</v>
      </c>
      <c r="F162" s="162" t="s">
        <v>2104</v>
      </c>
      <c r="H162" s="163">
        <v>7.6559999999999997</v>
      </c>
      <c r="I162" s="164"/>
      <c r="L162" s="159"/>
      <c r="M162" s="165"/>
      <c r="T162" s="166"/>
      <c r="AT162" s="161" t="s">
        <v>514</v>
      </c>
      <c r="AU162" s="161" t="s">
        <v>82</v>
      </c>
      <c r="AV162" s="12" t="s">
        <v>82</v>
      </c>
      <c r="AW162" s="12" t="s">
        <v>33</v>
      </c>
      <c r="AX162" s="12" t="s">
        <v>72</v>
      </c>
      <c r="AY162" s="161" t="s">
        <v>155</v>
      </c>
    </row>
    <row r="163" spans="2:51" s="14" customFormat="1" ht="10.199999999999999">
      <c r="B163" s="178"/>
      <c r="D163" s="160" t="s">
        <v>514</v>
      </c>
      <c r="E163" s="179" t="s">
        <v>19</v>
      </c>
      <c r="F163" s="180" t="s">
        <v>2105</v>
      </c>
      <c r="H163" s="179" t="s">
        <v>19</v>
      </c>
      <c r="I163" s="181"/>
      <c r="L163" s="178"/>
      <c r="M163" s="182"/>
      <c r="T163" s="183"/>
      <c r="AT163" s="179" t="s">
        <v>514</v>
      </c>
      <c r="AU163" s="179" t="s">
        <v>82</v>
      </c>
      <c r="AV163" s="14" t="s">
        <v>79</v>
      </c>
      <c r="AW163" s="14" t="s">
        <v>33</v>
      </c>
      <c r="AX163" s="14" t="s">
        <v>72</v>
      </c>
      <c r="AY163" s="179" t="s">
        <v>155</v>
      </c>
    </row>
    <row r="164" spans="2:51" s="12" customFormat="1" ht="10.199999999999999">
      <c r="B164" s="159"/>
      <c r="D164" s="160" t="s">
        <v>514</v>
      </c>
      <c r="E164" s="161" t="s">
        <v>19</v>
      </c>
      <c r="F164" s="162" t="s">
        <v>2106</v>
      </c>
      <c r="H164" s="163">
        <v>5.4240000000000004</v>
      </c>
      <c r="I164" s="164"/>
      <c r="L164" s="159"/>
      <c r="M164" s="165"/>
      <c r="T164" s="166"/>
      <c r="AT164" s="161" t="s">
        <v>514</v>
      </c>
      <c r="AU164" s="161" t="s">
        <v>82</v>
      </c>
      <c r="AV164" s="12" t="s">
        <v>82</v>
      </c>
      <c r="AW164" s="12" t="s">
        <v>33</v>
      </c>
      <c r="AX164" s="12" t="s">
        <v>72</v>
      </c>
      <c r="AY164" s="161" t="s">
        <v>155</v>
      </c>
    </row>
    <row r="165" spans="2:51" s="14" customFormat="1" ht="10.199999999999999">
      <c r="B165" s="178"/>
      <c r="D165" s="160" t="s">
        <v>514</v>
      </c>
      <c r="E165" s="179" t="s">
        <v>19</v>
      </c>
      <c r="F165" s="180" t="s">
        <v>2107</v>
      </c>
      <c r="H165" s="179" t="s">
        <v>19</v>
      </c>
      <c r="I165" s="181"/>
      <c r="L165" s="178"/>
      <c r="M165" s="182"/>
      <c r="T165" s="183"/>
      <c r="AT165" s="179" t="s">
        <v>514</v>
      </c>
      <c r="AU165" s="179" t="s">
        <v>82</v>
      </c>
      <c r="AV165" s="14" t="s">
        <v>79</v>
      </c>
      <c r="AW165" s="14" t="s">
        <v>33</v>
      </c>
      <c r="AX165" s="14" t="s">
        <v>72</v>
      </c>
      <c r="AY165" s="179" t="s">
        <v>155</v>
      </c>
    </row>
    <row r="166" spans="2:51" s="12" customFormat="1" ht="10.199999999999999">
      <c r="B166" s="159"/>
      <c r="D166" s="160" t="s">
        <v>514</v>
      </c>
      <c r="E166" s="161" t="s">
        <v>19</v>
      </c>
      <c r="F166" s="162" t="s">
        <v>2108</v>
      </c>
      <c r="H166" s="163">
        <v>22.718</v>
      </c>
      <c r="I166" s="164"/>
      <c r="L166" s="159"/>
      <c r="M166" s="165"/>
      <c r="T166" s="166"/>
      <c r="AT166" s="161" t="s">
        <v>514</v>
      </c>
      <c r="AU166" s="161" t="s">
        <v>82</v>
      </c>
      <c r="AV166" s="12" t="s">
        <v>82</v>
      </c>
      <c r="AW166" s="12" t="s">
        <v>33</v>
      </c>
      <c r="AX166" s="12" t="s">
        <v>72</v>
      </c>
      <c r="AY166" s="161" t="s">
        <v>155</v>
      </c>
    </row>
    <row r="167" spans="2:51" s="14" customFormat="1" ht="10.199999999999999">
      <c r="B167" s="178"/>
      <c r="D167" s="160" t="s">
        <v>514</v>
      </c>
      <c r="E167" s="179" t="s">
        <v>19</v>
      </c>
      <c r="F167" s="180" t="s">
        <v>2109</v>
      </c>
      <c r="H167" s="179" t="s">
        <v>19</v>
      </c>
      <c r="I167" s="181"/>
      <c r="L167" s="178"/>
      <c r="M167" s="182"/>
      <c r="T167" s="183"/>
      <c r="AT167" s="179" t="s">
        <v>514</v>
      </c>
      <c r="AU167" s="179" t="s">
        <v>82</v>
      </c>
      <c r="AV167" s="14" t="s">
        <v>79</v>
      </c>
      <c r="AW167" s="14" t="s">
        <v>33</v>
      </c>
      <c r="AX167" s="14" t="s">
        <v>72</v>
      </c>
      <c r="AY167" s="179" t="s">
        <v>155</v>
      </c>
    </row>
    <row r="168" spans="2:51" s="12" customFormat="1" ht="10.199999999999999">
      <c r="B168" s="159"/>
      <c r="D168" s="160" t="s">
        <v>514</v>
      </c>
      <c r="E168" s="161" t="s">
        <v>19</v>
      </c>
      <c r="F168" s="162" t="s">
        <v>2110</v>
      </c>
      <c r="H168" s="163">
        <v>17.667999999999999</v>
      </c>
      <c r="I168" s="164"/>
      <c r="L168" s="159"/>
      <c r="M168" s="165"/>
      <c r="T168" s="166"/>
      <c r="AT168" s="161" t="s">
        <v>514</v>
      </c>
      <c r="AU168" s="161" t="s">
        <v>82</v>
      </c>
      <c r="AV168" s="12" t="s">
        <v>82</v>
      </c>
      <c r="AW168" s="12" t="s">
        <v>33</v>
      </c>
      <c r="AX168" s="12" t="s">
        <v>72</v>
      </c>
      <c r="AY168" s="161" t="s">
        <v>155</v>
      </c>
    </row>
    <row r="169" spans="2:51" s="14" customFormat="1" ht="10.199999999999999">
      <c r="B169" s="178"/>
      <c r="D169" s="160" t="s">
        <v>514</v>
      </c>
      <c r="E169" s="179" t="s">
        <v>19</v>
      </c>
      <c r="F169" s="180" t="s">
        <v>2111</v>
      </c>
      <c r="H169" s="179" t="s">
        <v>19</v>
      </c>
      <c r="I169" s="181"/>
      <c r="L169" s="178"/>
      <c r="M169" s="182"/>
      <c r="T169" s="183"/>
      <c r="AT169" s="179" t="s">
        <v>514</v>
      </c>
      <c r="AU169" s="179" t="s">
        <v>82</v>
      </c>
      <c r="AV169" s="14" t="s">
        <v>79</v>
      </c>
      <c r="AW169" s="14" t="s">
        <v>33</v>
      </c>
      <c r="AX169" s="14" t="s">
        <v>72</v>
      </c>
      <c r="AY169" s="179" t="s">
        <v>155</v>
      </c>
    </row>
    <row r="170" spans="2:51" s="12" customFormat="1" ht="10.199999999999999">
      <c r="B170" s="159"/>
      <c r="D170" s="160" t="s">
        <v>514</v>
      </c>
      <c r="E170" s="161" t="s">
        <v>19</v>
      </c>
      <c r="F170" s="162" t="s">
        <v>2112</v>
      </c>
      <c r="H170" s="163">
        <v>22.675000000000001</v>
      </c>
      <c r="I170" s="164"/>
      <c r="L170" s="159"/>
      <c r="M170" s="165"/>
      <c r="T170" s="166"/>
      <c r="AT170" s="161" t="s">
        <v>514</v>
      </c>
      <c r="AU170" s="161" t="s">
        <v>82</v>
      </c>
      <c r="AV170" s="12" t="s">
        <v>82</v>
      </c>
      <c r="AW170" s="12" t="s">
        <v>33</v>
      </c>
      <c r="AX170" s="12" t="s">
        <v>72</v>
      </c>
      <c r="AY170" s="161" t="s">
        <v>155</v>
      </c>
    </row>
    <row r="171" spans="2:51" s="14" customFormat="1" ht="10.199999999999999">
      <c r="B171" s="178"/>
      <c r="D171" s="160" t="s">
        <v>514</v>
      </c>
      <c r="E171" s="179" t="s">
        <v>19</v>
      </c>
      <c r="F171" s="180" t="s">
        <v>618</v>
      </c>
      <c r="H171" s="179" t="s">
        <v>19</v>
      </c>
      <c r="I171" s="181"/>
      <c r="L171" s="178"/>
      <c r="M171" s="182"/>
      <c r="T171" s="183"/>
      <c r="AT171" s="179" t="s">
        <v>514</v>
      </c>
      <c r="AU171" s="179" t="s">
        <v>82</v>
      </c>
      <c r="AV171" s="14" t="s">
        <v>79</v>
      </c>
      <c r="AW171" s="14" t="s">
        <v>33</v>
      </c>
      <c r="AX171" s="14" t="s">
        <v>72</v>
      </c>
      <c r="AY171" s="179" t="s">
        <v>155</v>
      </c>
    </row>
    <row r="172" spans="2:51" s="12" customFormat="1" ht="10.199999999999999">
      <c r="B172" s="159"/>
      <c r="D172" s="160" t="s">
        <v>514</v>
      </c>
      <c r="E172" s="161" t="s">
        <v>19</v>
      </c>
      <c r="F172" s="162" t="s">
        <v>2113</v>
      </c>
      <c r="H172" s="163">
        <v>-80.099999999999994</v>
      </c>
      <c r="I172" s="164"/>
      <c r="L172" s="159"/>
      <c r="M172" s="165"/>
      <c r="T172" s="166"/>
      <c r="AT172" s="161" t="s">
        <v>514</v>
      </c>
      <c r="AU172" s="161" t="s">
        <v>82</v>
      </c>
      <c r="AV172" s="12" t="s">
        <v>82</v>
      </c>
      <c r="AW172" s="12" t="s">
        <v>33</v>
      </c>
      <c r="AX172" s="12" t="s">
        <v>72</v>
      </c>
      <c r="AY172" s="161" t="s">
        <v>155</v>
      </c>
    </row>
    <row r="173" spans="2:51" s="15" customFormat="1" ht="10.199999999999999">
      <c r="B173" s="184"/>
      <c r="D173" s="160" t="s">
        <v>514</v>
      </c>
      <c r="E173" s="185" t="s">
        <v>19</v>
      </c>
      <c r="F173" s="186" t="s">
        <v>620</v>
      </c>
      <c r="H173" s="187">
        <v>344.11500000000001</v>
      </c>
      <c r="I173" s="188"/>
      <c r="L173" s="184"/>
      <c r="M173" s="189"/>
      <c r="T173" s="190"/>
      <c r="AT173" s="185" t="s">
        <v>514</v>
      </c>
      <c r="AU173" s="185" t="s">
        <v>82</v>
      </c>
      <c r="AV173" s="15" t="s">
        <v>92</v>
      </c>
      <c r="AW173" s="15" t="s">
        <v>33</v>
      </c>
      <c r="AX173" s="15" t="s">
        <v>72</v>
      </c>
      <c r="AY173" s="185" t="s">
        <v>155</v>
      </c>
    </row>
    <row r="174" spans="2:51" s="14" customFormat="1" ht="10.199999999999999">
      <c r="B174" s="178"/>
      <c r="D174" s="160" t="s">
        <v>514</v>
      </c>
      <c r="E174" s="179" t="s">
        <v>19</v>
      </c>
      <c r="F174" s="180" t="s">
        <v>2114</v>
      </c>
      <c r="H174" s="179" t="s">
        <v>19</v>
      </c>
      <c r="I174" s="181"/>
      <c r="L174" s="178"/>
      <c r="M174" s="182"/>
      <c r="T174" s="183"/>
      <c r="AT174" s="179" t="s">
        <v>514</v>
      </c>
      <c r="AU174" s="179" t="s">
        <v>82</v>
      </c>
      <c r="AV174" s="14" t="s">
        <v>79</v>
      </c>
      <c r="AW174" s="14" t="s">
        <v>33</v>
      </c>
      <c r="AX174" s="14" t="s">
        <v>72</v>
      </c>
      <c r="AY174" s="179" t="s">
        <v>155</v>
      </c>
    </row>
    <row r="175" spans="2:51" s="14" customFormat="1" ht="10.199999999999999">
      <c r="B175" s="178"/>
      <c r="D175" s="160" t="s">
        <v>514</v>
      </c>
      <c r="E175" s="179" t="s">
        <v>19</v>
      </c>
      <c r="F175" s="180" t="s">
        <v>2115</v>
      </c>
      <c r="H175" s="179" t="s">
        <v>19</v>
      </c>
      <c r="I175" s="181"/>
      <c r="L175" s="178"/>
      <c r="M175" s="182"/>
      <c r="T175" s="183"/>
      <c r="AT175" s="179" t="s">
        <v>514</v>
      </c>
      <c r="AU175" s="179" t="s">
        <v>82</v>
      </c>
      <c r="AV175" s="14" t="s">
        <v>79</v>
      </c>
      <c r="AW175" s="14" t="s">
        <v>33</v>
      </c>
      <c r="AX175" s="14" t="s">
        <v>72</v>
      </c>
      <c r="AY175" s="179" t="s">
        <v>155</v>
      </c>
    </row>
    <row r="176" spans="2:51" s="12" customFormat="1" ht="10.199999999999999">
      <c r="B176" s="159"/>
      <c r="D176" s="160" t="s">
        <v>514</v>
      </c>
      <c r="E176" s="161" t="s">
        <v>19</v>
      </c>
      <c r="F176" s="162" t="s">
        <v>2116</v>
      </c>
      <c r="H176" s="163">
        <v>10.888999999999999</v>
      </c>
      <c r="I176" s="164"/>
      <c r="L176" s="159"/>
      <c r="M176" s="165"/>
      <c r="T176" s="166"/>
      <c r="AT176" s="161" t="s">
        <v>514</v>
      </c>
      <c r="AU176" s="161" t="s">
        <v>82</v>
      </c>
      <c r="AV176" s="12" t="s">
        <v>82</v>
      </c>
      <c r="AW176" s="12" t="s">
        <v>33</v>
      </c>
      <c r="AX176" s="12" t="s">
        <v>72</v>
      </c>
      <c r="AY176" s="161" t="s">
        <v>155</v>
      </c>
    </row>
    <row r="177" spans="2:65" s="14" customFormat="1" ht="10.199999999999999">
      <c r="B177" s="178"/>
      <c r="D177" s="160" t="s">
        <v>514</v>
      </c>
      <c r="E177" s="179" t="s">
        <v>19</v>
      </c>
      <c r="F177" s="180" t="s">
        <v>2117</v>
      </c>
      <c r="H177" s="179" t="s">
        <v>19</v>
      </c>
      <c r="I177" s="181"/>
      <c r="L177" s="178"/>
      <c r="M177" s="182"/>
      <c r="T177" s="183"/>
      <c r="AT177" s="179" t="s">
        <v>514</v>
      </c>
      <c r="AU177" s="179" t="s">
        <v>82</v>
      </c>
      <c r="AV177" s="14" t="s">
        <v>79</v>
      </c>
      <c r="AW177" s="14" t="s">
        <v>33</v>
      </c>
      <c r="AX177" s="14" t="s">
        <v>72</v>
      </c>
      <c r="AY177" s="179" t="s">
        <v>155</v>
      </c>
    </row>
    <row r="178" spans="2:65" s="12" customFormat="1" ht="10.199999999999999">
      <c r="B178" s="159"/>
      <c r="D178" s="160" t="s">
        <v>514</v>
      </c>
      <c r="E178" s="161" t="s">
        <v>19</v>
      </c>
      <c r="F178" s="162" t="s">
        <v>2118</v>
      </c>
      <c r="H178" s="163">
        <v>7.5330000000000004</v>
      </c>
      <c r="I178" s="164"/>
      <c r="L178" s="159"/>
      <c r="M178" s="165"/>
      <c r="T178" s="166"/>
      <c r="AT178" s="161" t="s">
        <v>514</v>
      </c>
      <c r="AU178" s="161" t="s">
        <v>82</v>
      </c>
      <c r="AV178" s="12" t="s">
        <v>82</v>
      </c>
      <c r="AW178" s="12" t="s">
        <v>33</v>
      </c>
      <c r="AX178" s="12" t="s">
        <v>72</v>
      </c>
      <c r="AY178" s="161" t="s">
        <v>155</v>
      </c>
    </row>
    <row r="179" spans="2:65" s="14" customFormat="1" ht="10.199999999999999">
      <c r="B179" s="178"/>
      <c r="D179" s="160" t="s">
        <v>514</v>
      </c>
      <c r="E179" s="179" t="s">
        <v>19</v>
      </c>
      <c r="F179" s="180" t="s">
        <v>618</v>
      </c>
      <c r="H179" s="179" t="s">
        <v>19</v>
      </c>
      <c r="I179" s="181"/>
      <c r="L179" s="178"/>
      <c r="M179" s="182"/>
      <c r="T179" s="183"/>
      <c r="AT179" s="179" t="s">
        <v>514</v>
      </c>
      <c r="AU179" s="179" t="s">
        <v>82</v>
      </c>
      <c r="AV179" s="14" t="s">
        <v>79</v>
      </c>
      <c r="AW179" s="14" t="s">
        <v>33</v>
      </c>
      <c r="AX179" s="14" t="s">
        <v>72</v>
      </c>
      <c r="AY179" s="179" t="s">
        <v>155</v>
      </c>
    </row>
    <row r="180" spans="2:65" s="12" customFormat="1" ht="10.199999999999999">
      <c r="B180" s="159"/>
      <c r="D180" s="160" t="s">
        <v>514</v>
      </c>
      <c r="E180" s="161" t="s">
        <v>19</v>
      </c>
      <c r="F180" s="162" t="s">
        <v>2119</v>
      </c>
      <c r="H180" s="163">
        <v>-3.6</v>
      </c>
      <c r="I180" s="164"/>
      <c r="L180" s="159"/>
      <c r="M180" s="165"/>
      <c r="T180" s="166"/>
      <c r="AT180" s="161" t="s">
        <v>514</v>
      </c>
      <c r="AU180" s="161" t="s">
        <v>82</v>
      </c>
      <c r="AV180" s="12" t="s">
        <v>82</v>
      </c>
      <c r="AW180" s="12" t="s">
        <v>33</v>
      </c>
      <c r="AX180" s="12" t="s">
        <v>72</v>
      </c>
      <c r="AY180" s="161" t="s">
        <v>155</v>
      </c>
    </row>
    <row r="181" spans="2:65" s="15" customFormat="1" ht="10.199999999999999">
      <c r="B181" s="184"/>
      <c r="D181" s="160" t="s">
        <v>514</v>
      </c>
      <c r="E181" s="185" t="s">
        <v>19</v>
      </c>
      <c r="F181" s="186" t="s">
        <v>620</v>
      </c>
      <c r="H181" s="187">
        <v>14.821999999999999</v>
      </c>
      <c r="I181" s="188"/>
      <c r="L181" s="184"/>
      <c r="M181" s="189"/>
      <c r="T181" s="190"/>
      <c r="AT181" s="185" t="s">
        <v>514</v>
      </c>
      <c r="AU181" s="185" t="s">
        <v>82</v>
      </c>
      <c r="AV181" s="15" t="s">
        <v>92</v>
      </c>
      <c r="AW181" s="15" t="s">
        <v>33</v>
      </c>
      <c r="AX181" s="15" t="s">
        <v>72</v>
      </c>
      <c r="AY181" s="185" t="s">
        <v>155</v>
      </c>
    </row>
    <row r="182" spans="2:65" s="13" customFormat="1" ht="10.199999999999999">
      <c r="B182" s="167"/>
      <c r="D182" s="160" t="s">
        <v>514</v>
      </c>
      <c r="E182" s="168" t="s">
        <v>19</v>
      </c>
      <c r="F182" s="169" t="s">
        <v>516</v>
      </c>
      <c r="H182" s="170">
        <v>358.93700000000001</v>
      </c>
      <c r="I182" s="171"/>
      <c r="L182" s="167"/>
      <c r="M182" s="172"/>
      <c r="T182" s="173"/>
      <c r="AT182" s="168" t="s">
        <v>514</v>
      </c>
      <c r="AU182" s="168" t="s">
        <v>82</v>
      </c>
      <c r="AV182" s="13" t="s">
        <v>163</v>
      </c>
      <c r="AW182" s="13" t="s">
        <v>33</v>
      </c>
      <c r="AX182" s="13" t="s">
        <v>79</v>
      </c>
      <c r="AY182" s="168" t="s">
        <v>155</v>
      </c>
    </row>
    <row r="183" spans="2:65" s="1" customFormat="1" ht="21.75" customHeight="1">
      <c r="B183" s="33"/>
      <c r="C183" s="132" t="s">
        <v>189</v>
      </c>
      <c r="D183" s="132" t="s">
        <v>158</v>
      </c>
      <c r="E183" s="133" t="s">
        <v>683</v>
      </c>
      <c r="F183" s="134" t="s">
        <v>684</v>
      </c>
      <c r="G183" s="135" t="s">
        <v>176</v>
      </c>
      <c r="H183" s="136">
        <v>885.27</v>
      </c>
      <c r="I183" s="137"/>
      <c r="J183" s="138">
        <f>ROUND(I183*H183,2)</f>
        <v>0</v>
      </c>
      <c r="K183" s="134" t="s">
        <v>162</v>
      </c>
      <c r="L183" s="33"/>
      <c r="M183" s="139" t="s">
        <v>19</v>
      </c>
      <c r="N183" s="140" t="s">
        <v>43</v>
      </c>
      <c r="P183" s="141">
        <f>O183*H183</f>
        <v>0</v>
      </c>
      <c r="Q183" s="141">
        <v>8.4000000000000003E-4</v>
      </c>
      <c r="R183" s="141">
        <f>Q183*H183</f>
        <v>0.74362680000000003</v>
      </c>
      <c r="S183" s="141">
        <v>0</v>
      </c>
      <c r="T183" s="142">
        <f>S183*H183</f>
        <v>0</v>
      </c>
      <c r="AR183" s="143" t="s">
        <v>163</v>
      </c>
      <c r="AT183" s="143" t="s">
        <v>158</v>
      </c>
      <c r="AU183" s="143" t="s">
        <v>82</v>
      </c>
      <c r="AY183" s="18" t="s">
        <v>155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0</v>
      </c>
      <c r="BL183" s="18" t="s">
        <v>163</v>
      </c>
      <c r="BM183" s="143" t="s">
        <v>2120</v>
      </c>
    </row>
    <row r="184" spans="2:65" s="1" customFormat="1" ht="10.199999999999999">
      <c r="B184" s="33"/>
      <c r="D184" s="145" t="s">
        <v>164</v>
      </c>
      <c r="F184" s="146" t="s">
        <v>686</v>
      </c>
      <c r="I184" s="147"/>
      <c r="L184" s="33"/>
      <c r="M184" s="148"/>
      <c r="T184" s="54"/>
      <c r="AT184" s="18" t="s">
        <v>164</v>
      </c>
      <c r="AU184" s="18" t="s">
        <v>82</v>
      </c>
    </row>
    <row r="185" spans="2:65" s="14" customFormat="1" ht="10.199999999999999">
      <c r="B185" s="178"/>
      <c r="D185" s="160" t="s">
        <v>514</v>
      </c>
      <c r="E185" s="179" t="s">
        <v>19</v>
      </c>
      <c r="F185" s="180" t="s">
        <v>2057</v>
      </c>
      <c r="H185" s="179" t="s">
        <v>19</v>
      </c>
      <c r="I185" s="181"/>
      <c r="L185" s="178"/>
      <c r="M185" s="182"/>
      <c r="T185" s="183"/>
      <c r="AT185" s="179" t="s">
        <v>514</v>
      </c>
      <c r="AU185" s="179" t="s">
        <v>82</v>
      </c>
      <c r="AV185" s="14" t="s">
        <v>79</v>
      </c>
      <c r="AW185" s="14" t="s">
        <v>33</v>
      </c>
      <c r="AX185" s="14" t="s">
        <v>72</v>
      </c>
      <c r="AY185" s="179" t="s">
        <v>155</v>
      </c>
    </row>
    <row r="186" spans="2:65" s="14" customFormat="1" ht="10.199999999999999">
      <c r="B186" s="178"/>
      <c r="D186" s="160" t="s">
        <v>514</v>
      </c>
      <c r="E186" s="179" t="s">
        <v>19</v>
      </c>
      <c r="F186" s="180" t="s">
        <v>2065</v>
      </c>
      <c r="H186" s="179" t="s">
        <v>19</v>
      </c>
      <c r="I186" s="181"/>
      <c r="L186" s="178"/>
      <c r="M186" s="182"/>
      <c r="T186" s="183"/>
      <c r="AT186" s="179" t="s">
        <v>514</v>
      </c>
      <c r="AU186" s="179" t="s">
        <v>82</v>
      </c>
      <c r="AV186" s="14" t="s">
        <v>79</v>
      </c>
      <c r="AW186" s="14" t="s">
        <v>33</v>
      </c>
      <c r="AX186" s="14" t="s">
        <v>72</v>
      </c>
      <c r="AY186" s="179" t="s">
        <v>155</v>
      </c>
    </row>
    <row r="187" spans="2:65" s="12" customFormat="1" ht="10.199999999999999">
      <c r="B187" s="159"/>
      <c r="D187" s="160" t="s">
        <v>514</v>
      </c>
      <c r="E187" s="161" t="s">
        <v>19</v>
      </c>
      <c r="F187" s="162" t="s">
        <v>2121</v>
      </c>
      <c r="H187" s="163">
        <v>16.224</v>
      </c>
      <c r="I187" s="164"/>
      <c r="L187" s="159"/>
      <c r="M187" s="165"/>
      <c r="T187" s="166"/>
      <c r="AT187" s="161" t="s">
        <v>514</v>
      </c>
      <c r="AU187" s="161" t="s">
        <v>82</v>
      </c>
      <c r="AV187" s="12" t="s">
        <v>82</v>
      </c>
      <c r="AW187" s="12" t="s">
        <v>33</v>
      </c>
      <c r="AX187" s="12" t="s">
        <v>72</v>
      </c>
      <c r="AY187" s="161" t="s">
        <v>155</v>
      </c>
    </row>
    <row r="188" spans="2:65" s="14" customFormat="1" ht="10.199999999999999">
      <c r="B188" s="178"/>
      <c r="D188" s="160" t="s">
        <v>514</v>
      </c>
      <c r="E188" s="179" t="s">
        <v>19</v>
      </c>
      <c r="F188" s="180" t="s">
        <v>2067</v>
      </c>
      <c r="H188" s="179" t="s">
        <v>19</v>
      </c>
      <c r="I188" s="181"/>
      <c r="L188" s="178"/>
      <c r="M188" s="182"/>
      <c r="T188" s="183"/>
      <c r="AT188" s="179" t="s">
        <v>514</v>
      </c>
      <c r="AU188" s="179" t="s">
        <v>82</v>
      </c>
      <c r="AV188" s="14" t="s">
        <v>79</v>
      </c>
      <c r="AW188" s="14" t="s">
        <v>33</v>
      </c>
      <c r="AX188" s="14" t="s">
        <v>72</v>
      </c>
      <c r="AY188" s="179" t="s">
        <v>155</v>
      </c>
    </row>
    <row r="189" spans="2:65" s="12" customFormat="1" ht="10.199999999999999">
      <c r="B189" s="159"/>
      <c r="D189" s="160" t="s">
        <v>514</v>
      </c>
      <c r="E189" s="161" t="s">
        <v>19</v>
      </c>
      <c r="F189" s="162" t="s">
        <v>2122</v>
      </c>
      <c r="H189" s="163">
        <v>23.382000000000001</v>
      </c>
      <c r="I189" s="164"/>
      <c r="L189" s="159"/>
      <c r="M189" s="165"/>
      <c r="T189" s="166"/>
      <c r="AT189" s="161" t="s">
        <v>514</v>
      </c>
      <c r="AU189" s="161" t="s">
        <v>82</v>
      </c>
      <c r="AV189" s="12" t="s">
        <v>82</v>
      </c>
      <c r="AW189" s="12" t="s">
        <v>33</v>
      </c>
      <c r="AX189" s="12" t="s">
        <v>72</v>
      </c>
      <c r="AY189" s="161" t="s">
        <v>155</v>
      </c>
    </row>
    <row r="190" spans="2:65" s="14" customFormat="1" ht="10.199999999999999">
      <c r="B190" s="178"/>
      <c r="D190" s="160" t="s">
        <v>514</v>
      </c>
      <c r="E190" s="179" t="s">
        <v>19</v>
      </c>
      <c r="F190" s="180" t="s">
        <v>2069</v>
      </c>
      <c r="H190" s="179" t="s">
        <v>19</v>
      </c>
      <c r="I190" s="181"/>
      <c r="L190" s="178"/>
      <c r="M190" s="182"/>
      <c r="T190" s="183"/>
      <c r="AT190" s="179" t="s">
        <v>514</v>
      </c>
      <c r="AU190" s="179" t="s">
        <v>82</v>
      </c>
      <c r="AV190" s="14" t="s">
        <v>79</v>
      </c>
      <c r="AW190" s="14" t="s">
        <v>33</v>
      </c>
      <c r="AX190" s="14" t="s">
        <v>72</v>
      </c>
      <c r="AY190" s="179" t="s">
        <v>155</v>
      </c>
    </row>
    <row r="191" spans="2:65" s="12" customFormat="1" ht="10.199999999999999">
      <c r="B191" s="159"/>
      <c r="D191" s="160" t="s">
        <v>514</v>
      </c>
      <c r="E191" s="161" t="s">
        <v>19</v>
      </c>
      <c r="F191" s="162" t="s">
        <v>2123</v>
      </c>
      <c r="H191" s="163">
        <v>15.667</v>
      </c>
      <c r="I191" s="164"/>
      <c r="L191" s="159"/>
      <c r="M191" s="165"/>
      <c r="T191" s="166"/>
      <c r="AT191" s="161" t="s">
        <v>514</v>
      </c>
      <c r="AU191" s="161" t="s">
        <v>82</v>
      </c>
      <c r="AV191" s="12" t="s">
        <v>82</v>
      </c>
      <c r="AW191" s="12" t="s">
        <v>33</v>
      </c>
      <c r="AX191" s="12" t="s">
        <v>72</v>
      </c>
      <c r="AY191" s="161" t="s">
        <v>155</v>
      </c>
    </row>
    <row r="192" spans="2:65" s="14" customFormat="1" ht="10.199999999999999">
      <c r="B192" s="178"/>
      <c r="D192" s="160" t="s">
        <v>514</v>
      </c>
      <c r="E192" s="179" t="s">
        <v>19</v>
      </c>
      <c r="F192" s="180" t="s">
        <v>2071</v>
      </c>
      <c r="H192" s="179" t="s">
        <v>19</v>
      </c>
      <c r="I192" s="181"/>
      <c r="L192" s="178"/>
      <c r="M192" s="182"/>
      <c r="T192" s="183"/>
      <c r="AT192" s="179" t="s">
        <v>514</v>
      </c>
      <c r="AU192" s="179" t="s">
        <v>82</v>
      </c>
      <c r="AV192" s="14" t="s">
        <v>79</v>
      </c>
      <c r="AW192" s="14" t="s">
        <v>33</v>
      </c>
      <c r="AX192" s="14" t="s">
        <v>72</v>
      </c>
      <c r="AY192" s="179" t="s">
        <v>155</v>
      </c>
    </row>
    <row r="193" spans="2:51" s="12" customFormat="1" ht="10.199999999999999">
      <c r="B193" s="159"/>
      <c r="D193" s="160" t="s">
        <v>514</v>
      </c>
      <c r="E193" s="161" t="s">
        <v>19</v>
      </c>
      <c r="F193" s="162" t="s">
        <v>2124</v>
      </c>
      <c r="H193" s="163">
        <v>4.7359999999999998</v>
      </c>
      <c r="I193" s="164"/>
      <c r="L193" s="159"/>
      <c r="M193" s="165"/>
      <c r="T193" s="166"/>
      <c r="AT193" s="161" t="s">
        <v>514</v>
      </c>
      <c r="AU193" s="161" t="s">
        <v>82</v>
      </c>
      <c r="AV193" s="12" t="s">
        <v>82</v>
      </c>
      <c r="AW193" s="12" t="s">
        <v>33</v>
      </c>
      <c r="AX193" s="12" t="s">
        <v>72</v>
      </c>
      <c r="AY193" s="161" t="s">
        <v>155</v>
      </c>
    </row>
    <row r="194" spans="2:51" s="14" customFormat="1" ht="10.199999999999999">
      <c r="B194" s="178"/>
      <c r="D194" s="160" t="s">
        <v>514</v>
      </c>
      <c r="E194" s="179" t="s">
        <v>19</v>
      </c>
      <c r="F194" s="180" t="s">
        <v>2073</v>
      </c>
      <c r="H194" s="179" t="s">
        <v>19</v>
      </c>
      <c r="I194" s="181"/>
      <c r="L194" s="178"/>
      <c r="M194" s="182"/>
      <c r="T194" s="183"/>
      <c r="AT194" s="179" t="s">
        <v>514</v>
      </c>
      <c r="AU194" s="179" t="s">
        <v>82</v>
      </c>
      <c r="AV194" s="14" t="s">
        <v>79</v>
      </c>
      <c r="AW194" s="14" t="s">
        <v>33</v>
      </c>
      <c r="AX194" s="14" t="s">
        <v>72</v>
      </c>
      <c r="AY194" s="179" t="s">
        <v>155</v>
      </c>
    </row>
    <row r="195" spans="2:51" s="12" customFormat="1" ht="10.199999999999999">
      <c r="B195" s="159"/>
      <c r="D195" s="160" t="s">
        <v>514</v>
      </c>
      <c r="E195" s="161" t="s">
        <v>19</v>
      </c>
      <c r="F195" s="162" t="s">
        <v>2125</v>
      </c>
      <c r="H195" s="163">
        <v>19.734000000000002</v>
      </c>
      <c r="I195" s="164"/>
      <c r="L195" s="159"/>
      <c r="M195" s="165"/>
      <c r="T195" s="166"/>
      <c r="AT195" s="161" t="s">
        <v>514</v>
      </c>
      <c r="AU195" s="161" t="s">
        <v>82</v>
      </c>
      <c r="AV195" s="12" t="s">
        <v>82</v>
      </c>
      <c r="AW195" s="12" t="s">
        <v>33</v>
      </c>
      <c r="AX195" s="12" t="s">
        <v>72</v>
      </c>
      <c r="AY195" s="161" t="s">
        <v>155</v>
      </c>
    </row>
    <row r="196" spans="2:51" s="14" customFormat="1" ht="10.199999999999999">
      <c r="B196" s="178"/>
      <c r="D196" s="160" t="s">
        <v>514</v>
      </c>
      <c r="E196" s="179" t="s">
        <v>19</v>
      </c>
      <c r="F196" s="180" t="s">
        <v>2075</v>
      </c>
      <c r="H196" s="179" t="s">
        <v>19</v>
      </c>
      <c r="I196" s="181"/>
      <c r="L196" s="178"/>
      <c r="M196" s="182"/>
      <c r="T196" s="183"/>
      <c r="AT196" s="179" t="s">
        <v>514</v>
      </c>
      <c r="AU196" s="179" t="s">
        <v>82</v>
      </c>
      <c r="AV196" s="14" t="s">
        <v>79</v>
      </c>
      <c r="AW196" s="14" t="s">
        <v>33</v>
      </c>
      <c r="AX196" s="14" t="s">
        <v>72</v>
      </c>
      <c r="AY196" s="179" t="s">
        <v>155</v>
      </c>
    </row>
    <row r="197" spans="2:51" s="12" customFormat="1" ht="10.199999999999999">
      <c r="B197" s="159"/>
      <c r="D197" s="160" t="s">
        <v>514</v>
      </c>
      <c r="E197" s="161" t="s">
        <v>19</v>
      </c>
      <c r="F197" s="162" t="s">
        <v>2126</v>
      </c>
      <c r="H197" s="163">
        <v>46.844999999999999</v>
      </c>
      <c r="I197" s="164"/>
      <c r="L197" s="159"/>
      <c r="M197" s="165"/>
      <c r="T197" s="166"/>
      <c r="AT197" s="161" t="s">
        <v>514</v>
      </c>
      <c r="AU197" s="161" t="s">
        <v>82</v>
      </c>
      <c r="AV197" s="12" t="s">
        <v>82</v>
      </c>
      <c r="AW197" s="12" t="s">
        <v>33</v>
      </c>
      <c r="AX197" s="12" t="s">
        <v>72</v>
      </c>
      <c r="AY197" s="161" t="s">
        <v>155</v>
      </c>
    </row>
    <row r="198" spans="2:51" s="14" customFormat="1" ht="10.199999999999999">
      <c r="B198" s="178"/>
      <c r="D198" s="160" t="s">
        <v>514</v>
      </c>
      <c r="E198" s="179" t="s">
        <v>19</v>
      </c>
      <c r="F198" s="180" t="s">
        <v>2077</v>
      </c>
      <c r="H198" s="179" t="s">
        <v>19</v>
      </c>
      <c r="I198" s="181"/>
      <c r="L198" s="178"/>
      <c r="M198" s="182"/>
      <c r="T198" s="183"/>
      <c r="AT198" s="179" t="s">
        <v>514</v>
      </c>
      <c r="AU198" s="179" t="s">
        <v>82</v>
      </c>
      <c r="AV198" s="14" t="s">
        <v>79</v>
      </c>
      <c r="AW198" s="14" t="s">
        <v>33</v>
      </c>
      <c r="AX198" s="14" t="s">
        <v>72</v>
      </c>
      <c r="AY198" s="179" t="s">
        <v>155</v>
      </c>
    </row>
    <row r="199" spans="2:51" s="12" customFormat="1" ht="10.199999999999999">
      <c r="B199" s="159"/>
      <c r="D199" s="160" t="s">
        <v>514</v>
      </c>
      <c r="E199" s="161" t="s">
        <v>19</v>
      </c>
      <c r="F199" s="162" t="s">
        <v>2127</v>
      </c>
      <c r="H199" s="163">
        <v>25.975999999999999</v>
      </c>
      <c r="I199" s="164"/>
      <c r="L199" s="159"/>
      <c r="M199" s="165"/>
      <c r="T199" s="166"/>
      <c r="AT199" s="161" t="s">
        <v>514</v>
      </c>
      <c r="AU199" s="161" t="s">
        <v>82</v>
      </c>
      <c r="AV199" s="12" t="s">
        <v>82</v>
      </c>
      <c r="AW199" s="12" t="s">
        <v>33</v>
      </c>
      <c r="AX199" s="12" t="s">
        <v>72</v>
      </c>
      <c r="AY199" s="161" t="s">
        <v>155</v>
      </c>
    </row>
    <row r="200" spans="2:51" s="14" customFormat="1" ht="10.199999999999999">
      <c r="B200" s="178"/>
      <c r="D200" s="160" t="s">
        <v>514</v>
      </c>
      <c r="E200" s="179" t="s">
        <v>19</v>
      </c>
      <c r="F200" s="180" t="s">
        <v>2079</v>
      </c>
      <c r="H200" s="179" t="s">
        <v>19</v>
      </c>
      <c r="I200" s="181"/>
      <c r="L200" s="178"/>
      <c r="M200" s="182"/>
      <c r="T200" s="183"/>
      <c r="AT200" s="179" t="s">
        <v>514</v>
      </c>
      <c r="AU200" s="179" t="s">
        <v>82</v>
      </c>
      <c r="AV200" s="14" t="s">
        <v>79</v>
      </c>
      <c r="AW200" s="14" t="s">
        <v>33</v>
      </c>
      <c r="AX200" s="14" t="s">
        <v>72</v>
      </c>
      <c r="AY200" s="179" t="s">
        <v>155</v>
      </c>
    </row>
    <row r="201" spans="2:51" s="12" customFormat="1" ht="10.199999999999999">
      <c r="B201" s="159"/>
      <c r="D201" s="160" t="s">
        <v>514</v>
      </c>
      <c r="E201" s="161" t="s">
        <v>19</v>
      </c>
      <c r="F201" s="162" t="s">
        <v>2128</v>
      </c>
      <c r="H201" s="163">
        <v>7.97</v>
      </c>
      <c r="I201" s="164"/>
      <c r="L201" s="159"/>
      <c r="M201" s="165"/>
      <c r="T201" s="166"/>
      <c r="AT201" s="161" t="s">
        <v>514</v>
      </c>
      <c r="AU201" s="161" t="s">
        <v>82</v>
      </c>
      <c r="AV201" s="12" t="s">
        <v>82</v>
      </c>
      <c r="AW201" s="12" t="s">
        <v>33</v>
      </c>
      <c r="AX201" s="12" t="s">
        <v>72</v>
      </c>
      <c r="AY201" s="161" t="s">
        <v>155</v>
      </c>
    </row>
    <row r="202" spans="2:51" s="14" customFormat="1" ht="10.199999999999999">
      <c r="B202" s="178"/>
      <c r="D202" s="160" t="s">
        <v>514</v>
      </c>
      <c r="E202" s="179" t="s">
        <v>19</v>
      </c>
      <c r="F202" s="180" t="s">
        <v>2081</v>
      </c>
      <c r="H202" s="179" t="s">
        <v>19</v>
      </c>
      <c r="I202" s="181"/>
      <c r="L202" s="178"/>
      <c r="M202" s="182"/>
      <c r="T202" s="183"/>
      <c r="AT202" s="179" t="s">
        <v>514</v>
      </c>
      <c r="AU202" s="179" t="s">
        <v>82</v>
      </c>
      <c r="AV202" s="14" t="s">
        <v>79</v>
      </c>
      <c r="AW202" s="14" t="s">
        <v>33</v>
      </c>
      <c r="AX202" s="14" t="s">
        <v>72</v>
      </c>
      <c r="AY202" s="179" t="s">
        <v>155</v>
      </c>
    </row>
    <row r="203" spans="2:51" s="12" customFormat="1" ht="10.199999999999999">
      <c r="B203" s="159"/>
      <c r="D203" s="160" t="s">
        <v>514</v>
      </c>
      <c r="E203" s="161" t="s">
        <v>19</v>
      </c>
      <c r="F203" s="162" t="s">
        <v>2129</v>
      </c>
      <c r="H203" s="163">
        <v>85.268000000000001</v>
      </c>
      <c r="I203" s="164"/>
      <c r="L203" s="159"/>
      <c r="M203" s="165"/>
      <c r="T203" s="166"/>
      <c r="AT203" s="161" t="s">
        <v>514</v>
      </c>
      <c r="AU203" s="161" t="s">
        <v>82</v>
      </c>
      <c r="AV203" s="12" t="s">
        <v>82</v>
      </c>
      <c r="AW203" s="12" t="s">
        <v>33</v>
      </c>
      <c r="AX203" s="12" t="s">
        <v>72</v>
      </c>
      <c r="AY203" s="161" t="s">
        <v>155</v>
      </c>
    </row>
    <row r="204" spans="2:51" s="14" customFormat="1" ht="10.199999999999999">
      <c r="B204" s="178"/>
      <c r="D204" s="160" t="s">
        <v>514</v>
      </c>
      <c r="E204" s="179" t="s">
        <v>19</v>
      </c>
      <c r="F204" s="180" t="s">
        <v>2083</v>
      </c>
      <c r="H204" s="179" t="s">
        <v>19</v>
      </c>
      <c r="I204" s="181"/>
      <c r="L204" s="178"/>
      <c r="M204" s="182"/>
      <c r="T204" s="183"/>
      <c r="AT204" s="179" t="s">
        <v>514</v>
      </c>
      <c r="AU204" s="179" t="s">
        <v>82</v>
      </c>
      <c r="AV204" s="14" t="s">
        <v>79</v>
      </c>
      <c r="AW204" s="14" t="s">
        <v>33</v>
      </c>
      <c r="AX204" s="14" t="s">
        <v>72</v>
      </c>
      <c r="AY204" s="179" t="s">
        <v>155</v>
      </c>
    </row>
    <row r="205" spans="2:51" s="12" customFormat="1" ht="10.199999999999999">
      <c r="B205" s="159"/>
      <c r="D205" s="160" t="s">
        <v>514</v>
      </c>
      <c r="E205" s="161" t="s">
        <v>19</v>
      </c>
      <c r="F205" s="162" t="s">
        <v>2130</v>
      </c>
      <c r="H205" s="163">
        <v>37.54</v>
      </c>
      <c r="I205" s="164"/>
      <c r="L205" s="159"/>
      <c r="M205" s="165"/>
      <c r="T205" s="166"/>
      <c r="AT205" s="161" t="s">
        <v>514</v>
      </c>
      <c r="AU205" s="161" t="s">
        <v>82</v>
      </c>
      <c r="AV205" s="12" t="s">
        <v>82</v>
      </c>
      <c r="AW205" s="12" t="s">
        <v>33</v>
      </c>
      <c r="AX205" s="12" t="s">
        <v>72</v>
      </c>
      <c r="AY205" s="161" t="s">
        <v>155</v>
      </c>
    </row>
    <row r="206" spans="2:51" s="14" customFormat="1" ht="10.199999999999999">
      <c r="B206" s="178"/>
      <c r="D206" s="160" t="s">
        <v>514</v>
      </c>
      <c r="E206" s="179" t="s">
        <v>19</v>
      </c>
      <c r="F206" s="180" t="s">
        <v>2085</v>
      </c>
      <c r="H206" s="179" t="s">
        <v>19</v>
      </c>
      <c r="I206" s="181"/>
      <c r="L206" s="178"/>
      <c r="M206" s="182"/>
      <c r="T206" s="183"/>
      <c r="AT206" s="179" t="s">
        <v>514</v>
      </c>
      <c r="AU206" s="179" t="s">
        <v>82</v>
      </c>
      <c r="AV206" s="14" t="s">
        <v>79</v>
      </c>
      <c r="AW206" s="14" t="s">
        <v>33</v>
      </c>
      <c r="AX206" s="14" t="s">
        <v>72</v>
      </c>
      <c r="AY206" s="179" t="s">
        <v>155</v>
      </c>
    </row>
    <row r="207" spans="2:51" s="12" customFormat="1" ht="10.199999999999999">
      <c r="B207" s="159"/>
      <c r="D207" s="160" t="s">
        <v>514</v>
      </c>
      <c r="E207" s="161" t="s">
        <v>19</v>
      </c>
      <c r="F207" s="162" t="s">
        <v>2131</v>
      </c>
      <c r="H207" s="163">
        <v>42.232999999999997</v>
      </c>
      <c r="I207" s="164"/>
      <c r="L207" s="159"/>
      <c r="M207" s="165"/>
      <c r="T207" s="166"/>
      <c r="AT207" s="161" t="s">
        <v>514</v>
      </c>
      <c r="AU207" s="161" t="s">
        <v>82</v>
      </c>
      <c r="AV207" s="12" t="s">
        <v>82</v>
      </c>
      <c r="AW207" s="12" t="s">
        <v>33</v>
      </c>
      <c r="AX207" s="12" t="s">
        <v>72</v>
      </c>
      <c r="AY207" s="161" t="s">
        <v>155</v>
      </c>
    </row>
    <row r="208" spans="2:51" s="14" customFormat="1" ht="10.199999999999999">
      <c r="B208" s="178"/>
      <c r="D208" s="160" t="s">
        <v>514</v>
      </c>
      <c r="E208" s="179" t="s">
        <v>19</v>
      </c>
      <c r="F208" s="180" t="s">
        <v>2087</v>
      </c>
      <c r="H208" s="179" t="s">
        <v>19</v>
      </c>
      <c r="I208" s="181"/>
      <c r="L208" s="178"/>
      <c r="M208" s="182"/>
      <c r="T208" s="183"/>
      <c r="AT208" s="179" t="s">
        <v>514</v>
      </c>
      <c r="AU208" s="179" t="s">
        <v>82</v>
      </c>
      <c r="AV208" s="14" t="s">
        <v>79</v>
      </c>
      <c r="AW208" s="14" t="s">
        <v>33</v>
      </c>
      <c r="AX208" s="14" t="s">
        <v>72</v>
      </c>
      <c r="AY208" s="179" t="s">
        <v>155</v>
      </c>
    </row>
    <row r="209" spans="2:51" s="12" customFormat="1" ht="10.199999999999999">
      <c r="B209" s="159"/>
      <c r="D209" s="160" t="s">
        <v>514</v>
      </c>
      <c r="E209" s="161" t="s">
        <v>19</v>
      </c>
      <c r="F209" s="162" t="s">
        <v>2132</v>
      </c>
      <c r="H209" s="163">
        <v>23.766999999999999</v>
      </c>
      <c r="I209" s="164"/>
      <c r="L209" s="159"/>
      <c r="M209" s="165"/>
      <c r="T209" s="166"/>
      <c r="AT209" s="161" t="s">
        <v>514</v>
      </c>
      <c r="AU209" s="161" t="s">
        <v>82</v>
      </c>
      <c r="AV209" s="12" t="s">
        <v>82</v>
      </c>
      <c r="AW209" s="12" t="s">
        <v>33</v>
      </c>
      <c r="AX209" s="12" t="s">
        <v>72</v>
      </c>
      <c r="AY209" s="161" t="s">
        <v>155</v>
      </c>
    </row>
    <row r="210" spans="2:51" s="14" customFormat="1" ht="10.199999999999999">
      <c r="B210" s="178"/>
      <c r="D210" s="160" t="s">
        <v>514</v>
      </c>
      <c r="E210" s="179" t="s">
        <v>19</v>
      </c>
      <c r="F210" s="180" t="s">
        <v>2089</v>
      </c>
      <c r="H210" s="179" t="s">
        <v>19</v>
      </c>
      <c r="I210" s="181"/>
      <c r="L210" s="178"/>
      <c r="M210" s="182"/>
      <c r="T210" s="183"/>
      <c r="AT210" s="179" t="s">
        <v>514</v>
      </c>
      <c r="AU210" s="179" t="s">
        <v>82</v>
      </c>
      <c r="AV210" s="14" t="s">
        <v>79</v>
      </c>
      <c r="AW210" s="14" t="s">
        <v>33</v>
      </c>
      <c r="AX210" s="14" t="s">
        <v>72</v>
      </c>
      <c r="AY210" s="179" t="s">
        <v>155</v>
      </c>
    </row>
    <row r="211" spans="2:51" s="12" customFormat="1" ht="10.199999999999999">
      <c r="B211" s="159"/>
      <c r="D211" s="160" t="s">
        <v>514</v>
      </c>
      <c r="E211" s="161" t="s">
        <v>19</v>
      </c>
      <c r="F211" s="162" t="s">
        <v>2133</v>
      </c>
      <c r="H211" s="163">
        <v>14.385999999999999</v>
      </c>
      <c r="I211" s="164"/>
      <c r="L211" s="159"/>
      <c r="M211" s="165"/>
      <c r="T211" s="166"/>
      <c r="AT211" s="161" t="s">
        <v>514</v>
      </c>
      <c r="AU211" s="161" t="s">
        <v>82</v>
      </c>
      <c r="AV211" s="12" t="s">
        <v>82</v>
      </c>
      <c r="AW211" s="12" t="s">
        <v>33</v>
      </c>
      <c r="AX211" s="12" t="s">
        <v>72</v>
      </c>
      <c r="AY211" s="161" t="s">
        <v>155</v>
      </c>
    </row>
    <row r="212" spans="2:51" s="14" customFormat="1" ht="10.199999999999999">
      <c r="B212" s="178"/>
      <c r="D212" s="160" t="s">
        <v>514</v>
      </c>
      <c r="E212" s="179" t="s">
        <v>19</v>
      </c>
      <c r="F212" s="180" t="s">
        <v>2091</v>
      </c>
      <c r="H212" s="179" t="s">
        <v>19</v>
      </c>
      <c r="I212" s="181"/>
      <c r="L212" s="178"/>
      <c r="M212" s="182"/>
      <c r="T212" s="183"/>
      <c r="AT212" s="179" t="s">
        <v>514</v>
      </c>
      <c r="AU212" s="179" t="s">
        <v>82</v>
      </c>
      <c r="AV212" s="14" t="s">
        <v>79</v>
      </c>
      <c r="AW212" s="14" t="s">
        <v>33</v>
      </c>
      <c r="AX212" s="14" t="s">
        <v>72</v>
      </c>
      <c r="AY212" s="179" t="s">
        <v>155</v>
      </c>
    </row>
    <row r="213" spans="2:51" s="12" customFormat="1" ht="10.199999999999999">
      <c r="B213" s="159"/>
      <c r="D213" s="160" t="s">
        <v>514</v>
      </c>
      <c r="E213" s="161" t="s">
        <v>19</v>
      </c>
      <c r="F213" s="162" t="s">
        <v>2134</v>
      </c>
      <c r="H213" s="163">
        <v>3.4569999999999999</v>
      </c>
      <c r="I213" s="164"/>
      <c r="L213" s="159"/>
      <c r="M213" s="165"/>
      <c r="T213" s="166"/>
      <c r="AT213" s="161" t="s">
        <v>514</v>
      </c>
      <c r="AU213" s="161" t="s">
        <v>82</v>
      </c>
      <c r="AV213" s="12" t="s">
        <v>82</v>
      </c>
      <c r="AW213" s="12" t="s">
        <v>33</v>
      </c>
      <c r="AX213" s="12" t="s">
        <v>72</v>
      </c>
      <c r="AY213" s="161" t="s">
        <v>155</v>
      </c>
    </row>
    <row r="214" spans="2:51" s="14" customFormat="1" ht="10.199999999999999">
      <c r="B214" s="178"/>
      <c r="D214" s="160" t="s">
        <v>514</v>
      </c>
      <c r="E214" s="179" t="s">
        <v>19</v>
      </c>
      <c r="F214" s="180" t="s">
        <v>2093</v>
      </c>
      <c r="H214" s="179" t="s">
        <v>19</v>
      </c>
      <c r="I214" s="181"/>
      <c r="L214" s="178"/>
      <c r="M214" s="182"/>
      <c r="T214" s="183"/>
      <c r="AT214" s="179" t="s">
        <v>514</v>
      </c>
      <c r="AU214" s="179" t="s">
        <v>82</v>
      </c>
      <c r="AV214" s="14" t="s">
        <v>79</v>
      </c>
      <c r="AW214" s="14" t="s">
        <v>33</v>
      </c>
      <c r="AX214" s="14" t="s">
        <v>72</v>
      </c>
      <c r="AY214" s="179" t="s">
        <v>155</v>
      </c>
    </row>
    <row r="215" spans="2:51" s="12" customFormat="1" ht="10.199999999999999">
      <c r="B215" s="159"/>
      <c r="D215" s="160" t="s">
        <v>514</v>
      </c>
      <c r="E215" s="161" t="s">
        <v>19</v>
      </c>
      <c r="F215" s="162" t="s">
        <v>2135</v>
      </c>
      <c r="H215" s="163">
        <v>11.574999999999999</v>
      </c>
      <c r="I215" s="164"/>
      <c r="L215" s="159"/>
      <c r="M215" s="165"/>
      <c r="T215" s="166"/>
      <c r="AT215" s="161" t="s">
        <v>514</v>
      </c>
      <c r="AU215" s="161" t="s">
        <v>82</v>
      </c>
      <c r="AV215" s="12" t="s">
        <v>82</v>
      </c>
      <c r="AW215" s="12" t="s">
        <v>33</v>
      </c>
      <c r="AX215" s="12" t="s">
        <v>72</v>
      </c>
      <c r="AY215" s="161" t="s">
        <v>155</v>
      </c>
    </row>
    <row r="216" spans="2:51" s="14" customFormat="1" ht="10.199999999999999">
      <c r="B216" s="178"/>
      <c r="D216" s="160" t="s">
        <v>514</v>
      </c>
      <c r="E216" s="179" t="s">
        <v>19</v>
      </c>
      <c r="F216" s="180" t="s">
        <v>2095</v>
      </c>
      <c r="H216" s="179" t="s">
        <v>19</v>
      </c>
      <c r="I216" s="181"/>
      <c r="L216" s="178"/>
      <c r="M216" s="182"/>
      <c r="T216" s="183"/>
      <c r="AT216" s="179" t="s">
        <v>514</v>
      </c>
      <c r="AU216" s="179" t="s">
        <v>82</v>
      </c>
      <c r="AV216" s="14" t="s">
        <v>79</v>
      </c>
      <c r="AW216" s="14" t="s">
        <v>33</v>
      </c>
      <c r="AX216" s="14" t="s">
        <v>72</v>
      </c>
      <c r="AY216" s="179" t="s">
        <v>155</v>
      </c>
    </row>
    <row r="217" spans="2:51" s="12" customFormat="1" ht="10.199999999999999">
      <c r="B217" s="159"/>
      <c r="D217" s="160" t="s">
        <v>514</v>
      </c>
      <c r="E217" s="161" t="s">
        <v>19</v>
      </c>
      <c r="F217" s="162" t="s">
        <v>2136</v>
      </c>
      <c r="H217" s="163">
        <v>61.277000000000001</v>
      </c>
      <c r="I217" s="164"/>
      <c r="L217" s="159"/>
      <c r="M217" s="165"/>
      <c r="T217" s="166"/>
      <c r="AT217" s="161" t="s">
        <v>514</v>
      </c>
      <c r="AU217" s="161" t="s">
        <v>82</v>
      </c>
      <c r="AV217" s="12" t="s">
        <v>82</v>
      </c>
      <c r="AW217" s="12" t="s">
        <v>33</v>
      </c>
      <c r="AX217" s="12" t="s">
        <v>72</v>
      </c>
      <c r="AY217" s="161" t="s">
        <v>155</v>
      </c>
    </row>
    <row r="218" spans="2:51" s="14" customFormat="1" ht="10.199999999999999">
      <c r="B218" s="178"/>
      <c r="D218" s="160" t="s">
        <v>514</v>
      </c>
      <c r="E218" s="179" t="s">
        <v>19</v>
      </c>
      <c r="F218" s="180" t="s">
        <v>2097</v>
      </c>
      <c r="H218" s="179" t="s">
        <v>19</v>
      </c>
      <c r="I218" s="181"/>
      <c r="L218" s="178"/>
      <c r="M218" s="182"/>
      <c r="T218" s="183"/>
      <c r="AT218" s="179" t="s">
        <v>514</v>
      </c>
      <c r="AU218" s="179" t="s">
        <v>82</v>
      </c>
      <c r="AV218" s="14" t="s">
        <v>79</v>
      </c>
      <c r="AW218" s="14" t="s">
        <v>33</v>
      </c>
      <c r="AX218" s="14" t="s">
        <v>72</v>
      </c>
      <c r="AY218" s="179" t="s">
        <v>155</v>
      </c>
    </row>
    <row r="219" spans="2:51" s="12" customFormat="1" ht="10.199999999999999">
      <c r="B219" s="159"/>
      <c r="D219" s="160" t="s">
        <v>514</v>
      </c>
      <c r="E219" s="161" t="s">
        <v>19</v>
      </c>
      <c r="F219" s="162" t="s">
        <v>2137</v>
      </c>
      <c r="H219" s="163">
        <v>56.09</v>
      </c>
      <c r="I219" s="164"/>
      <c r="L219" s="159"/>
      <c r="M219" s="165"/>
      <c r="T219" s="166"/>
      <c r="AT219" s="161" t="s">
        <v>514</v>
      </c>
      <c r="AU219" s="161" t="s">
        <v>82</v>
      </c>
      <c r="AV219" s="12" t="s">
        <v>82</v>
      </c>
      <c r="AW219" s="12" t="s">
        <v>33</v>
      </c>
      <c r="AX219" s="12" t="s">
        <v>72</v>
      </c>
      <c r="AY219" s="161" t="s">
        <v>155</v>
      </c>
    </row>
    <row r="220" spans="2:51" s="14" customFormat="1" ht="10.199999999999999">
      <c r="B220" s="178"/>
      <c r="D220" s="160" t="s">
        <v>514</v>
      </c>
      <c r="E220" s="179" t="s">
        <v>19</v>
      </c>
      <c r="F220" s="180" t="s">
        <v>2099</v>
      </c>
      <c r="H220" s="179" t="s">
        <v>19</v>
      </c>
      <c r="I220" s="181"/>
      <c r="L220" s="178"/>
      <c r="M220" s="182"/>
      <c r="T220" s="183"/>
      <c r="AT220" s="179" t="s">
        <v>514</v>
      </c>
      <c r="AU220" s="179" t="s">
        <v>82</v>
      </c>
      <c r="AV220" s="14" t="s">
        <v>79</v>
      </c>
      <c r="AW220" s="14" t="s">
        <v>33</v>
      </c>
      <c r="AX220" s="14" t="s">
        <v>72</v>
      </c>
      <c r="AY220" s="179" t="s">
        <v>155</v>
      </c>
    </row>
    <row r="221" spans="2:51" s="12" customFormat="1" ht="10.199999999999999">
      <c r="B221" s="159"/>
      <c r="D221" s="160" t="s">
        <v>514</v>
      </c>
      <c r="E221" s="161" t="s">
        <v>19</v>
      </c>
      <c r="F221" s="162" t="s">
        <v>2138</v>
      </c>
      <c r="H221" s="163">
        <v>67.42</v>
      </c>
      <c r="I221" s="164"/>
      <c r="L221" s="159"/>
      <c r="M221" s="165"/>
      <c r="T221" s="166"/>
      <c r="AT221" s="161" t="s">
        <v>514</v>
      </c>
      <c r="AU221" s="161" t="s">
        <v>82</v>
      </c>
      <c r="AV221" s="12" t="s">
        <v>82</v>
      </c>
      <c r="AW221" s="12" t="s">
        <v>33</v>
      </c>
      <c r="AX221" s="12" t="s">
        <v>72</v>
      </c>
      <c r="AY221" s="161" t="s">
        <v>155</v>
      </c>
    </row>
    <row r="222" spans="2:51" s="14" customFormat="1" ht="10.199999999999999">
      <c r="B222" s="178"/>
      <c r="D222" s="160" t="s">
        <v>514</v>
      </c>
      <c r="E222" s="179" t="s">
        <v>19</v>
      </c>
      <c r="F222" s="180" t="s">
        <v>2101</v>
      </c>
      <c r="H222" s="179" t="s">
        <v>19</v>
      </c>
      <c r="I222" s="181"/>
      <c r="L222" s="178"/>
      <c r="M222" s="182"/>
      <c r="T222" s="183"/>
      <c r="AT222" s="179" t="s">
        <v>514</v>
      </c>
      <c r="AU222" s="179" t="s">
        <v>82</v>
      </c>
      <c r="AV222" s="14" t="s">
        <v>79</v>
      </c>
      <c r="AW222" s="14" t="s">
        <v>33</v>
      </c>
      <c r="AX222" s="14" t="s">
        <v>72</v>
      </c>
      <c r="AY222" s="179" t="s">
        <v>155</v>
      </c>
    </row>
    <row r="223" spans="2:51" s="12" customFormat="1" ht="10.199999999999999">
      <c r="B223" s="159"/>
      <c r="D223" s="160" t="s">
        <v>514</v>
      </c>
      <c r="E223" s="161" t="s">
        <v>19</v>
      </c>
      <c r="F223" s="162" t="s">
        <v>2139</v>
      </c>
      <c r="H223" s="163">
        <v>132.601</v>
      </c>
      <c r="I223" s="164"/>
      <c r="L223" s="159"/>
      <c r="M223" s="165"/>
      <c r="T223" s="166"/>
      <c r="AT223" s="161" t="s">
        <v>514</v>
      </c>
      <c r="AU223" s="161" t="s">
        <v>82</v>
      </c>
      <c r="AV223" s="12" t="s">
        <v>82</v>
      </c>
      <c r="AW223" s="12" t="s">
        <v>33</v>
      </c>
      <c r="AX223" s="12" t="s">
        <v>72</v>
      </c>
      <c r="AY223" s="161" t="s">
        <v>155</v>
      </c>
    </row>
    <row r="224" spans="2:51" s="14" customFormat="1" ht="10.199999999999999">
      <c r="B224" s="178"/>
      <c r="D224" s="160" t="s">
        <v>514</v>
      </c>
      <c r="E224" s="179" t="s">
        <v>19</v>
      </c>
      <c r="F224" s="180" t="s">
        <v>2103</v>
      </c>
      <c r="H224" s="179" t="s">
        <v>19</v>
      </c>
      <c r="I224" s="181"/>
      <c r="L224" s="178"/>
      <c r="M224" s="182"/>
      <c r="T224" s="183"/>
      <c r="AT224" s="179" t="s">
        <v>514</v>
      </c>
      <c r="AU224" s="179" t="s">
        <v>82</v>
      </c>
      <c r="AV224" s="14" t="s">
        <v>79</v>
      </c>
      <c r="AW224" s="14" t="s">
        <v>33</v>
      </c>
      <c r="AX224" s="14" t="s">
        <v>72</v>
      </c>
      <c r="AY224" s="179" t="s">
        <v>155</v>
      </c>
    </row>
    <row r="225" spans="2:51" s="12" customFormat="1" ht="10.199999999999999">
      <c r="B225" s="159"/>
      <c r="D225" s="160" t="s">
        <v>514</v>
      </c>
      <c r="E225" s="161" t="s">
        <v>19</v>
      </c>
      <c r="F225" s="162" t="s">
        <v>2140</v>
      </c>
      <c r="H225" s="163">
        <v>15.311</v>
      </c>
      <c r="I225" s="164"/>
      <c r="L225" s="159"/>
      <c r="M225" s="165"/>
      <c r="T225" s="166"/>
      <c r="AT225" s="161" t="s">
        <v>514</v>
      </c>
      <c r="AU225" s="161" t="s">
        <v>82</v>
      </c>
      <c r="AV225" s="12" t="s">
        <v>82</v>
      </c>
      <c r="AW225" s="12" t="s">
        <v>33</v>
      </c>
      <c r="AX225" s="12" t="s">
        <v>72</v>
      </c>
      <c r="AY225" s="161" t="s">
        <v>155</v>
      </c>
    </row>
    <row r="226" spans="2:51" s="14" customFormat="1" ht="10.199999999999999">
      <c r="B226" s="178"/>
      <c r="D226" s="160" t="s">
        <v>514</v>
      </c>
      <c r="E226" s="179" t="s">
        <v>19</v>
      </c>
      <c r="F226" s="180" t="s">
        <v>2105</v>
      </c>
      <c r="H226" s="179" t="s">
        <v>19</v>
      </c>
      <c r="I226" s="181"/>
      <c r="L226" s="178"/>
      <c r="M226" s="182"/>
      <c r="T226" s="183"/>
      <c r="AT226" s="179" t="s">
        <v>514</v>
      </c>
      <c r="AU226" s="179" t="s">
        <v>82</v>
      </c>
      <c r="AV226" s="14" t="s">
        <v>79</v>
      </c>
      <c r="AW226" s="14" t="s">
        <v>33</v>
      </c>
      <c r="AX226" s="14" t="s">
        <v>72</v>
      </c>
      <c r="AY226" s="179" t="s">
        <v>155</v>
      </c>
    </row>
    <row r="227" spans="2:51" s="12" customFormat="1" ht="10.199999999999999">
      <c r="B227" s="159"/>
      <c r="D227" s="160" t="s">
        <v>514</v>
      </c>
      <c r="E227" s="161" t="s">
        <v>19</v>
      </c>
      <c r="F227" s="162" t="s">
        <v>2141</v>
      </c>
      <c r="H227" s="163">
        <v>10.847</v>
      </c>
      <c r="I227" s="164"/>
      <c r="L227" s="159"/>
      <c r="M227" s="165"/>
      <c r="T227" s="166"/>
      <c r="AT227" s="161" t="s">
        <v>514</v>
      </c>
      <c r="AU227" s="161" t="s">
        <v>82</v>
      </c>
      <c r="AV227" s="12" t="s">
        <v>82</v>
      </c>
      <c r="AW227" s="12" t="s">
        <v>33</v>
      </c>
      <c r="AX227" s="12" t="s">
        <v>72</v>
      </c>
      <c r="AY227" s="161" t="s">
        <v>155</v>
      </c>
    </row>
    <row r="228" spans="2:51" s="14" customFormat="1" ht="10.199999999999999">
      <c r="B228" s="178"/>
      <c r="D228" s="160" t="s">
        <v>514</v>
      </c>
      <c r="E228" s="179" t="s">
        <v>19</v>
      </c>
      <c r="F228" s="180" t="s">
        <v>2107</v>
      </c>
      <c r="H228" s="179" t="s">
        <v>19</v>
      </c>
      <c r="I228" s="181"/>
      <c r="L228" s="178"/>
      <c r="M228" s="182"/>
      <c r="T228" s="183"/>
      <c r="AT228" s="179" t="s">
        <v>514</v>
      </c>
      <c r="AU228" s="179" t="s">
        <v>82</v>
      </c>
      <c r="AV228" s="14" t="s">
        <v>79</v>
      </c>
      <c r="AW228" s="14" t="s">
        <v>33</v>
      </c>
      <c r="AX228" s="14" t="s">
        <v>72</v>
      </c>
      <c r="AY228" s="179" t="s">
        <v>155</v>
      </c>
    </row>
    <row r="229" spans="2:51" s="12" customFormat="1" ht="10.199999999999999">
      <c r="B229" s="159"/>
      <c r="D229" s="160" t="s">
        <v>514</v>
      </c>
      <c r="E229" s="161" t="s">
        <v>19</v>
      </c>
      <c r="F229" s="162" t="s">
        <v>2142</v>
      </c>
      <c r="H229" s="163">
        <v>45.436</v>
      </c>
      <c r="I229" s="164"/>
      <c r="L229" s="159"/>
      <c r="M229" s="165"/>
      <c r="T229" s="166"/>
      <c r="AT229" s="161" t="s">
        <v>514</v>
      </c>
      <c r="AU229" s="161" t="s">
        <v>82</v>
      </c>
      <c r="AV229" s="12" t="s">
        <v>82</v>
      </c>
      <c r="AW229" s="12" t="s">
        <v>33</v>
      </c>
      <c r="AX229" s="12" t="s">
        <v>72</v>
      </c>
      <c r="AY229" s="161" t="s">
        <v>155</v>
      </c>
    </row>
    <row r="230" spans="2:51" s="14" customFormat="1" ht="10.199999999999999">
      <c r="B230" s="178"/>
      <c r="D230" s="160" t="s">
        <v>514</v>
      </c>
      <c r="E230" s="179" t="s">
        <v>19</v>
      </c>
      <c r="F230" s="180" t="s">
        <v>2109</v>
      </c>
      <c r="H230" s="179" t="s">
        <v>19</v>
      </c>
      <c r="I230" s="181"/>
      <c r="L230" s="178"/>
      <c r="M230" s="182"/>
      <c r="T230" s="183"/>
      <c r="AT230" s="179" t="s">
        <v>514</v>
      </c>
      <c r="AU230" s="179" t="s">
        <v>82</v>
      </c>
      <c r="AV230" s="14" t="s">
        <v>79</v>
      </c>
      <c r="AW230" s="14" t="s">
        <v>33</v>
      </c>
      <c r="AX230" s="14" t="s">
        <v>72</v>
      </c>
      <c r="AY230" s="179" t="s">
        <v>155</v>
      </c>
    </row>
    <row r="231" spans="2:51" s="12" customFormat="1" ht="10.199999999999999">
      <c r="B231" s="159"/>
      <c r="D231" s="160" t="s">
        <v>514</v>
      </c>
      <c r="E231" s="161" t="s">
        <v>19</v>
      </c>
      <c r="F231" s="162" t="s">
        <v>2143</v>
      </c>
      <c r="H231" s="163">
        <v>35.335999999999999</v>
      </c>
      <c r="I231" s="164"/>
      <c r="L231" s="159"/>
      <c r="M231" s="165"/>
      <c r="T231" s="166"/>
      <c r="AT231" s="161" t="s">
        <v>514</v>
      </c>
      <c r="AU231" s="161" t="s">
        <v>82</v>
      </c>
      <c r="AV231" s="12" t="s">
        <v>82</v>
      </c>
      <c r="AW231" s="12" t="s">
        <v>33</v>
      </c>
      <c r="AX231" s="12" t="s">
        <v>72</v>
      </c>
      <c r="AY231" s="161" t="s">
        <v>155</v>
      </c>
    </row>
    <row r="232" spans="2:51" s="14" customFormat="1" ht="10.199999999999999">
      <c r="B232" s="178"/>
      <c r="D232" s="160" t="s">
        <v>514</v>
      </c>
      <c r="E232" s="179" t="s">
        <v>19</v>
      </c>
      <c r="F232" s="180" t="s">
        <v>2111</v>
      </c>
      <c r="H232" s="179" t="s">
        <v>19</v>
      </c>
      <c r="I232" s="181"/>
      <c r="L232" s="178"/>
      <c r="M232" s="182"/>
      <c r="T232" s="183"/>
      <c r="AT232" s="179" t="s">
        <v>514</v>
      </c>
      <c r="AU232" s="179" t="s">
        <v>82</v>
      </c>
      <c r="AV232" s="14" t="s">
        <v>79</v>
      </c>
      <c r="AW232" s="14" t="s">
        <v>33</v>
      </c>
      <c r="AX232" s="14" t="s">
        <v>72</v>
      </c>
      <c r="AY232" s="179" t="s">
        <v>155</v>
      </c>
    </row>
    <row r="233" spans="2:51" s="12" customFormat="1" ht="10.199999999999999">
      <c r="B233" s="159"/>
      <c r="D233" s="160" t="s">
        <v>514</v>
      </c>
      <c r="E233" s="161" t="s">
        <v>19</v>
      </c>
      <c r="F233" s="162" t="s">
        <v>2144</v>
      </c>
      <c r="H233" s="163">
        <v>45.348999999999997</v>
      </c>
      <c r="I233" s="164"/>
      <c r="L233" s="159"/>
      <c r="M233" s="165"/>
      <c r="T233" s="166"/>
      <c r="AT233" s="161" t="s">
        <v>514</v>
      </c>
      <c r="AU233" s="161" t="s">
        <v>82</v>
      </c>
      <c r="AV233" s="12" t="s">
        <v>82</v>
      </c>
      <c r="AW233" s="12" t="s">
        <v>33</v>
      </c>
      <c r="AX233" s="12" t="s">
        <v>72</v>
      </c>
      <c r="AY233" s="161" t="s">
        <v>155</v>
      </c>
    </row>
    <row r="234" spans="2:51" s="15" customFormat="1" ht="10.199999999999999">
      <c r="B234" s="184"/>
      <c r="D234" s="160" t="s">
        <v>514</v>
      </c>
      <c r="E234" s="185" t="s">
        <v>19</v>
      </c>
      <c r="F234" s="186" t="s">
        <v>620</v>
      </c>
      <c r="H234" s="187">
        <v>848.42700000000002</v>
      </c>
      <c r="I234" s="188"/>
      <c r="L234" s="184"/>
      <c r="M234" s="189"/>
      <c r="T234" s="190"/>
      <c r="AT234" s="185" t="s">
        <v>514</v>
      </c>
      <c r="AU234" s="185" t="s">
        <v>82</v>
      </c>
      <c r="AV234" s="15" t="s">
        <v>92</v>
      </c>
      <c r="AW234" s="15" t="s">
        <v>33</v>
      </c>
      <c r="AX234" s="15" t="s">
        <v>72</v>
      </c>
      <c r="AY234" s="185" t="s">
        <v>155</v>
      </c>
    </row>
    <row r="235" spans="2:51" s="14" customFormat="1" ht="10.199999999999999">
      <c r="B235" s="178"/>
      <c r="D235" s="160" t="s">
        <v>514</v>
      </c>
      <c r="E235" s="179" t="s">
        <v>19</v>
      </c>
      <c r="F235" s="180" t="s">
        <v>2114</v>
      </c>
      <c r="H235" s="179" t="s">
        <v>19</v>
      </c>
      <c r="I235" s="181"/>
      <c r="L235" s="178"/>
      <c r="M235" s="182"/>
      <c r="T235" s="183"/>
      <c r="AT235" s="179" t="s">
        <v>514</v>
      </c>
      <c r="AU235" s="179" t="s">
        <v>82</v>
      </c>
      <c r="AV235" s="14" t="s">
        <v>79</v>
      </c>
      <c r="AW235" s="14" t="s">
        <v>33</v>
      </c>
      <c r="AX235" s="14" t="s">
        <v>72</v>
      </c>
      <c r="AY235" s="179" t="s">
        <v>155</v>
      </c>
    </row>
    <row r="236" spans="2:51" s="14" customFormat="1" ht="10.199999999999999">
      <c r="B236" s="178"/>
      <c r="D236" s="160" t="s">
        <v>514</v>
      </c>
      <c r="E236" s="179" t="s">
        <v>19</v>
      </c>
      <c r="F236" s="180" t="s">
        <v>2115</v>
      </c>
      <c r="H236" s="179" t="s">
        <v>19</v>
      </c>
      <c r="I236" s="181"/>
      <c r="L236" s="178"/>
      <c r="M236" s="182"/>
      <c r="T236" s="183"/>
      <c r="AT236" s="179" t="s">
        <v>514</v>
      </c>
      <c r="AU236" s="179" t="s">
        <v>82</v>
      </c>
      <c r="AV236" s="14" t="s">
        <v>79</v>
      </c>
      <c r="AW236" s="14" t="s">
        <v>33</v>
      </c>
      <c r="AX236" s="14" t="s">
        <v>72</v>
      </c>
      <c r="AY236" s="179" t="s">
        <v>155</v>
      </c>
    </row>
    <row r="237" spans="2:51" s="12" customFormat="1" ht="10.199999999999999">
      <c r="B237" s="159"/>
      <c r="D237" s="160" t="s">
        <v>514</v>
      </c>
      <c r="E237" s="161" t="s">
        <v>19</v>
      </c>
      <c r="F237" s="162" t="s">
        <v>2145</v>
      </c>
      <c r="H237" s="163">
        <v>21.777000000000001</v>
      </c>
      <c r="I237" s="164"/>
      <c r="L237" s="159"/>
      <c r="M237" s="165"/>
      <c r="T237" s="166"/>
      <c r="AT237" s="161" t="s">
        <v>514</v>
      </c>
      <c r="AU237" s="161" t="s">
        <v>82</v>
      </c>
      <c r="AV237" s="12" t="s">
        <v>82</v>
      </c>
      <c r="AW237" s="12" t="s">
        <v>33</v>
      </c>
      <c r="AX237" s="12" t="s">
        <v>72</v>
      </c>
      <c r="AY237" s="161" t="s">
        <v>155</v>
      </c>
    </row>
    <row r="238" spans="2:51" s="14" customFormat="1" ht="10.199999999999999">
      <c r="B238" s="178"/>
      <c r="D238" s="160" t="s">
        <v>514</v>
      </c>
      <c r="E238" s="179" t="s">
        <v>19</v>
      </c>
      <c r="F238" s="180" t="s">
        <v>2117</v>
      </c>
      <c r="H238" s="179" t="s">
        <v>19</v>
      </c>
      <c r="I238" s="181"/>
      <c r="L238" s="178"/>
      <c r="M238" s="182"/>
      <c r="T238" s="183"/>
      <c r="AT238" s="179" t="s">
        <v>514</v>
      </c>
      <c r="AU238" s="179" t="s">
        <v>82</v>
      </c>
      <c r="AV238" s="14" t="s">
        <v>79</v>
      </c>
      <c r="AW238" s="14" t="s">
        <v>33</v>
      </c>
      <c r="AX238" s="14" t="s">
        <v>72</v>
      </c>
      <c r="AY238" s="179" t="s">
        <v>155</v>
      </c>
    </row>
    <row r="239" spans="2:51" s="12" customFormat="1" ht="10.199999999999999">
      <c r="B239" s="159"/>
      <c r="D239" s="160" t="s">
        <v>514</v>
      </c>
      <c r="E239" s="161" t="s">
        <v>19</v>
      </c>
      <c r="F239" s="162" t="s">
        <v>2146</v>
      </c>
      <c r="H239" s="163">
        <v>15.066000000000001</v>
      </c>
      <c r="I239" s="164"/>
      <c r="L239" s="159"/>
      <c r="M239" s="165"/>
      <c r="T239" s="166"/>
      <c r="AT239" s="161" t="s">
        <v>514</v>
      </c>
      <c r="AU239" s="161" t="s">
        <v>82</v>
      </c>
      <c r="AV239" s="12" t="s">
        <v>82</v>
      </c>
      <c r="AW239" s="12" t="s">
        <v>33</v>
      </c>
      <c r="AX239" s="12" t="s">
        <v>72</v>
      </c>
      <c r="AY239" s="161" t="s">
        <v>155</v>
      </c>
    </row>
    <row r="240" spans="2:51" s="15" customFormat="1" ht="10.199999999999999">
      <c r="B240" s="184"/>
      <c r="D240" s="160" t="s">
        <v>514</v>
      </c>
      <c r="E240" s="185" t="s">
        <v>19</v>
      </c>
      <c r="F240" s="186" t="s">
        <v>620</v>
      </c>
      <c r="H240" s="187">
        <v>36.843000000000004</v>
      </c>
      <c r="I240" s="188"/>
      <c r="L240" s="184"/>
      <c r="M240" s="189"/>
      <c r="T240" s="190"/>
      <c r="AT240" s="185" t="s">
        <v>514</v>
      </c>
      <c r="AU240" s="185" t="s">
        <v>82</v>
      </c>
      <c r="AV240" s="15" t="s">
        <v>92</v>
      </c>
      <c r="AW240" s="15" t="s">
        <v>33</v>
      </c>
      <c r="AX240" s="15" t="s">
        <v>72</v>
      </c>
      <c r="AY240" s="185" t="s">
        <v>155</v>
      </c>
    </row>
    <row r="241" spans="2:65" s="13" customFormat="1" ht="10.199999999999999">
      <c r="B241" s="167"/>
      <c r="D241" s="160" t="s">
        <v>514</v>
      </c>
      <c r="E241" s="168" t="s">
        <v>19</v>
      </c>
      <c r="F241" s="169" t="s">
        <v>516</v>
      </c>
      <c r="H241" s="170">
        <v>885.27</v>
      </c>
      <c r="I241" s="171"/>
      <c r="L241" s="167"/>
      <c r="M241" s="172"/>
      <c r="T241" s="173"/>
      <c r="AT241" s="168" t="s">
        <v>514</v>
      </c>
      <c r="AU241" s="168" t="s">
        <v>82</v>
      </c>
      <c r="AV241" s="13" t="s">
        <v>163</v>
      </c>
      <c r="AW241" s="13" t="s">
        <v>33</v>
      </c>
      <c r="AX241" s="13" t="s">
        <v>79</v>
      </c>
      <c r="AY241" s="168" t="s">
        <v>155</v>
      </c>
    </row>
    <row r="242" spans="2:65" s="1" customFormat="1" ht="24.15" customHeight="1">
      <c r="B242" s="33"/>
      <c r="C242" s="132" t="s">
        <v>177</v>
      </c>
      <c r="D242" s="132" t="s">
        <v>158</v>
      </c>
      <c r="E242" s="133" t="s">
        <v>746</v>
      </c>
      <c r="F242" s="134" t="s">
        <v>747</v>
      </c>
      <c r="G242" s="135" t="s">
        <v>176</v>
      </c>
      <c r="H242" s="136">
        <v>885.27</v>
      </c>
      <c r="I242" s="137"/>
      <c r="J242" s="138">
        <f>ROUND(I242*H242,2)</f>
        <v>0</v>
      </c>
      <c r="K242" s="134" t="s">
        <v>162</v>
      </c>
      <c r="L242" s="33"/>
      <c r="M242" s="139" t="s">
        <v>19</v>
      </c>
      <c r="N242" s="140" t="s">
        <v>43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163</v>
      </c>
      <c r="AT242" s="143" t="s">
        <v>158</v>
      </c>
      <c r="AU242" s="143" t="s">
        <v>82</v>
      </c>
      <c r="AY242" s="18" t="s">
        <v>155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8" t="s">
        <v>79</v>
      </c>
      <c r="BK242" s="144">
        <f>ROUND(I242*H242,2)</f>
        <v>0</v>
      </c>
      <c r="BL242" s="18" t="s">
        <v>163</v>
      </c>
      <c r="BM242" s="143" t="s">
        <v>2147</v>
      </c>
    </row>
    <row r="243" spans="2:65" s="1" customFormat="1" ht="10.199999999999999">
      <c r="B243" s="33"/>
      <c r="D243" s="145" t="s">
        <v>164</v>
      </c>
      <c r="F243" s="146" t="s">
        <v>749</v>
      </c>
      <c r="I243" s="147"/>
      <c r="L243" s="33"/>
      <c r="M243" s="148"/>
      <c r="T243" s="54"/>
      <c r="AT243" s="18" t="s">
        <v>164</v>
      </c>
      <c r="AU243" s="18" t="s">
        <v>82</v>
      </c>
    </row>
    <row r="244" spans="2:65" s="14" customFormat="1" ht="10.199999999999999">
      <c r="B244" s="178"/>
      <c r="D244" s="160" t="s">
        <v>514</v>
      </c>
      <c r="E244" s="179" t="s">
        <v>19</v>
      </c>
      <c r="F244" s="180" t="s">
        <v>2148</v>
      </c>
      <c r="H244" s="179" t="s">
        <v>19</v>
      </c>
      <c r="I244" s="181"/>
      <c r="L244" s="178"/>
      <c r="M244" s="182"/>
      <c r="T244" s="183"/>
      <c r="AT244" s="179" t="s">
        <v>514</v>
      </c>
      <c r="AU244" s="179" t="s">
        <v>82</v>
      </c>
      <c r="AV244" s="14" t="s">
        <v>79</v>
      </c>
      <c r="AW244" s="14" t="s">
        <v>33</v>
      </c>
      <c r="AX244" s="14" t="s">
        <v>72</v>
      </c>
      <c r="AY244" s="179" t="s">
        <v>155</v>
      </c>
    </row>
    <row r="245" spans="2:65" s="12" customFormat="1" ht="10.199999999999999">
      <c r="B245" s="159"/>
      <c r="D245" s="160" t="s">
        <v>514</v>
      </c>
      <c r="E245" s="161" t="s">
        <v>19</v>
      </c>
      <c r="F245" s="162" t="s">
        <v>2149</v>
      </c>
      <c r="H245" s="163">
        <v>885.27</v>
      </c>
      <c r="I245" s="164"/>
      <c r="L245" s="159"/>
      <c r="M245" s="165"/>
      <c r="T245" s="166"/>
      <c r="AT245" s="161" t="s">
        <v>514</v>
      </c>
      <c r="AU245" s="161" t="s">
        <v>82</v>
      </c>
      <c r="AV245" s="12" t="s">
        <v>82</v>
      </c>
      <c r="AW245" s="12" t="s">
        <v>33</v>
      </c>
      <c r="AX245" s="12" t="s">
        <v>79</v>
      </c>
      <c r="AY245" s="161" t="s">
        <v>155</v>
      </c>
    </row>
    <row r="246" spans="2:65" s="1" customFormat="1" ht="24.15" customHeight="1">
      <c r="B246" s="33"/>
      <c r="C246" s="132" t="s">
        <v>198</v>
      </c>
      <c r="D246" s="132" t="s">
        <v>158</v>
      </c>
      <c r="E246" s="133" t="s">
        <v>248</v>
      </c>
      <c r="F246" s="134" t="s">
        <v>249</v>
      </c>
      <c r="G246" s="135" t="s">
        <v>186</v>
      </c>
      <c r="H246" s="136">
        <v>222.227</v>
      </c>
      <c r="I246" s="137"/>
      <c r="J246" s="138">
        <f>ROUND(I246*H246,2)</f>
        <v>0</v>
      </c>
      <c r="K246" s="134" t="s">
        <v>162</v>
      </c>
      <c r="L246" s="33"/>
      <c r="M246" s="139" t="s">
        <v>19</v>
      </c>
      <c r="N246" s="140" t="s">
        <v>43</v>
      </c>
      <c r="P246" s="141">
        <f>O246*H246</f>
        <v>0</v>
      </c>
      <c r="Q246" s="141">
        <v>0</v>
      </c>
      <c r="R246" s="141">
        <f>Q246*H246</f>
        <v>0</v>
      </c>
      <c r="S246" s="141">
        <v>0</v>
      </c>
      <c r="T246" s="142">
        <f>S246*H246</f>
        <v>0</v>
      </c>
      <c r="AR246" s="143" t="s">
        <v>163</v>
      </c>
      <c r="AT246" s="143" t="s">
        <v>158</v>
      </c>
      <c r="AU246" s="143" t="s">
        <v>82</v>
      </c>
      <c r="AY246" s="18" t="s">
        <v>155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8" t="s">
        <v>79</v>
      </c>
      <c r="BK246" s="144">
        <f>ROUND(I246*H246,2)</f>
        <v>0</v>
      </c>
      <c r="BL246" s="18" t="s">
        <v>163</v>
      </c>
      <c r="BM246" s="143" t="s">
        <v>2150</v>
      </c>
    </row>
    <row r="247" spans="2:65" s="1" customFormat="1" ht="10.199999999999999">
      <c r="B247" s="33"/>
      <c r="D247" s="145" t="s">
        <v>164</v>
      </c>
      <c r="F247" s="146" t="s">
        <v>251</v>
      </c>
      <c r="I247" s="147"/>
      <c r="L247" s="33"/>
      <c r="M247" s="148"/>
      <c r="T247" s="54"/>
      <c r="AT247" s="18" t="s">
        <v>164</v>
      </c>
      <c r="AU247" s="18" t="s">
        <v>82</v>
      </c>
    </row>
    <row r="248" spans="2:65" s="14" customFormat="1" ht="10.199999999999999">
      <c r="B248" s="178"/>
      <c r="D248" s="160" t="s">
        <v>514</v>
      </c>
      <c r="E248" s="179" t="s">
        <v>19</v>
      </c>
      <c r="F248" s="180" t="s">
        <v>759</v>
      </c>
      <c r="H248" s="179" t="s">
        <v>19</v>
      </c>
      <c r="I248" s="181"/>
      <c r="L248" s="178"/>
      <c r="M248" s="182"/>
      <c r="T248" s="183"/>
      <c r="AT248" s="179" t="s">
        <v>514</v>
      </c>
      <c r="AU248" s="179" t="s">
        <v>82</v>
      </c>
      <c r="AV248" s="14" t="s">
        <v>79</v>
      </c>
      <c r="AW248" s="14" t="s">
        <v>33</v>
      </c>
      <c r="AX248" s="14" t="s">
        <v>72</v>
      </c>
      <c r="AY248" s="179" t="s">
        <v>155</v>
      </c>
    </row>
    <row r="249" spans="2:65" s="12" customFormat="1" ht="10.199999999999999">
      <c r="B249" s="159"/>
      <c r="D249" s="160" t="s">
        <v>514</v>
      </c>
      <c r="E249" s="161" t="s">
        <v>19</v>
      </c>
      <c r="F249" s="162" t="s">
        <v>2151</v>
      </c>
      <c r="H249" s="163">
        <v>358.93700000000001</v>
      </c>
      <c r="I249" s="164"/>
      <c r="L249" s="159"/>
      <c r="M249" s="165"/>
      <c r="T249" s="166"/>
      <c r="AT249" s="161" t="s">
        <v>514</v>
      </c>
      <c r="AU249" s="161" t="s">
        <v>82</v>
      </c>
      <c r="AV249" s="12" t="s">
        <v>82</v>
      </c>
      <c r="AW249" s="12" t="s">
        <v>33</v>
      </c>
      <c r="AX249" s="12" t="s">
        <v>72</v>
      </c>
      <c r="AY249" s="161" t="s">
        <v>155</v>
      </c>
    </row>
    <row r="250" spans="2:65" s="14" customFormat="1" ht="10.199999999999999">
      <c r="B250" s="178"/>
      <c r="D250" s="160" t="s">
        <v>514</v>
      </c>
      <c r="E250" s="179" t="s">
        <v>19</v>
      </c>
      <c r="F250" s="180" t="s">
        <v>2152</v>
      </c>
      <c r="H250" s="179" t="s">
        <v>19</v>
      </c>
      <c r="I250" s="181"/>
      <c r="L250" s="178"/>
      <c r="M250" s="182"/>
      <c r="T250" s="183"/>
      <c r="AT250" s="179" t="s">
        <v>514</v>
      </c>
      <c r="AU250" s="179" t="s">
        <v>82</v>
      </c>
      <c r="AV250" s="14" t="s">
        <v>79</v>
      </c>
      <c r="AW250" s="14" t="s">
        <v>33</v>
      </c>
      <c r="AX250" s="14" t="s">
        <v>72</v>
      </c>
      <c r="AY250" s="179" t="s">
        <v>155</v>
      </c>
    </row>
    <row r="251" spans="2:65" s="14" customFormat="1" ht="10.199999999999999">
      <c r="B251" s="178"/>
      <c r="D251" s="160" t="s">
        <v>514</v>
      </c>
      <c r="E251" s="179" t="s">
        <v>19</v>
      </c>
      <c r="F251" s="180" t="s">
        <v>2153</v>
      </c>
      <c r="H251" s="179" t="s">
        <v>19</v>
      </c>
      <c r="I251" s="181"/>
      <c r="L251" s="178"/>
      <c r="M251" s="182"/>
      <c r="T251" s="183"/>
      <c r="AT251" s="179" t="s">
        <v>514</v>
      </c>
      <c r="AU251" s="179" t="s">
        <v>82</v>
      </c>
      <c r="AV251" s="14" t="s">
        <v>79</v>
      </c>
      <c r="AW251" s="14" t="s">
        <v>33</v>
      </c>
      <c r="AX251" s="14" t="s">
        <v>72</v>
      </c>
      <c r="AY251" s="179" t="s">
        <v>155</v>
      </c>
    </row>
    <row r="252" spans="2:65" s="12" customFormat="1" ht="10.199999999999999">
      <c r="B252" s="159"/>
      <c r="D252" s="160" t="s">
        <v>514</v>
      </c>
      <c r="E252" s="161" t="s">
        <v>19</v>
      </c>
      <c r="F252" s="162" t="s">
        <v>2154</v>
      </c>
      <c r="H252" s="163">
        <v>-136.71</v>
      </c>
      <c r="I252" s="164"/>
      <c r="L252" s="159"/>
      <c r="M252" s="165"/>
      <c r="T252" s="166"/>
      <c r="AT252" s="161" t="s">
        <v>514</v>
      </c>
      <c r="AU252" s="161" t="s">
        <v>82</v>
      </c>
      <c r="AV252" s="12" t="s">
        <v>82</v>
      </c>
      <c r="AW252" s="12" t="s">
        <v>33</v>
      </c>
      <c r="AX252" s="12" t="s">
        <v>72</v>
      </c>
      <c r="AY252" s="161" t="s">
        <v>155</v>
      </c>
    </row>
    <row r="253" spans="2:65" s="13" customFormat="1" ht="10.199999999999999">
      <c r="B253" s="167"/>
      <c r="D253" s="160" t="s">
        <v>514</v>
      </c>
      <c r="E253" s="168" t="s">
        <v>19</v>
      </c>
      <c r="F253" s="169" t="s">
        <v>516</v>
      </c>
      <c r="H253" s="170">
        <v>222.227</v>
      </c>
      <c r="I253" s="171"/>
      <c r="L253" s="167"/>
      <c r="M253" s="172"/>
      <c r="T253" s="173"/>
      <c r="AT253" s="168" t="s">
        <v>514</v>
      </c>
      <c r="AU253" s="168" t="s">
        <v>82</v>
      </c>
      <c r="AV253" s="13" t="s">
        <v>163</v>
      </c>
      <c r="AW253" s="13" t="s">
        <v>33</v>
      </c>
      <c r="AX253" s="13" t="s">
        <v>79</v>
      </c>
      <c r="AY253" s="168" t="s">
        <v>155</v>
      </c>
    </row>
    <row r="254" spans="2:65" s="1" customFormat="1" ht="16.5" customHeight="1">
      <c r="B254" s="33"/>
      <c r="C254" s="149" t="s">
        <v>182</v>
      </c>
      <c r="D254" s="149" t="s">
        <v>229</v>
      </c>
      <c r="E254" s="150" t="s">
        <v>772</v>
      </c>
      <c r="F254" s="151" t="s">
        <v>773</v>
      </c>
      <c r="G254" s="152" t="s">
        <v>232</v>
      </c>
      <c r="H254" s="153">
        <v>251.434</v>
      </c>
      <c r="I254" s="154"/>
      <c r="J254" s="155">
        <f>ROUND(I254*H254,2)</f>
        <v>0</v>
      </c>
      <c r="K254" s="151" t="s">
        <v>19</v>
      </c>
      <c r="L254" s="156"/>
      <c r="M254" s="157" t="s">
        <v>19</v>
      </c>
      <c r="N254" s="158" t="s">
        <v>43</v>
      </c>
      <c r="P254" s="141">
        <f>O254*H254</f>
        <v>0</v>
      </c>
      <c r="Q254" s="141">
        <v>0</v>
      </c>
      <c r="R254" s="141">
        <f>Q254*H254</f>
        <v>0</v>
      </c>
      <c r="S254" s="141">
        <v>0</v>
      </c>
      <c r="T254" s="142">
        <f>S254*H254</f>
        <v>0</v>
      </c>
      <c r="AR254" s="143" t="s">
        <v>177</v>
      </c>
      <c r="AT254" s="143" t="s">
        <v>229</v>
      </c>
      <c r="AU254" s="143" t="s">
        <v>82</v>
      </c>
      <c r="AY254" s="18" t="s">
        <v>155</v>
      </c>
      <c r="BE254" s="144">
        <f>IF(N254="základní",J254,0)</f>
        <v>0</v>
      </c>
      <c r="BF254" s="144">
        <f>IF(N254="snížená",J254,0)</f>
        <v>0</v>
      </c>
      <c r="BG254" s="144">
        <f>IF(N254="zákl. přenesená",J254,0)</f>
        <v>0</v>
      </c>
      <c r="BH254" s="144">
        <f>IF(N254="sníž. přenesená",J254,0)</f>
        <v>0</v>
      </c>
      <c r="BI254" s="144">
        <f>IF(N254="nulová",J254,0)</f>
        <v>0</v>
      </c>
      <c r="BJ254" s="18" t="s">
        <v>79</v>
      </c>
      <c r="BK254" s="144">
        <f>ROUND(I254*H254,2)</f>
        <v>0</v>
      </c>
      <c r="BL254" s="18" t="s">
        <v>163</v>
      </c>
      <c r="BM254" s="143" t="s">
        <v>2155</v>
      </c>
    </row>
    <row r="255" spans="2:65" s="14" customFormat="1" ht="10.199999999999999">
      <c r="B255" s="178"/>
      <c r="D255" s="160" t="s">
        <v>514</v>
      </c>
      <c r="E255" s="179" t="s">
        <v>19</v>
      </c>
      <c r="F255" s="180" t="s">
        <v>1128</v>
      </c>
      <c r="H255" s="179" t="s">
        <v>19</v>
      </c>
      <c r="I255" s="181"/>
      <c r="L255" s="178"/>
      <c r="M255" s="182"/>
      <c r="T255" s="183"/>
      <c r="AT255" s="179" t="s">
        <v>514</v>
      </c>
      <c r="AU255" s="179" t="s">
        <v>82</v>
      </c>
      <c r="AV255" s="14" t="s">
        <v>79</v>
      </c>
      <c r="AW255" s="14" t="s">
        <v>33</v>
      </c>
      <c r="AX255" s="14" t="s">
        <v>72</v>
      </c>
      <c r="AY255" s="179" t="s">
        <v>155</v>
      </c>
    </row>
    <row r="256" spans="2:65" s="14" customFormat="1" ht="10.199999999999999">
      <c r="B256" s="178"/>
      <c r="D256" s="160" t="s">
        <v>514</v>
      </c>
      <c r="E256" s="179" t="s">
        <v>19</v>
      </c>
      <c r="F256" s="180" t="s">
        <v>1544</v>
      </c>
      <c r="H256" s="179" t="s">
        <v>19</v>
      </c>
      <c r="I256" s="181"/>
      <c r="L256" s="178"/>
      <c r="M256" s="182"/>
      <c r="T256" s="183"/>
      <c r="AT256" s="179" t="s">
        <v>514</v>
      </c>
      <c r="AU256" s="179" t="s">
        <v>82</v>
      </c>
      <c r="AV256" s="14" t="s">
        <v>79</v>
      </c>
      <c r="AW256" s="14" t="s">
        <v>33</v>
      </c>
      <c r="AX256" s="14" t="s">
        <v>72</v>
      </c>
      <c r="AY256" s="179" t="s">
        <v>155</v>
      </c>
    </row>
    <row r="257" spans="2:65" s="14" customFormat="1" ht="10.199999999999999">
      <c r="B257" s="178"/>
      <c r="D257" s="160" t="s">
        <v>514</v>
      </c>
      <c r="E257" s="179" t="s">
        <v>19</v>
      </c>
      <c r="F257" s="180" t="s">
        <v>2156</v>
      </c>
      <c r="H257" s="179" t="s">
        <v>19</v>
      </c>
      <c r="I257" s="181"/>
      <c r="L257" s="178"/>
      <c r="M257" s="182"/>
      <c r="T257" s="183"/>
      <c r="AT257" s="179" t="s">
        <v>514</v>
      </c>
      <c r="AU257" s="179" t="s">
        <v>82</v>
      </c>
      <c r="AV257" s="14" t="s">
        <v>79</v>
      </c>
      <c r="AW257" s="14" t="s">
        <v>33</v>
      </c>
      <c r="AX257" s="14" t="s">
        <v>72</v>
      </c>
      <c r="AY257" s="179" t="s">
        <v>155</v>
      </c>
    </row>
    <row r="258" spans="2:65" s="12" customFormat="1" ht="10.199999999999999">
      <c r="B258" s="159"/>
      <c r="D258" s="160" t="s">
        <v>514</v>
      </c>
      <c r="E258" s="161" t="s">
        <v>19</v>
      </c>
      <c r="F258" s="162" t="s">
        <v>2157</v>
      </c>
      <c r="H258" s="163">
        <v>251.434</v>
      </c>
      <c r="I258" s="164"/>
      <c r="L258" s="159"/>
      <c r="M258" s="165"/>
      <c r="T258" s="166"/>
      <c r="AT258" s="161" t="s">
        <v>514</v>
      </c>
      <c r="AU258" s="161" t="s">
        <v>82</v>
      </c>
      <c r="AV258" s="12" t="s">
        <v>82</v>
      </c>
      <c r="AW258" s="12" t="s">
        <v>33</v>
      </c>
      <c r="AX258" s="12" t="s">
        <v>72</v>
      </c>
      <c r="AY258" s="161" t="s">
        <v>155</v>
      </c>
    </row>
    <row r="259" spans="2:65" s="13" customFormat="1" ht="10.199999999999999">
      <c r="B259" s="167"/>
      <c r="D259" s="160" t="s">
        <v>514</v>
      </c>
      <c r="E259" s="168" t="s">
        <v>19</v>
      </c>
      <c r="F259" s="169" t="s">
        <v>516</v>
      </c>
      <c r="H259" s="170">
        <v>251.434</v>
      </c>
      <c r="I259" s="171"/>
      <c r="L259" s="167"/>
      <c r="M259" s="172"/>
      <c r="T259" s="173"/>
      <c r="AT259" s="168" t="s">
        <v>514</v>
      </c>
      <c r="AU259" s="168" t="s">
        <v>82</v>
      </c>
      <c r="AV259" s="13" t="s">
        <v>163</v>
      </c>
      <c r="AW259" s="13" t="s">
        <v>33</v>
      </c>
      <c r="AX259" s="13" t="s">
        <v>79</v>
      </c>
      <c r="AY259" s="168" t="s">
        <v>155</v>
      </c>
    </row>
    <row r="260" spans="2:65" s="1" customFormat="1" ht="37.799999999999997" customHeight="1">
      <c r="B260" s="33"/>
      <c r="C260" s="132" t="s">
        <v>207</v>
      </c>
      <c r="D260" s="132" t="s">
        <v>158</v>
      </c>
      <c r="E260" s="133" t="s">
        <v>787</v>
      </c>
      <c r="F260" s="134" t="s">
        <v>788</v>
      </c>
      <c r="G260" s="135" t="s">
        <v>186</v>
      </c>
      <c r="H260" s="136">
        <v>108.81</v>
      </c>
      <c r="I260" s="137"/>
      <c r="J260" s="138">
        <f>ROUND(I260*H260,2)</f>
        <v>0</v>
      </c>
      <c r="K260" s="134" t="s">
        <v>162</v>
      </c>
      <c r="L260" s="33"/>
      <c r="M260" s="139" t="s">
        <v>19</v>
      </c>
      <c r="N260" s="140" t="s">
        <v>43</v>
      </c>
      <c r="P260" s="141">
        <f>O260*H260</f>
        <v>0</v>
      </c>
      <c r="Q260" s="141">
        <v>0</v>
      </c>
      <c r="R260" s="141">
        <f>Q260*H260</f>
        <v>0</v>
      </c>
      <c r="S260" s="141">
        <v>0</v>
      </c>
      <c r="T260" s="142">
        <f>S260*H260</f>
        <v>0</v>
      </c>
      <c r="AR260" s="143" t="s">
        <v>163</v>
      </c>
      <c r="AT260" s="143" t="s">
        <v>158</v>
      </c>
      <c r="AU260" s="143" t="s">
        <v>82</v>
      </c>
      <c r="AY260" s="18" t="s">
        <v>155</v>
      </c>
      <c r="BE260" s="144">
        <f>IF(N260="základní",J260,0)</f>
        <v>0</v>
      </c>
      <c r="BF260" s="144">
        <f>IF(N260="snížená",J260,0)</f>
        <v>0</v>
      </c>
      <c r="BG260" s="144">
        <f>IF(N260="zákl. přenesená",J260,0)</f>
        <v>0</v>
      </c>
      <c r="BH260" s="144">
        <f>IF(N260="sníž. přenesená",J260,0)</f>
        <v>0</v>
      </c>
      <c r="BI260" s="144">
        <f>IF(N260="nulová",J260,0)</f>
        <v>0</v>
      </c>
      <c r="BJ260" s="18" t="s">
        <v>79</v>
      </c>
      <c r="BK260" s="144">
        <f>ROUND(I260*H260,2)</f>
        <v>0</v>
      </c>
      <c r="BL260" s="18" t="s">
        <v>163</v>
      </c>
      <c r="BM260" s="143" t="s">
        <v>2158</v>
      </c>
    </row>
    <row r="261" spans="2:65" s="1" customFormat="1" ht="10.199999999999999">
      <c r="B261" s="33"/>
      <c r="D261" s="145" t="s">
        <v>164</v>
      </c>
      <c r="F261" s="146" t="s">
        <v>790</v>
      </c>
      <c r="I261" s="147"/>
      <c r="L261" s="33"/>
      <c r="M261" s="148"/>
      <c r="T261" s="54"/>
      <c r="AT261" s="18" t="s">
        <v>164</v>
      </c>
      <c r="AU261" s="18" t="s">
        <v>82</v>
      </c>
    </row>
    <row r="262" spans="2:65" s="14" customFormat="1" ht="10.199999999999999">
      <c r="B262" s="178"/>
      <c r="D262" s="160" t="s">
        <v>514</v>
      </c>
      <c r="E262" s="179" t="s">
        <v>19</v>
      </c>
      <c r="F262" s="180" t="s">
        <v>2159</v>
      </c>
      <c r="H262" s="179" t="s">
        <v>19</v>
      </c>
      <c r="I262" s="181"/>
      <c r="L262" s="178"/>
      <c r="M262" s="182"/>
      <c r="T262" s="183"/>
      <c r="AT262" s="179" t="s">
        <v>514</v>
      </c>
      <c r="AU262" s="179" t="s">
        <v>82</v>
      </c>
      <c r="AV262" s="14" t="s">
        <v>79</v>
      </c>
      <c r="AW262" s="14" t="s">
        <v>33</v>
      </c>
      <c r="AX262" s="14" t="s">
        <v>72</v>
      </c>
      <c r="AY262" s="179" t="s">
        <v>155</v>
      </c>
    </row>
    <row r="263" spans="2:65" s="14" customFormat="1" ht="10.199999999999999">
      <c r="B263" s="178"/>
      <c r="D263" s="160" t="s">
        <v>514</v>
      </c>
      <c r="E263" s="179" t="s">
        <v>19</v>
      </c>
      <c r="F263" s="180" t="s">
        <v>2153</v>
      </c>
      <c r="H263" s="179" t="s">
        <v>19</v>
      </c>
      <c r="I263" s="181"/>
      <c r="L263" s="178"/>
      <c r="M263" s="182"/>
      <c r="T263" s="183"/>
      <c r="AT263" s="179" t="s">
        <v>514</v>
      </c>
      <c r="AU263" s="179" t="s">
        <v>82</v>
      </c>
      <c r="AV263" s="14" t="s">
        <v>79</v>
      </c>
      <c r="AW263" s="14" t="s">
        <v>33</v>
      </c>
      <c r="AX263" s="14" t="s">
        <v>72</v>
      </c>
      <c r="AY263" s="179" t="s">
        <v>155</v>
      </c>
    </row>
    <row r="264" spans="2:65" s="12" customFormat="1" ht="10.199999999999999">
      <c r="B264" s="159"/>
      <c r="D264" s="160" t="s">
        <v>514</v>
      </c>
      <c r="E264" s="161" t="s">
        <v>19</v>
      </c>
      <c r="F264" s="162" t="s">
        <v>2160</v>
      </c>
      <c r="H264" s="163">
        <v>108.81</v>
      </c>
      <c r="I264" s="164"/>
      <c r="L264" s="159"/>
      <c r="M264" s="165"/>
      <c r="T264" s="166"/>
      <c r="AT264" s="161" t="s">
        <v>514</v>
      </c>
      <c r="AU264" s="161" t="s">
        <v>82</v>
      </c>
      <c r="AV264" s="12" t="s">
        <v>82</v>
      </c>
      <c r="AW264" s="12" t="s">
        <v>33</v>
      </c>
      <c r="AX264" s="12" t="s">
        <v>79</v>
      </c>
      <c r="AY264" s="161" t="s">
        <v>155</v>
      </c>
    </row>
    <row r="265" spans="2:65" s="1" customFormat="1" ht="16.5" customHeight="1">
      <c r="B265" s="33"/>
      <c r="C265" s="149" t="s">
        <v>187</v>
      </c>
      <c r="D265" s="149" t="s">
        <v>229</v>
      </c>
      <c r="E265" s="150" t="s">
        <v>252</v>
      </c>
      <c r="F265" s="151" t="s">
        <v>253</v>
      </c>
      <c r="G265" s="152" t="s">
        <v>232</v>
      </c>
      <c r="H265" s="153">
        <v>206.739</v>
      </c>
      <c r="I265" s="154"/>
      <c r="J265" s="155">
        <f>ROUND(I265*H265,2)</f>
        <v>0</v>
      </c>
      <c r="K265" s="151" t="s">
        <v>162</v>
      </c>
      <c r="L265" s="156"/>
      <c r="M265" s="157" t="s">
        <v>19</v>
      </c>
      <c r="N265" s="158" t="s">
        <v>43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177</v>
      </c>
      <c r="AT265" s="143" t="s">
        <v>229</v>
      </c>
      <c r="AU265" s="143" t="s">
        <v>82</v>
      </c>
      <c r="AY265" s="18" t="s">
        <v>155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8" t="s">
        <v>79</v>
      </c>
      <c r="BK265" s="144">
        <f>ROUND(I265*H265,2)</f>
        <v>0</v>
      </c>
      <c r="BL265" s="18" t="s">
        <v>163</v>
      </c>
      <c r="BM265" s="143" t="s">
        <v>2161</v>
      </c>
    </row>
    <row r="266" spans="2:65" s="14" customFormat="1" ht="10.199999999999999">
      <c r="B266" s="178"/>
      <c r="D266" s="160" t="s">
        <v>514</v>
      </c>
      <c r="E266" s="179" t="s">
        <v>19</v>
      </c>
      <c r="F266" s="180" t="s">
        <v>795</v>
      </c>
      <c r="H266" s="179" t="s">
        <v>19</v>
      </c>
      <c r="I266" s="181"/>
      <c r="L266" s="178"/>
      <c r="M266" s="182"/>
      <c r="T266" s="183"/>
      <c r="AT266" s="179" t="s">
        <v>514</v>
      </c>
      <c r="AU266" s="179" t="s">
        <v>82</v>
      </c>
      <c r="AV266" s="14" t="s">
        <v>79</v>
      </c>
      <c r="AW266" s="14" t="s">
        <v>33</v>
      </c>
      <c r="AX266" s="14" t="s">
        <v>72</v>
      </c>
      <c r="AY266" s="179" t="s">
        <v>155</v>
      </c>
    </row>
    <row r="267" spans="2:65" s="12" customFormat="1" ht="10.199999999999999">
      <c r="B267" s="159"/>
      <c r="D267" s="160" t="s">
        <v>514</v>
      </c>
      <c r="E267" s="161" t="s">
        <v>19</v>
      </c>
      <c r="F267" s="162" t="s">
        <v>2162</v>
      </c>
      <c r="H267" s="163">
        <v>206.739</v>
      </c>
      <c r="I267" s="164"/>
      <c r="L267" s="159"/>
      <c r="M267" s="165"/>
      <c r="T267" s="166"/>
      <c r="AT267" s="161" t="s">
        <v>514</v>
      </c>
      <c r="AU267" s="161" t="s">
        <v>82</v>
      </c>
      <c r="AV267" s="12" t="s">
        <v>82</v>
      </c>
      <c r="AW267" s="12" t="s">
        <v>33</v>
      </c>
      <c r="AX267" s="12" t="s">
        <v>79</v>
      </c>
      <c r="AY267" s="161" t="s">
        <v>155</v>
      </c>
    </row>
    <row r="268" spans="2:65" s="1" customFormat="1" ht="37.799999999999997" customHeight="1">
      <c r="B268" s="33"/>
      <c r="C268" s="132" t="s">
        <v>216</v>
      </c>
      <c r="D268" s="132" t="s">
        <v>158</v>
      </c>
      <c r="E268" s="133" t="s">
        <v>221</v>
      </c>
      <c r="F268" s="134" t="s">
        <v>222</v>
      </c>
      <c r="G268" s="135" t="s">
        <v>186</v>
      </c>
      <c r="H268" s="136">
        <v>543.82600000000002</v>
      </c>
      <c r="I268" s="137"/>
      <c r="J268" s="138">
        <f>ROUND(I268*H268,2)</f>
        <v>0</v>
      </c>
      <c r="K268" s="134" t="s">
        <v>162</v>
      </c>
      <c r="L268" s="33"/>
      <c r="M268" s="139" t="s">
        <v>19</v>
      </c>
      <c r="N268" s="140" t="s">
        <v>43</v>
      </c>
      <c r="P268" s="141">
        <f>O268*H268</f>
        <v>0</v>
      </c>
      <c r="Q268" s="141">
        <v>0</v>
      </c>
      <c r="R268" s="141">
        <f>Q268*H268</f>
        <v>0</v>
      </c>
      <c r="S268" s="141">
        <v>0</v>
      </c>
      <c r="T268" s="142">
        <f>S268*H268</f>
        <v>0</v>
      </c>
      <c r="AR268" s="143" t="s">
        <v>163</v>
      </c>
      <c r="AT268" s="143" t="s">
        <v>158</v>
      </c>
      <c r="AU268" s="143" t="s">
        <v>82</v>
      </c>
      <c r="AY268" s="18" t="s">
        <v>155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8" t="s">
        <v>79</v>
      </c>
      <c r="BK268" s="144">
        <f>ROUND(I268*H268,2)</f>
        <v>0</v>
      </c>
      <c r="BL268" s="18" t="s">
        <v>163</v>
      </c>
      <c r="BM268" s="143" t="s">
        <v>2163</v>
      </c>
    </row>
    <row r="269" spans="2:65" s="1" customFormat="1" ht="10.199999999999999">
      <c r="B269" s="33"/>
      <c r="D269" s="145" t="s">
        <v>164</v>
      </c>
      <c r="F269" s="146" t="s">
        <v>224</v>
      </c>
      <c r="I269" s="147"/>
      <c r="L269" s="33"/>
      <c r="M269" s="148"/>
      <c r="T269" s="54"/>
      <c r="AT269" s="18" t="s">
        <v>164</v>
      </c>
      <c r="AU269" s="18" t="s">
        <v>82</v>
      </c>
    </row>
    <row r="270" spans="2:65" s="14" customFormat="1" ht="10.199999999999999">
      <c r="B270" s="178"/>
      <c r="D270" s="160" t="s">
        <v>514</v>
      </c>
      <c r="E270" s="179" t="s">
        <v>19</v>
      </c>
      <c r="F270" s="180" t="s">
        <v>798</v>
      </c>
      <c r="H270" s="179" t="s">
        <v>19</v>
      </c>
      <c r="I270" s="181"/>
      <c r="L270" s="178"/>
      <c r="M270" s="182"/>
      <c r="T270" s="183"/>
      <c r="AT270" s="179" t="s">
        <v>514</v>
      </c>
      <c r="AU270" s="179" t="s">
        <v>82</v>
      </c>
      <c r="AV270" s="14" t="s">
        <v>79</v>
      </c>
      <c r="AW270" s="14" t="s">
        <v>33</v>
      </c>
      <c r="AX270" s="14" t="s">
        <v>72</v>
      </c>
      <c r="AY270" s="179" t="s">
        <v>155</v>
      </c>
    </row>
    <row r="271" spans="2:65" s="12" customFormat="1" ht="10.199999999999999">
      <c r="B271" s="159"/>
      <c r="D271" s="160" t="s">
        <v>514</v>
      </c>
      <c r="E271" s="161" t="s">
        <v>19</v>
      </c>
      <c r="F271" s="162" t="s">
        <v>2164</v>
      </c>
      <c r="H271" s="163">
        <v>94.995999999999995</v>
      </c>
      <c r="I271" s="164"/>
      <c r="L271" s="159"/>
      <c r="M271" s="165"/>
      <c r="T271" s="166"/>
      <c r="AT271" s="161" t="s">
        <v>514</v>
      </c>
      <c r="AU271" s="161" t="s">
        <v>82</v>
      </c>
      <c r="AV271" s="12" t="s">
        <v>82</v>
      </c>
      <c r="AW271" s="12" t="s">
        <v>33</v>
      </c>
      <c r="AX271" s="12" t="s">
        <v>72</v>
      </c>
      <c r="AY271" s="161" t="s">
        <v>155</v>
      </c>
    </row>
    <row r="272" spans="2:65" s="14" customFormat="1" ht="10.199999999999999">
      <c r="B272" s="178"/>
      <c r="D272" s="160" t="s">
        <v>514</v>
      </c>
      <c r="E272" s="179" t="s">
        <v>19</v>
      </c>
      <c r="F272" s="180" t="s">
        <v>800</v>
      </c>
      <c r="H272" s="179" t="s">
        <v>19</v>
      </c>
      <c r="I272" s="181"/>
      <c r="L272" s="178"/>
      <c r="M272" s="182"/>
      <c r="T272" s="183"/>
      <c r="AT272" s="179" t="s">
        <v>514</v>
      </c>
      <c r="AU272" s="179" t="s">
        <v>82</v>
      </c>
      <c r="AV272" s="14" t="s">
        <v>79</v>
      </c>
      <c r="AW272" s="14" t="s">
        <v>33</v>
      </c>
      <c r="AX272" s="14" t="s">
        <v>72</v>
      </c>
      <c r="AY272" s="179" t="s">
        <v>155</v>
      </c>
    </row>
    <row r="273" spans="2:65" s="12" customFormat="1" ht="10.199999999999999">
      <c r="B273" s="159"/>
      <c r="D273" s="160" t="s">
        <v>514</v>
      </c>
      <c r="E273" s="161" t="s">
        <v>19</v>
      </c>
      <c r="F273" s="162" t="s">
        <v>2151</v>
      </c>
      <c r="H273" s="163">
        <v>358.93700000000001</v>
      </c>
      <c r="I273" s="164"/>
      <c r="L273" s="159"/>
      <c r="M273" s="165"/>
      <c r="T273" s="166"/>
      <c r="AT273" s="161" t="s">
        <v>514</v>
      </c>
      <c r="AU273" s="161" t="s">
        <v>82</v>
      </c>
      <c r="AV273" s="12" t="s">
        <v>82</v>
      </c>
      <c r="AW273" s="12" t="s">
        <v>33</v>
      </c>
      <c r="AX273" s="12" t="s">
        <v>72</v>
      </c>
      <c r="AY273" s="161" t="s">
        <v>155</v>
      </c>
    </row>
    <row r="274" spans="2:65" s="14" customFormat="1" ht="10.199999999999999">
      <c r="B274" s="178"/>
      <c r="D274" s="160" t="s">
        <v>514</v>
      </c>
      <c r="E274" s="179" t="s">
        <v>19</v>
      </c>
      <c r="F274" s="180" t="s">
        <v>2165</v>
      </c>
      <c r="H274" s="179" t="s">
        <v>19</v>
      </c>
      <c r="I274" s="181"/>
      <c r="L274" s="178"/>
      <c r="M274" s="182"/>
      <c r="T274" s="183"/>
      <c r="AT274" s="179" t="s">
        <v>514</v>
      </c>
      <c r="AU274" s="179" t="s">
        <v>82</v>
      </c>
      <c r="AV274" s="14" t="s">
        <v>79</v>
      </c>
      <c r="AW274" s="14" t="s">
        <v>33</v>
      </c>
      <c r="AX274" s="14" t="s">
        <v>72</v>
      </c>
      <c r="AY274" s="179" t="s">
        <v>155</v>
      </c>
    </row>
    <row r="275" spans="2:65" s="12" customFormat="1" ht="10.199999999999999">
      <c r="B275" s="159"/>
      <c r="D275" s="160" t="s">
        <v>514</v>
      </c>
      <c r="E275" s="161" t="s">
        <v>19</v>
      </c>
      <c r="F275" s="162" t="s">
        <v>2166</v>
      </c>
      <c r="H275" s="163">
        <v>89.893000000000001</v>
      </c>
      <c r="I275" s="164"/>
      <c r="L275" s="159"/>
      <c r="M275" s="165"/>
      <c r="T275" s="166"/>
      <c r="AT275" s="161" t="s">
        <v>514</v>
      </c>
      <c r="AU275" s="161" t="s">
        <v>82</v>
      </c>
      <c r="AV275" s="12" t="s">
        <v>82</v>
      </c>
      <c r="AW275" s="12" t="s">
        <v>33</v>
      </c>
      <c r="AX275" s="12" t="s">
        <v>72</v>
      </c>
      <c r="AY275" s="161" t="s">
        <v>155</v>
      </c>
    </row>
    <row r="276" spans="2:65" s="13" customFormat="1" ht="10.199999999999999">
      <c r="B276" s="167"/>
      <c r="D276" s="160" t="s">
        <v>514</v>
      </c>
      <c r="E276" s="168" t="s">
        <v>19</v>
      </c>
      <c r="F276" s="169" t="s">
        <v>516</v>
      </c>
      <c r="H276" s="170">
        <v>543.82600000000002</v>
      </c>
      <c r="I276" s="171"/>
      <c r="L276" s="167"/>
      <c r="M276" s="172"/>
      <c r="T276" s="173"/>
      <c r="AT276" s="168" t="s">
        <v>514</v>
      </c>
      <c r="AU276" s="168" t="s">
        <v>82</v>
      </c>
      <c r="AV276" s="13" t="s">
        <v>163</v>
      </c>
      <c r="AW276" s="13" t="s">
        <v>33</v>
      </c>
      <c r="AX276" s="13" t="s">
        <v>79</v>
      </c>
      <c r="AY276" s="168" t="s">
        <v>155</v>
      </c>
    </row>
    <row r="277" spans="2:65" s="1" customFormat="1" ht="24.15" customHeight="1">
      <c r="B277" s="33"/>
      <c r="C277" s="132" t="s">
        <v>192</v>
      </c>
      <c r="D277" s="132" t="s">
        <v>158</v>
      </c>
      <c r="E277" s="133" t="s">
        <v>803</v>
      </c>
      <c r="F277" s="134" t="s">
        <v>804</v>
      </c>
      <c r="G277" s="135" t="s">
        <v>186</v>
      </c>
      <c r="H277" s="136">
        <v>101.18899999999999</v>
      </c>
      <c r="I277" s="137"/>
      <c r="J277" s="138">
        <f>ROUND(I277*H277,2)</f>
        <v>0</v>
      </c>
      <c r="K277" s="134" t="s">
        <v>162</v>
      </c>
      <c r="L277" s="33"/>
      <c r="M277" s="139" t="s">
        <v>19</v>
      </c>
      <c r="N277" s="140" t="s">
        <v>43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163</v>
      </c>
      <c r="AT277" s="143" t="s">
        <v>158</v>
      </c>
      <c r="AU277" s="143" t="s">
        <v>82</v>
      </c>
      <c r="AY277" s="18" t="s">
        <v>155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8" t="s">
        <v>79</v>
      </c>
      <c r="BK277" s="144">
        <f>ROUND(I277*H277,2)</f>
        <v>0</v>
      </c>
      <c r="BL277" s="18" t="s">
        <v>163</v>
      </c>
      <c r="BM277" s="143" t="s">
        <v>2167</v>
      </c>
    </row>
    <row r="278" spans="2:65" s="1" customFormat="1" ht="10.199999999999999">
      <c r="B278" s="33"/>
      <c r="D278" s="145" t="s">
        <v>164</v>
      </c>
      <c r="F278" s="146" t="s">
        <v>806</v>
      </c>
      <c r="I278" s="147"/>
      <c r="L278" s="33"/>
      <c r="M278" s="148"/>
      <c r="T278" s="54"/>
      <c r="AT278" s="18" t="s">
        <v>164</v>
      </c>
      <c r="AU278" s="18" t="s">
        <v>82</v>
      </c>
    </row>
    <row r="279" spans="2:65" s="14" customFormat="1" ht="10.199999999999999">
      <c r="B279" s="178"/>
      <c r="D279" s="160" t="s">
        <v>514</v>
      </c>
      <c r="E279" s="179" t="s">
        <v>19</v>
      </c>
      <c r="F279" s="180" t="s">
        <v>807</v>
      </c>
      <c r="H279" s="179" t="s">
        <v>19</v>
      </c>
      <c r="I279" s="181"/>
      <c r="L279" s="178"/>
      <c r="M279" s="182"/>
      <c r="T279" s="183"/>
      <c r="AT279" s="179" t="s">
        <v>514</v>
      </c>
      <c r="AU279" s="179" t="s">
        <v>82</v>
      </c>
      <c r="AV279" s="14" t="s">
        <v>79</v>
      </c>
      <c r="AW279" s="14" t="s">
        <v>33</v>
      </c>
      <c r="AX279" s="14" t="s">
        <v>72</v>
      </c>
      <c r="AY279" s="179" t="s">
        <v>155</v>
      </c>
    </row>
    <row r="280" spans="2:65" s="12" customFormat="1" ht="10.199999999999999">
      <c r="B280" s="159"/>
      <c r="D280" s="160" t="s">
        <v>514</v>
      </c>
      <c r="E280" s="161" t="s">
        <v>19</v>
      </c>
      <c r="F280" s="162" t="s">
        <v>2168</v>
      </c>
      <c r="H280" s="163">
        <v>11.295999999999999</v>
      </c>
      <c r="I280" s="164"/>
      <c r="L280" s="159"/>
      <c r="M280" s="165"/>
      <c r="T280" s="166"/>
      <c r="AT280" s="161" t="s">
        <v>514</v>
      </c>
      <c r="AU280" s="161" t="s">
        <v>82</v>
      </c>
      <c r="AV280" s="12" t="s">
        <v>82</v>
      </c>
      <c r="AW280" s="12" t="s">
        <v>33</v>
      </c>
      <c r="AX280" s="12" t="s">
        <v>72</v>
      </c>
      <c r="AY280" s="161" t="s">
        <v>155</v>
      </c>
    </row>
    <row r="281" spans="2:65" s="14" customFormat="1" ht="10.199999999999999">
      <c r="B281" s="178"/>
      <c r="D281" s="160" t="s">
        <v>514</v>
      </c>
      <c r="E281" s="179" t="s">
        <v>19</v>
      </c>
      <c r="F281" s="180" t="s">
        <v>2165</v>
      </c>
      <c r="H281" s="179" t="s">
        <v>19</v>
      </c>
      <c r="I281" s="181"/>
      <c r="L281" s="178"/>
      <c r="M281" s="182"/>
      <c r="T281" s="183"/>
      <c r="AT281" s="179" t="s">
        <v>514</v>
      </c>
      <c r="AU281" s="179" t="s">
        <v>82</v>
      </c>
      <c r="AV281" s="14" t="s">
        <v>79</v>
      </c>
      <c r="AW281" s="14" t="s">
        <v>33</v>
      </c>
      <c r="AX281" s="14" t="s">
        <v>72</v>
      </c>
      <c r="AY281" s="179" t="s">
        <v>155</v>
      </c>
    </row>
    <row r="282" spans="2:65" s="12" customFormat="1" ht="10.199999999999999">
      <c r="B282" s="159"/>
      <c r="D282" s="160" t="s">
        <v>514</v>
      </c>
      <c r="E282" s="161" t="s">
        <v>19</v>
      </c>
      <c r="F282" s="162" t="s">
        <v>2166</v>
      </c>
      <c r="H282" s="163">
        <v>89.893000000000001</v>
      </c>
      <c r="I282" s="164"/>
      <c r="L282" s="159"/>
      <c r="M282" s="165"/>
      <c r="T282" s="166"/>
      <c r="AT282" s="161" t="s">
        <v>514</v>
      </c>
      <c r="AU282" s="161" t="s">
        <v>82</v>
      </c>
      <c r="AV282" s="12" t="s">
        <v>82</v>
      </c>
      <c r="AW282" s="12" t="s">
        <v>33</v>
      </c>
      <c r="AX282" s="12" t="s">
        <v>72</v>
      </c>
      <c r="AY282" s="161" t="s">
        <v>155</v>
      </c>
    </row>
    <row r="283" spans="2:65" s="13" customFormat="1" ht="10.199999999999999">
      <c r="B283" s="167"/>
      <c r="D283" s="160" t="s">
        <v>514</v>
      </c>
      <c r="E283" s="168" t="s">
        <v>19</v>
      </c>
      <c r="F283" s="169" t="s">
        <v>516</v>
      </c>
      <c r="H283" s="170">
        <v>101.18899999999999</v>
      </c>
      <c r="I283" s="171"/>
      <c r="L283" s="167"/>
      <c r="M283" s="172"/>
      <c r="T283" s="173"/>
      <c r="AT283" s="168" t="s">
        <v>514</v>
      </c>
      <c r="AU283" s="168" t="s">
        <v>82</v>
      </c>
      <c r="AV283" s="13" t="s">
        <v>163</v>
      </c>
      <c r="AW283" s="13" t="s">
        <v>33</v>
      </c>
      <c r="AX283" s="13" t="s">
        <v>79</v>
      </c>
      <c r="AY283" s="168" t="s">
        <v>155</v>
      </c>
    </row>
    <row r="284" spans="2:65" s="1" customFormat="1" ht="24.15" customHeight="1">
      <c r="B284" s="33"/>
      <c r="C284" s="132" t="s">
        <v>8</v>
      </c>
      <c r="D284" s="132" t="s">
        <v>158</v>
      </c>
      <c r="E284" s="133" t="s">
        <v>244</v>
      </c>
      <c r="F284" s="134" t="s">
        <v>245</v>
      </c>
      <c r="G284" s="135" t="s">
        <v>186</v>
      </c>
      <c r="H284" s="136">
        <v>442.637</v>
      </c>
      <c r="I284" s="137"/>
      <c r="J284" s="138">
        <f>ROUND(I284*H284,2)</f>
        <v>0</v>
      </c>
      <c r="K284" s="134" t="s">
        <v>162</v>
      </c>
      <c r="L284" s="33"/>
      <c r="M284" s="139" t="s">
        <v>19</v>
      </c>
      <c r="N284" s="140" t="s">
        <v>43</v>
      </c>
      <c r="P284" s="141">
        <f>O284*H284</f>
        <v>0</v>
      </c>
      <c r="Q284" s="141">
        <v>0</v>
      </c>
      <c r="R284" s="141">
        <f>Q284*H284</f>
        <v>0</v>
      </c>
      <c r="S284" s="141">
        <v>0</v>
      </c>
      <c r="T284" s="142">
        <f>S284*H284</f>
        <v>0</v>
      </c>
      <c r="AR284" s="143" t="s">
        <v>163</v>
      </c>
      <c r="AT284" s="143" t="s">
        <v>158</v>
      </c>
      <c r="AU284" s="143" t="s">
        <v>82</v>
      </c>
      <c r="AY284" s="18" t="s">
        <v>155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8" t="s">
        <v>79</v>
      </c>
      <c r="BK284" s="144">
        <f>ROUND(I284*H284,2)</f>
        <v>0</v>
      </c>
      <c r="BL284" s="18" t="s">
        <v>163</v>
      </c>
      <c r="BM284" s="143" t="s">
        <v>2169</v>
      </c>
    </row>
    <row r="285" spans="2:65" s="1" customFormat="1" ht="10.199999999999999">
      <c r="B285" s="33"/>
      <c r="D285" s="145" t="s">
        <v>164</v>
      </c>
      <c r="F285" s="146" t="s">
        <v>247</v>
      </c>
      <c r="I285" s="147"/>
      <c r="L285" s="33"/>
      <c r="M285" s="148"/>
      <c r="T285" s="54"/>
      <c r="AT285" s="18" t="s">
        <v>164</v>
      </c>
      <c r="AU285" s="18" t="s">
        <v>82</v>
      </c>
    </row>
    <row r="286" spans="2:65" s="14" customFormat="1" ht="10.199999999999999">
      <c r="B286" s="178"/>
      <c r="D286" s="160" t="s">
        <v>514</v>
      </c>
      <c r="E286" s="179" t="s">
        <v>19</v>
      </c>
      <c r="F286" s="180" t="s">
        <v>810</v>
      </c>
      <c r="H286" s="179" t="s">
        <v>19</v>
      </c>
      <c r="I286" s="181"/>
      <c r="L286" s="178"/>
      <c r="M286" s="182"/>
      <c r="T286" s="183"/>
      <c r="AT286" s="179" t="s">
        <v>514</v>
      </c>
      <c r="AU286" s="179" t="s">
        <v>82</v>
      </c>
      <c r="AV286" s="14" t="s">
        <v>79</v>
      </c>
      <c r="AW286" s="14" t="s">
        <v>33</v>
      </c>
      <c r="AX286" s="14" t="s">
        <v>72</v>
      </c>
      <c r="AY286" s="179" t="s">
        <v>155</v>
      </c>
    </row>
    <row r="287" spans="2:65" s="12" customFormat="1" ht="10.199999999999999">
      <c r="B287" s="159"/>
      <c r="D287" s="160" t="s">
        <v>514</v>
      </c>
      <c r="E287" s="161" t="s">
        <v>19</v>
      </c>
      <c r="F287" s="162" t="s">
        <v>2170</v>
      </c>
      <c r="H287" s="163">
        <v>83.7</v>
      </c>
      <c r="I287" s="164"/>
      <c r="L287" s="159"/>
      <c r="M287" s="165"/>
      <c r="T287" s="166"/>
      <c r="AT287" s="161" t="s">
        <v>514</v>
      </c>
      <c r="AU287" s="161" t="s">
        <v>82</v>
      </c>
      <c r="AV287" s="12" t="s">
        <v>82</v>
      </c>
      <c r="AW287" s="12" t="s">
        <v>33</v>
      </c>
      <c r="AX287" s="12" t="s">
        <v>72</v>
      </c>
      <c r="AY287" s="161" t="s">
        <v>155</v>
      </c>
    </row>
    <row r="288" spans="2:65" s="14" customFormat="1" ht="10.199999999999999">
      <c r="B288" s="178"/>
      <c r="D288" s="160" t="s">
        <v>514</v>
      </c>
      <c r="E288" s="179" t="s">
        <v>19</v>
      </c>
      <c r="F288" s="180" t="s">
        <v>812</v>
      </c>
      <c r="H288" s="179" t="s">
        <v>19</v>
      </c>
      <c r="I288" s="181"/>
      <c r="L288" s="178"/>
      <c r="M288" s="182"/>
      <c r="T288" s="183"/>
      <c r="AT288" s="179" t="s">
        <v>514</v>
      </c>
      <c r="AU288" s="179" t="s">
        <v>82</v>
      </c>
      <c r="AV288" s="14" t="s">
        <v>79</v>
      </c>
      <c r="AW288" s="14" t="s">
        <v>33</v>
      </c>
      <c r="AX288" s="14" t="s">
        <v>72</v>
      </c>
      <c r="AY288" s="179" t="s">
        <v>155</v>
      </c>
    </row>
    <row r="289" spans="2:65" s="12" customFormat="1" ht="10.199999999999999">
      <c r="B289" s="159"/>
      <c r="D289" s="160" t="s">
        <v>514</v>
      </c>
      <c r="E289" s="161" t="s">
        <v>19</v>
      </c>
      <c r="F289" s="162" t="s">
        <v>2151</v>
      </c>
      <c r="H289" s="163">
        <v>358.93700000000001</v>
      </c>
      <c r="I289" s="164"/>
      <c r="L289" s="159"/>
      <c r="M289" s="165"/>
      <c r="T289" s="166"/>
      <c r="AT289" s="161" t="s">
        <v>514</v>
      </c>
      <c r="AU289" s="161" t="s">
        <v>82</v>
      </c>
      <c r="AV289" s="12" t="s">
        <v>82</v>
      </c>
      <c r="AW289" s="12" t="s">
        <v>33</v>
      </c>
      <c r="AX289" s="12" t="s">
        <v>72</v>
      </c>
      <c r="AY289" s="161" t="s">
        <v>155</v>
      </c>
    </row>
    <row r="290" spans="2:65" s="13" customFormat="1" ht="10.199999999999999">
      <c r="B290" s="167"/>
      <c r="D290" s="160" t="s">
        <v>514</v>
      </c>
      <c r="E290" s="168" t="s">
        <v>19</v>
      </c>
      <c r="F290" s="169" t="s">
        <v>516</v>
      </c>
      <c r="H290" s="170">
        <v>442.637</v>
      </c>
      <c r="I290" s="171"/>
      <c r="L290" s="167"/>
      <c r="M290" s="172"/>
      <c r="T290" s="173"/>
      <c r="AT290" s="168" t="s">
        <v>514</v>
      </c>
      <c r="AU290" s="168" t="s">
        <v>82</v>
      </c>
      <c r="AV290" s="13" t="s">
        <v>163</v>
      </c>
      <c r="AW290" s="13" t="s">
        <v>33</v>
      </c>
      <c r="AX290" s="13" t="s">
        <v>79</v>
      </c>
      <c r="AY290" s="168" t="s">
        <v>155</v>
      </c>
    </row>
    <row r="291" spans="2:65" s="1" customFormat="1" ht="33" customHeight="1">
      <c r="B291" s="33"/>
      <c r="C291" s="132" t="s">
        <v>196</v>
      </c>
      <c r="D291" s="132" t="s">
        <v>158</v>
      </c>
      <c r="E291" s="133" t="s">
        <v>1574</v>
      </c>
      <c r="F291" s="134" t="s">
        <v>1575</v>
      </c>
      <c r="G291" s="135" t="s">
        <v>176</v>
      </c>
      <c r="H291" s="136">
        <v>112.96</v>
      </c>
      <c r="I291" s="137"/>
      <c r="J291" s="138">
        <f>ROUND(I291*H291,2)</f>
        <v>0</v>
      </c>
      <c r="K291" s="134" t="s">
        <v>162</v>
      </c>
      <c r="L291" s="33"/>
      <c r="M291" s="139" t="s">
        <v>19</v>
      </c>
      <c r="N291" s="140" t="s">
        <v>43</v>
      </c>
      <c r="P291" s="141">
        <f>O291*H291</f>
        <v>0</v>
      </c>
      <c r="Q291" s="141">
        <v>0</v>
      </c>
      <c r="R291" s="141">
        <f>Q291*H291</f>
        <v>0</v>
      </c>
      <c r="S291" s="141">
        <v>0</v>
      </c>
      <c r="T291" s="142">
        <f>S291*H291</f>
        <v>0</v>
      </c>
      <c r="AR291" s="143" t="s">
        <v>163</v>
      </c>
      <c r="AT291" s="143" t="s">
        <v>158</v>
      </c>
      <c r="AU291" s="143" t="s">
        <v>82</v>
      </c>
      <c r="AY291" s="18" t="s">
        <v>155</v>
      </c>
      <c r="BE291" s="144">
        <f>IF(N291="základní",J291,0)</f>
        <v>0</v>
      </c>
      <c r="BF291" s="144">
        <f>IF(N291="snížená",J291,0)</f>
        <v>0</v>
      </c>
      <c r="BG291" s="144">
        <f>IF(N291="zákl. přenesená",J291,0)</f>
        <v>0</v>
      </c>
      <c r="BH291" s="144">
        <f>IF(N291="sníž. přenesená",J291,0)</f>
        <v>0</v>
      </c>
      <c r="BI291" s="144">
        <f>IF(N291="nulová",J291,0)</f>
        <v>0</v>
      </c>
      <c r="BJ291" s="18" t="s">
        <v>79</v>
      </c>
      <c r="BK291" s="144">
        <f>ROUND(I291*H291,2)</f>
        <v>0</v>
      </c>
      <c r="BL291" s="18" t="s">
        <v>163</v>
      </c>
      <c r="BM291" s="143" t="s">
        <v>2171</v>
      </c>
    </row>
    <row r="292" spans="2:65" s="1" customFormat="1" ht="10.199999999999999">
      <c r="B292" s="33"/>
      <c r="D292" s="145" t="s">
        <v>164</v>
      </c>
      <c r="F292" s="146" t="s">
        <v>1577</v>
      </c>
      <c r="I292" s="147"/>
      <c r="L292" s="33"/>
      <c r="M292" s="148"/>
      <c r="T292" s="54"/>
      <c r="AT292" s="18" t="s">
        <v>164</v>
      </c>
      <c r="AU292" s="18" t="s">
        <v>82</v>
      </c>
    </row>
    <row r="293" spans="2:65" s="14" customFormat="1" ht="10.199999999999999">
      <c r="B293" s="178"/>
      <c r="D293" s="160" t="s">
        <v>514</v>
      </c>
      <c r="E293" s="179" t="s">
        <v>19</v>
      </c>
      <c r="F293" s="180" t="s">
        <v>2172</v>
      </c>
      <c r="H293" s="179" t="s">
        <v>19</v>
      </c>
      <c r="I293" s="181"/>
      <c r="L293" s="178"/>
      <c r="M293" s="182"/>
      <c r="T293" s="183"/>
      <c r="AT293" s="179" t="s">
        <v>514</v>
      </c>
      <c r="AU293" s="179" t="s">
        <v>82</v>
      </c>
      <c r="AV293" s="14" t="s">
        <v>79</v>
      </c>
      <c r="AW293" s="14" t="s">
        <v>33</v>
      </c>
      <c r="AX293" s="14" t="s">
        <v>72</v>
      </c>
      <c r="AY293" s="179" t="s">
        <v>155</v>
      </c>
    </row>
    <row r="294" spans="2:65" s="14" customFormat="1" ht="10.199999999999999">
      <c r="B294" s="178"/>
      <c r="D294" s="160" t="s">
        <v>514</v>
      </c>
      <c r="E294" s="179" t="s">
        <v>19</v>
      </c>
      <c r="F294" s="180" t="s">
        <v>568</v>
      </c>
      <c r="H294" s="179" t="s">
        <v>19</v>
      </c>
      <c r="I294" s="181"/>
      <c r="L294" s="178"/>
      <c r="M294" s="182"/>
      <c r="T294" s="183"/>
      <c r="AT294" s="179" t="s">
        <v>514</v>
      </c>
      <c r="AU294" s="179" t="s">
        <v>82</v>
      </c>
      <c r="AV294" s="14" t="s">
        <v>79</v>
      </c>
      <c r="AW294" s="14" t="s">
        <v>33</v>
      </c>
      <c r="AX294" s="14" t="s">
        <v>72</v>
      </c>
      <c r="AY294" s="179" t="s">
        <v>155</v>
      </c>
    </row>
    <row r="295" spans="2:65" s="12" customFormat="1" ht="10.199999999999999">
      <c r="B295" s="159"/>
      <c r="D295" s="160" t="s">
        <v>514</v>
      </c>
      <c r="E295" s="161" t="s">
        <v>19</v>
      </c>
      <c r="F295" s="162" t="s">
        <v>2173</v>
      </c>
      <c r="H295" s="163">
        <v>112.96</v>
      </c>
      <c r="I295" s="164"/>
      <c r="L295" s="159"/>
      <c r="M295" s="165"/>
      <c r="T295" s="166"/>
      <c r="AT295" s="161" t="s">
        <v>514</v>
      </c>
      <c r="AU295" s="161" t="s">
        <v>82</v>
      </c>
      <c r="AV295" s="12" t="s">
        <v>82</v>
      </c>
      <c r="AW295" s="12" t="s">
        <v>33</v>
      </c>
      <c r="AX295" s="12" t="s">
        <v>79</v>
      </c>
      <c r="AY295" s="161" t="s">
        <v>155</v>
      </c>
    </row>
    <row r="296" spans="2:65" s="1" customFormat="1" ht="24.15" customHeight="1">
      <c r="B296" s="33"/>
      <c r="C296" s="132" t="s">
        <v>234</v>
      </c>
      <c r="D296" s="132" t="s">
        <v>158</v>
      </c>
      <c r="E296" s="133" t="s">
        <v>1581</v>
      </c>
      <c r="F296" s="134" t="s">
        <v>1582</v>
      </c>
      <c r="G296" s="135" t="s">
        <v>176</v>
      </c>
      <c r="H296" s="136">
        <v>112.96</v>
      </c>
      <c r="I296" s="137"/>
      <c r="J296" s="138">
        <f>ROUND(I296*H296,2)</f>
        <v>0</v>
      </c>
      <c r="K296" s="134" t="s">
        <v>162</v>
      </c>
      <c r="L296" s="33"/>
      <c r="M296" s="139" t="s">
        <v>19</v>
      </c>
      <c r="N296" s="140" t="s">
        <v>43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163</v>
      </c>
      <c r="AT296" s="143" t="s">
        <v>158</v>
      </c>
      <c r="AU296" s="143" t="s">
        <v>82</v>
      </c>
      <c r="AY296" s="18" t="s">
        <v>155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8" t="s">
        <v>79</v>
      </c>
      <c r="BK296" s="144">
        <f>ROUND(I296*H296,2)</f>
        <v>0</v>
      </c>
      <c r="BL296" s="18" t="s">
        <v>163</v>
      </c>
      <c r="BM296" s="143" t="s">
        <v>2174</v>
      </c>
    </row>
    <row r="297" spans="2:65" s="1" customFormat="1" ht="10.199999999999999">
      <c r="B297" s="33"/>
      <c r="D297" s="145" t="s">
        <v>164</v>
      </c>
      <c r="F297" s="146" t="s">
        <v>1584</v>
      </c>
      <c r="I297" s="147"/>
      <c r="L297" s="33"/>
      <c r="M297" s="148"/>
      <c r="T297" s="54"/>
      <c r="AT297" s="18" t="s">
        <v>164</v>
      </c>
      <c r="AU297" s="18" t="s">
        <v>82</v>
      </c>
    </row>
    <row r="298" spans="2:65" s="14" customFormat="1" ht="10.199999999999999">
      <c r="B298" s="178"/>
      <c r="D298" s="160" t="s">
        <v>514</v>
      </c>
      <c r="E298" s="179" t="s">
        <v>19</v>
      </c>
      <c r="F298" s="180" t="s">
        <v>2172</v>
      </c>
      <c r="H298" s="179" t="s">
        <v>19</v>
      </c>
      <c r="I298" s="181"/>
      <c r="L298" s="178"/>
      <c r="M298" s="182"/>
      <c r="T298" s="183"/>
      <c r="AT298" s="179" t="s">
        <v>514</v>
      </c>
      <c r="AU298" s="179" t="s">
        <v>82</v>
      </c>
      <c r="AV298" s="14" t="s">
        <v>79</v>
      </c>
      <c r="AW298" s="14" t="s">
        <v>33</v>
      </c>
      <c r="AX298" s="14" t="s">
        <v>72</v>
      </c>
      <c r="AY298" s="179" t="s">
        <v>155</v>
      </c>
    </row>
    <row r="299" spans="2:65" s="14" customFormat="1" ht="10.199999999999999">
      <c r="B299" s="178"/>
      <c r="D299" s="160" t="s">
        <v>514</v>
      </c>
      <c r="E299" s="179" t="s">
        <v>19</v>
      </c>
      <c r="F299" s="180" t="s">
        <v>568</v>
      </c>
      <c r="H299" s="179" t="s">
        <v>19</v>
      </c>
      <c r="I299" s="181"/>
      <c r="L299" s="178"/>
      <c r="M299" s="182"/>
      <c r="T299" s="183"/>
      <c r="AT299" s="179" t="s">
        <v>514</v>
      </c>
      <c r="AU299" s="179" t="s">
        <v>82</v>
      </c>
      <c r="AV299" s="14" t="s">
        <v>79</v>
      </c>
      <c r="AW299" s="14" t="s">
        <v>33</v>
      </c>
      <c r="AX299" s="14" t="s">
        <v>72</v>
      </c>
      <c r="AY299" s="179" t="s">
        <v>155</v>
      </c>
    </row>
    <row r="300" spans="2:65" s="12" customFormat="1" ht="10.199999999999999">
      <c r="B300" s="159"/>
      <c r="D300" s="160" t="s">
        <v>514</v>
      </c>
      <c r="E300" s="161" t="s">
        <v>19</v>
      </c>
      <c r="F300" s="162" t="s">
        <v>2173</v>
      </c>
      <c r="H300" s="163">
        <v>112.96</v>
      </c>
      <c r="I300" s="164"/>
      <c r="L300" s="159"/>
      <c r="M300" s="165"/>
      <c r="T300" s="166"/>
      <c r="AT300" s="161" t="s">
        <v>514</v>
      </c>
      <c r="AU300" s="161" t="s">
        <v>82</v>
      </c>
      <c r="AV300" s="12" t="s">
        <v>82</v>
      </c>
      <c r="AW300" s="12" t="s">
        <v>33</v>
      </c>
      <c r="AX300" s="12" t="s">
        <v>79</v>
      </c>
      <c r="AY300" s="161" t="s">
        <v>155</v>
      </c>
    </row>
    <row r="301" spans="2:65" s="1" customFormat="1" ht="24.15" customHeight="1">
      <c r="B301" s="33"/>
      <c r="C301" s="132" t="s">
        <v>201</v>
      </c>
      <c r="D301" s="132" t="s">
        <v>158</v>
      </c>
      <c r="E301" s="133" t="s">
        <v>278</v>
      </c>
      <c r="F301" s="134" t="s">
        <v>279</v>
      </c>
      <c r="G301" s="135" t="s">
        <v>176</v>
      </c>
      <c r="H301" s="136">
        <v>112.96</v>
      </c>
      <c r="I301" s="137"/>
      <c r="J301" s="138">
        <f>ROUND(I301*H301,2)</f>
        <v>0</v>
      </c>
      <c r="K301" s="134" t="s">
        <v>162</v>
      </c>
      <c r="L301" s="33"/>
      <c r="M301" s="139" t="s">
        <v>19</v>
      </c>
      <c r="N301" s="140" t="s">
        <v>43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163</v>
      </c>
      <c r="AT301" s="143" t="s">
        <v>158</v>
      </c>
      <c r="AU301" s="143" t="s">
        <v>82</v>
      </c>
      <c r="AY301" s="18" t="s">
        <v>155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8" t="s">
        <v>79</v>
      </c>
      <c r="BK301" s="144">
        <f>ROUND(I301*H301,2)</f>
        <v>0</v>
      </c>
      <c r="BL301" s="18" t="s">
        <v>163</v>
      </c>
      <c r="BM301" s="143" t="s">
        <v>2175</v>
      </c>
    </row>
    <row r="302" spans="2:65" s="1" customFormat="1" ht="10.199999999999999">
      <c r="B302" s="33"/>
      <c r="D302" s="145" t="s">
        <v>164</v>
      </c>
      <c r="F302" s="146" t="s">
        <v>281</v>
      </c>
      <c r="I302" s="147"/>
      <c r="L302" s="33"/>
      <c r="M302" s="148"/>
      <c r="T302" s="54"/>
      <c r="AT302" s="18" t="s">
        <v>164</v>
      </c>
      <c r="AU302" s="18" t="s">
        <v>82</v>
      </c>
    </row>
    <row r="303" spans="2:65" s="14" customFormat="1" ht="10.199999999999999">
      <c r="B303" s="178"/>
      <c r="D303" s="160" t="s">
        <v>514</v>
      </c>
      <c r="E303" s="179" t="s">
        <v>19</v>
      </c>
      <c r="F303" s="180" t="s">
        <v>825</v>
      </c>
      <c r="H303" s="179" t="s">
        <v>19</v>
      </c>
      <c r="I303" s="181"/>
      <c r="L303" s="178"/>
      <c r="M303" s="182"/>
      <c r="T303" s="183"/>
      <c r="AT303" s="179" t="s">
        <v>514</v>
      </c>
      <c r="AU303" s="179" t="s">
        <v>82</v>
      </c>
      <c r="AV303" s="14" t="s">
        <v>79</v>
      </c>
      <c r="AW303" s="14" t="s">
        <v>33</v>
      </c>
      <c r="AX303" s="14" t="s">
        <v>72</v>
      </c>
      <c r="AY303" s="179" t="s">
        <v>155</v>
      </c>
    </row>
    <row r="304" spans="2:65" s="12" customFormat="1" ht="10.199999999999999">
      <c r="B304" s="159"/>
      <c r="D304" s="160" t="s">
        <v>514</v>
      </c>
      <c r="E304" s="161" t="s">
        <v>19</v>
      </c>
      <c r="F304" s="162" t="s">
        <v>2176</v>
      </c>
      <c r="H304" s="163">
        <v>112.96</v>
      </c>
      <c r="I304" s="164"/>
      <c r="L304" s="159"/>
      <c r="M304" s="165"/>
      <c r="T304" s="166"/>
      <c r="AT304" s="161" t="s">
        <v>514</v>
      </c>
      <c r="AU304" s="161" t="s">
        <v>82</v>
      </c>
      <c r="AV304" s="12" t="s">
        <v>82</v>
      </c>
      <c r="AW304" s="12" t="s">
        <v>33</v>
      </c>
      <c r="AX304" s="12" t="s">
        <v>79</v>
      </c>
      <c r="AY304" s="161" t="s">
        <v>155</v>
      </c>
    </row>
    <row r="305" spans="2:65" s="1" customFormat="1" ht="16.5" customHeight="1">
      <c r="B305" s="33"/>
      <c r="C305" s="149" t="s">
        <v>243</v>
      </c>
      <c r="D305" s="149" t="s">
        <v>229</v>
      </c>
      <c r="E305" s="150" t="s">
        <v>827</v>
      </c>
      <c r="F305" s="151" t="s">
        <v>828</v>
      </c>
      <c r="G305" s="152" t="s">
        <v>289</v>
      </c>
      <c r="H305" s="153">
        <v>1.7450000000000001</v>
      </c>
      <c r="I305" s="154"/>
      <c r="J305" s="155">
        <f>ROUND(I305*H305,2)</f>
        <v>0</v>
      </c>
      <c r="K305" s="151" t="s">
        <v>162</v>
      </c>
      <c r="L305" s="156"/>
      <c r="M305" s="157" t="s">
        <v>19</v>
      </c>
      <c r="N305" s="158" t="s">
        <v>43</v>
      </c>
      <c r="P305" s="141">
        <f>O305*H305</f>
        <v>0</v>
      </c>
      <c r="Q305" s="141">
        <v>1E-3</v>
      </c>
      <c r="R305" s="141">
        <f>Q305*H305</f>
        <v>1.7450000000000002E-3</v>
      </c>
      <c r="S305" s="141">
        <v>0</v>
      </c>
      <c r="T305" s="142">
        <f>S305*H305</f>
        <v>0</v>
      </c>
      <c r="AR305" s="143" t="s">
        <v>177</v>
      </c>
      <c r="AT305" s="143" t="s">
        <v>229</v>
      </c>
      <c r="AU305" s="143" t="s">
        <v>82</v>
      </c>
      <c r="AY305" s="18" t="s">
        <v>155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8" t="s">
        <v>79</v>
      </c>
      <c r="BK305" s="144">
        <f>ROUND(I305*H305,2)</f>
        <v>0</v>
      </c>
      <c r="BL305" s="18" t="s">
        <v>163</v>
      </c>
      <c r="BM305" s="143" t="s">
        <v>2177</v>
      </c>
    </row>
    <row r="306" spans="2:65" s="14" customFormat="1" ht="10.199999999999999">
      <c r="B306" s="178"/>
      <c r="D306" s="160" t="s">
        <v>514</v>
      </c>
      <c r="E306" s="179" t="s">
        <v>19</v>
      </c>
      <c r="F306" s="180" t="s">
        <v>830</v>
      </c>
      <c r="H306" s="179" t="s">
        <v>19</v>
      </c>
      <c r="I306" s="181"/>
      <c r="L306" s="178"/>
      <c r="M306" s="182"/>
      <c r="T306" s="183"/>
      <c r="AT306" s="179" t="s">
        <v>514</v>
      </c>
      <c r="AU306" s="179" t="s">
        <v>82</v>
      </c>
      <c r="AV306" s="14" t="s">
        <v>79</v>
      </c>
      <c r="AW306" s="14" t="s">
        <v>33</v>
      </c>
      <c r="AX306" s="14" t="s">
        <v>72</v>
      </c>
      <c r="AY306" s="179" t="s">
        <v>155</v>
      </c>
    </row>
    <row r="307" spans="2:65" s="12" customFormat="1" ht="10.199999999999999">
      <c r="B307" s="159"/>
      <c r="D307" s="160" t="s">
        <v>514</v>
      </c>
      <c r="E307" s="161" t="s">
        <v>19</v>
      </c>
      <c r="F307" s="162" t="s">
        <v>2178</v>
      </c>
      <c r="H307" s="163">
        <v>1.7450000000000001</v>
      </c>
      <c r="I307" s="164"/>
      <c r="L307" s="159"/>
      <c r="M307" s="165"/>
      <c r="T307" s="166"/>
      <c r="AT307" s="161" t="s">
        <v>514</v>
      </c>
      <c r="AU307" s="161" t="s">
        <v>82</v>
      </c>
      <c r="AV307" s="12" t="s">
        <v>82</v>
      </c>
      <c r="AW307" s="12" t="s">
        <v>33</v>
      </c>
      <c r="AX307" s="12" t="s">
        <v>79</v>
      </c>
      <c r="AY307" s="161" t="s">
        <v>155</v>
      </c>
    </row>
    <row r="308" spans="2:65" s="1" customFormat="1" ht="16.5" customHeight="1">
      <c r="B308" s="33"/>
      <c r="C308" s="132" t="s">
        <v>205</v>
      </c>
      <c r="D308" s="132" t="s">
        <v>158</v>
      </c>
      <c r="E308" s="133" t="s">
        <v>832</v>
      </c>
      <c r="F308" s="134" t="s">
        <v>833</v>
      </c>
      <c r="G308" s="135" t="s">
        <v>176</v>
      </c>
      <c r="H308" s="136">
        <v>112.96</v>
      </c>
      <c r="I308" s="137"/>
      <c r="J308" s="138">
        <f>ROUND(I308*H308,2)</f>
        <v>0</v>
      </c>
      <c r="K308" s="134" t="s">
        <v>162</v>
      </c>
      <c r="L308" s="33"/>
      <c r="M308" s="139" t="s">
        <v>19</v>
      </c>
      <c r="N308" s="140" t="s">
        <v>43</v>
      </c>
      <c r="P308" s="141">
        <f>O308*H308</f>
        <v>0</v>
      </c>
      <c r="Q308" s="141">
        <v>0</v>
      </c>
      <c r="R308" s="141">
        <f>Q308*H308</f>
        <v>0</v>
      </c>
      <c r="S308" s="141">
        <v>0</v>
      </c>
      <c r="T308" s="142">
        <f>S308*H308</f>
        <v>0</v>
      </c>
      <c r="AR308" s="143" t="s">
        <v>163</v>
      </c>
      <c r="AT308" s="143" t="s">
        <v>158</v>
      </c>
      <c r="AU308" s="143" t="s">
        <v>82</v>
      </c>
      <c r="AY308" s="18" t="s">
        <v>155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8" t="s">
        <v>79</v>
      </c>
      <c r="BK308" s="144">
        <f>ROUND(I308*H308,2)</f>
        <v>0</v>
      </c>
      <c r="BL308" s="18" t="s">
        <v>163</v>
      </c>
      <c r="BM308" s="143" t="s">
        <v>2179</v>
      </c>
    </row>
    <row r="309" spans="2:65" s="1" customFormat="1" ht="10.199999999999999">
      <c r="B309" s="33"/>
      <c r="D309" s="145" t="s">
        <v>164</v>
      </c>
      <c r="F309" s="146" t="s">
        <v>835</v>
      </c>
      <c r="I309" s="147"/>
      <c r="L309" s="33"/>
      <c r="M309" s="148"/>
      <c r="T309" s="54"/>
      <c r="AT309" s="18" t="s">
        <v>164</v>
      </c>
      <c r="AU309" s="18" t="s">
        <v>82</v>
      </c>
    </row>
    <row r="310" spans="2:65" s="14" customFormat="1" ht="10.199999999999999">
      <c r="B310" s="178"/>
      <c r="D310" s="160" t="s">
        <v>514</v>
      </c>
      <c r="E310" s="179" t="s">
        <v>19</v>
      </c>
      <c r="F310" s="180" t="s">
        <v>825</v>
      </c>
      <c r="H310" s="179" t="s">
        <v>19</v>
      </c>
      <c r="I310" s="181"/>
      <c r="L310" s="178"/>
      <c r="M310" s="182"/>
      <c r="T310" s="183"/>
      <c r="AT310" s="179" t="s">
        <v>514</v>
      </c>
      <c r="AU310" s="179" t="s">
        <v>82</v>
      </c>
      <c r="AV310" s="14" t="s">
        <v>79</v>
      </c>
      <c r="AW310" s="14" t="s">
        <v>33</v>
      </c>
      <c r="AX310" s="14" t="s">
        <v>72</v>
      </c>
      <c r="AY310" s="179" t="s">
        <v>155</v>
      </c>
    </row>
    <row r="311" spans="2:65" s="12" customFormat="1" ht="10.199999999999999">
      <c r="B311" s="159"/>
      <c r="D311" s="160" t="s">
        <v>514</v>
      </c>
      <c r="E311" s="161" t="s">
        <v>19</v>
      </c>
      <c r="F311" s="162" t="s">
        <v>2176</v>
      </c>
      <c r="H311" s="163">
        <v>112.96</v>
      </c>
      <c r="I311" s="164"/>
      <c r="L311" s="159"/>
      <c r="M311" s="165"/>
      <c r="T311" s="166"/>
      <c r="AT311" s="161" t="s">
        <v>514</v>
      </c>
      <c r="AU311" s="161" t="s">
        <v>82</v>
      </c>
      <c r="AV311" s="12" t="s">
        <v>82</v>
      </c>
      <c r="AW311" s="12" t="s">
        <v>33</v>
      </c>
      <c r="AX311" s="12" t="s">
        <v>79</v>
      </c>
      <c r="AY311" s="161" t="s">
        <v>155</v>
      </c>
    </row>
    <row r="312" spans="2:65" s="1" customFormat="1" ht="16.5" customHeight="1">
      <c r="B312" s="33"/>
      <c r="C312" s="132" t="s">
        <v>7</v>
      </c>
      <c r="D312" s="132" t="s">
        <v>158</v>
      </c>
      <c r="E312" s="133" t="s">
        <v>836</v>
      </c>
      <c r="F312" s="134" t="s">
        <v>837</v>
      </c>
      <c r="G312" s="135" t="s">
        <v>176</v>
      </c>
      <c r="H312" s="136">
        <v>112.96</v>
      </c>
      <c r="I312" s="137"/>
      <c r="J312" s="138">
        <f>ROUND(I312*H312,2)</f>
        <v>0</v>
      </c>
      <c r="K312" s="134" t="s">
        <v>162</v>
      </c>
      <c r="L312" s="33"/>
      <c r="M312" s="139" t="s">
        <v>19</v>
      </c>
      <c r="N312" s="140" t="s">
        <v>43</v>
      </c>
      <c r="P312" s="141">
        <f>O312*H312</f>
        <v>0</v>
      </c>
      <c r="Q312" s="141">
        <v>0</v>
      </c>
      <c r="R312" s="141">
        <f>Q312*H312</f>
        <v>0</v>
      </c>
      <c r="S312" s="141">
        <v>0</v>
      </c>
      <c r="T312" s="142">
        <f>S312*H312</f>
        <v>0</v>
      </c>
      <c r="AR312" s="143" t="s">
        <v>163</v>
      </c>
      <c r="AT312" s="143" t="s">
        <v>158</v>
      </c>
      <c r="AU312" s="143" t="s">
        <v>82</v>
      </c>
      <c r="AY312" s="18" t="s">
        <v>155</v>
      </c>
      <c r="BE312" s="144">
        <f>IF(N312="základní",J312,0)</f>
        <v>0</v>
      </c>
      <c r="BF312" s="144">
        <f>IF(N312="snížená",J312,0)</f>
        <v>0</v>
      </c>
      <c r="BG312" s="144">
        <f>IF(N312="zákl. přenesená",J312,0)</f>
        <v>0</v>
      </c>
      <c r="BH312" s="144">
        <f>IF(N312="sníž. přenesená",J312,0)</f>
        <v>0</v>
      </c>
      <c r="BI312" s="144">
        <f>IF(N312="nulová",J312,0)</f>
        <v>0</v>
      </c>
      <c r="BJ312" s="18" t="s">
        <v>79</v>
      </c>
      <c r="BK312" s="144">
        <f>ROUND(I312*H312,2)</f>
        <v>0</v>
      </c>
      <c r="BL312" s="18" t="s">
        <v>163</v>
      </c>
      <c r="BM312" s="143" t="s">
        <v>2180</v>
      </c>
    </row>
    <row r="313" spans="2:65" s="1" customFormat="1" ht="10.199999999999999">
      <c r="B313" s="33"/>
      <c r="D313" s="145" t="s">
        <v>164</v>
      </c>
      <c r="F313" s="146" t="s">
        <v>839</v>
      </c>
      <c r="I313" s="147"/>
      <c r="L313" s="33"/>
      <c r="M313" s="148"/>
      <c r="T313" s="54"/>
      <c r="AT313" s="18" t="s">
        <v>164</v>
      </c>
      <c r="AU313" s="18" t="s">
        <v>82</v>
      </c>
    </row>
    <row r="314" spans="2:65" s="14" customFormat="1" ht="10.199999999999999">
      <c r="B314" s="178"/>
      <c r="D314" s="160" t="s">
        <v>514</v>
      </c>
      <c r="E314" s="179" t="s">
        <v>19</v>
      </c>
      <c r="F314" s="180" t="s">
        <v>825</v>
      </c>
      <c r="H314" s="179" t="s">
        <v>19</v>
      </c>
      <c r="I314" s="181"/>
      <c r="L314" s="178"/>
      <c r="M314" s="182"/>
      <c r="T314" s="183"/>
      <c r="AT314" s="179" t="s">
        <v>514</v>
      </c>
      <c r="AU314" s="179" t="s">
        <v>82</v>
      </c>
      <c r="AV314" s="14" t="s">
        <v>79</v>
      </c>
      <c r="AW314" s="14" t="s">
        <v>33</v>
      </c>
      <c r="AX314" s="14" t="s">
        <v>72</v>
      </c>
      <c r="AY314" s="179" t="s">
        <v>155</v>
      </c>
    </row>
    <row r="315" spans="2:65" s="12" customFormat="1" ht="10.199999999999999">
      <c r="B315" s="159"/>
      <c r="D315" s="160" t="s">
        <v>514</v>
      </c>
      <c r="E315" s="161" t="s">
        <v>19</v>
      </c>
      <c r="F315" s="162" t="s">
        <v>2176</v>
      </c>
      <c r="H315" s="163">
        <v>112.96</v>
      </c>
      <c r="I315" s="164"/>
      <c r="L315" s="159"/>
      <c r="M315" s="165"/>
      <c r="T315" s="166"/>
      <c r="AT315" s="161" t="s">
        <v>514</v>
      </c>
      <c r="AU315" s="161" t="s">
        <v>82</v>
      </c>
      <c r="AV315" s="12" t="s">
        <v>82</v>
      </c>
      <c r="AW315" s="12" t="s">
        <v>33</v>
      </c>
      <c r="AX315" s="12" t="s">
        <v>79</v>
      </c>
      <c r="AY315" s="161" t="s">
        <v>155</v>
      </c>
    </row>
    <row r="316" spans="2:65" s="1" customFormat="1" ht="16.5" customHeight="1">
      <c r="B316" s="33"/>
      <c r="C316" s="132" t="s">
        <v>210</v>
      </c>
      <c r="D316" s="132" t="s">
        <v>158</v>
      </c>
      <c r="E316" s="133" t="s">
        <v>840</v>
      </c>
      <c r="F316" s="134" t="s">
        <v>841</v>
      </c>
      <c r="G316" s="135" t="s">
        <v>176</v>
      </c>
      <c r="H316" s="136">
        <v>112.96</v>
      </c>
      <c r="I316" s="137"/>
      <c r="J316" s="138">
        <f>ROUND(I316*H316,2)</f>
        <v>0</v>
      </c>
      <c r="K316" s="134" t="s">
        <v>162</v>
      </c>
      <c r="L316" s="33"/>
      <c r="M316" s="139" t="s">
        <v>19</v>
      </c>
      <c r="N316" s="140" t="s">
        <v>43</v>
      </c>
      <c r="P316" s="141">
        <f>O316*H316</f>
        <v>0</v>
      </c>
      <c r="Q316" s="141">
        <v>0</v>
      </c>
      <c r="R316" s="141">
        <f>Q316*H316</f>
        <v>0</v>
      </c>
      <c r="S316" s="141">
        <v>0</v>
      </c>
      <c r="T316" s="142">
        <f>S316*H316</f>
        <v>0</v>
      </c>
      <c r="AR316" s="143" t="s">
        <v>163</v>
      </c>
      <c r="AT316" s="143" t="s">
        <v>158</v>
      </c>
      <c r="AU316" s="143" t="s">
        <v>82</v>
      </c>
      <c r="AY316" s="18" t="s">
        <v>155</v>
      </c>
      <c r="BE316" s="144">
        <f>IF(N316="základní",J316,0)</f>
        <v>0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8" t="s">
        <v>79</v>
      </c>
      <c r="BK316" s="144">
        <f>ROUND(I316*H316,2)</f>
        <v>0</v>
      </c>
      <c r="BL316" s="18" t="s">
        <v>163</v>
      </c>
      <c r="BM316" s="143" t="s">
        <v>2181</v>
      </c>
    </row>
    <row r="317" spans="2:65" s="1" customFormat="1" ht="10.199999999999999">
      <c r="B317" s="33"/>
      <c r="D317" s="145" t="s">
        <v>164</v>
      </c>
      <c r="F317" s="146" t="s">
        <v>843</v>
      </c>
      <c r="I317" s="147"/>
      <c r="L317" s="33"/>
      <c r="M317" s="148"/>
      <c r="T317" s="54"/>
      <c r="AT317" s="18" t="s">
        <v>164</v>
      </c>
      <c r="AU317" s="18" t="s">
        <v>82</v>
      </c>
    </row>
    <row r="318" spans="2:65" s="14" customFormat="1" ht="10.199999999999999">
      <c r="B318" s="178"/>
      <c r="D318" s="160" t="s">
        <v>514</v>
      </c>
      <c r="E318" s="179" t="s">
        <v>19</v>
      </c>
      <c r="F318" s="180" t="s">
        <v>830</v>
      </c>
      <c r="H318" s="179" t="s">
        <v>19</v>
      </c>
      <c r="I318" s="181"/>
      <c r="L318" s="178"/>
      <c r="M318" s="182"/>
      <c r="T318" s="183"/>
      <c r="AT318" s="179" t="s">
        <v>514</v>
      </c>
      <c r="AU318" s="179" t="s">
        <v>82</v>
      </c>
      <c r="AV318" s="14" t="s">
        <v>79</v>
      </c>
      <c r="AW318" s="14" t="s">
        <v>33</v>
      </c>
      <c r="AX318" s="14" t="s">
        <v>72</v>
      </c>
      <c r="AY318" s="179" t="s">
        <v>155</v>
      </c>
    </row>
    <row r="319" spans="2:65" s="12" customFormat="1" ht="10.199999999999999">
      <c r="B319" s="159"/>
      <c r="D319" s="160" t="s">
        <v>514</v>
      </c>
      <c r="E319" s="161" t="s">
        <v>19</v>
      </c>
      <c r="F319" s="162" t="s">
        <v>2176</v>
      </c>
      <c r="H319" s="163">
        <v>112.96</v>
      </c>
      <c r="I319" s="164"/>
      <c r="L319" s="159"/>
      <c r="M319" s="165"/>
      <c r="T319" s="166"/>
      <c r="AT319" s="161" t="s">
        <v>514</v>
      </c>
      <c r="AU319" s="161" t="s">
        <v>82</v>
      </c>
      <c r="AV319" s="12" t="s">
        <v>82</v>
      </c>
      <c r="AW319" s="12" t="s">
        <v>33</v>
      </c>
      <c r="AX319" s="12" t="s">
        <v>79</v>
      </c>
      <c r="AY319" s="161" t="s">
        <v>155</v>
      </c>
    </row>
    <row r="320" spans="2:65" s="1" customFormat="1" ht="16.5" customHeight="1">
      <c r="B320" s="33"/>
      <c r="C320" s="132" t="s">
        <v>259</v>
      </c>
      <c r="D320" s="132" t="s">
        <v>158</v>
      </c>
      <c r="E320" s="133" t="s">
        <v>844</v>
      </c>
      <c r="F320" s="134" t="s">
        <v>845</v>
      </c>
      <c r="G320" s="135" t="s">
        <v>176</v>
      </c>
      <c r="H320" s="136">
        <v>112.96</v>
      </c>
      <c r="I320" s="137"/>
      <c r="J320" s="138">
        <f>ROUND(I320*H320,2)</f>
        <v>0</v>
      </c>
      <c r="K320" s="134" t="s">
        <v>162</v>
      </c>
      <c r="L320" s="33"/>
      <c r="M320" s="139" t="s">
        <v>19</v>
      </c>
      <c r="N320" s="140" t="s">
        <v>43</v>
      </c>
      <c r="P320" s="141">
        <f>O320*H320</f>
        <v>0</v>
      </c>
      <c r="Q320" s="141">
        <v>0</v>
      </c>
      <c r="R320" s="141">
        <f>Q320*H320</f>
        <v>0</v>
      </c>
      <c r="S320" s="141">
        <v>0</v>
      </c>
      <c r="T320" s="142">
        <f>S320*H320</f>
        <v>0</v>
      </c>
      <c r="AR320" s="143" t="s">
        <v>163</v>
      </c>
      <c r="AT320" s="143" t="s">
        <v>158</v>
      </c>
      <c r="AU320" s="143" t="s">
        <v>82</v>
      </c>
      <c r="AY320" s="18" t="s">
        <v>155</v>
      </c>
      <c r="BE320" s="144">
        <f>IF(N320="základní",J320,0)</f>
        <v>0</v>
      </c>
      <c r="BF320" s="144">
        <f>IF(N320="snížená",J320,0)</f>
        <v>0</v>
      </c>
      <c r="BG320" s="144">
        <f>IF(N320="zákl. přenesená",J320,0)</f>
        <v>0</v>
      </c>
      <c r="BH320" s="144">
        <f>IF(N320="sníž. přenesená",J320,0)</f>
        <v>0</v>
      </c>
      <c r="BI320" s="144">
        <f>IF(N320="nulová",J320,0)</f>
        <v>0</v>
      </c>
      <c r="BJ320" s="18" t="s">
        <v>79</v>
      </c>
      <c r="BK320" s="144">
        <f>ROUND(I320*H320,2)</f>
        <v>0</v>
      </c>
      <c r="BL320" s="18" t="s">
        <v>163</v>
      </c>
      <c r="BM320" s="143" t="s">
        <v>2182</v>
      </c>
    </row>
    <row r="321" spans="2:65" s="1" customFormat="1" ht="10.199999999999999">
      <c r="B321" s="33"/>
      <c r="D321" s="145" t="s">
        <v>164</v>
      </c>
      <c r="F321" s="146" t="s">
        <v>847</v>
      </c>
      <c r="I321" s="147"/>
      <c r="L321" s="33"/>
      <c r="M321" s="148"/>
      <c r="T321" s="54"/>
      <c r="AT321" s="18" t="s">
        <v>164</v>
      </c>
      <c r="AU321" s="18" t="s">
        <v>82</v>
      </c>
    </row>
    <row r="322" spans="2:65" s="14" customFormat="1" ht="10.199999999999999">
      <c r="B322" s="178"/>
      <c r="D322" s="160" t="s">
        <v>514</v>
      </c>
      <c r="E322" s="179" t="s">
        <v>19</v>
      </c>
      <c r="F322" s="180" t="s">
        <v>825</v>
      </c>
      <c r="H322" s="179" t="s">
        <v>19</v>
      </c>
      <c r="I322" s="181"/>
      <c r="L322" s="178"/>
      <c r="M322" s="182"/>
      <c r="T322" s="183"/>
      <c r="AT322" s="179" t="s">
        <v>514</v>
      </c>
      <c r="AU322" s="179" t="s">
        <v>82</v>
      </c>
      <c r="AV322" s="14" t="s">
        <v>79</v>
      </c>
      <c r="AW322" s="14" t="s">
        <v>33</v>
      </c>
      <c r="AX322" s="14" t="s">
        <v>72</v>
      </c>
      <c r="AY322" s="179" t="s">
        <v>155</v>
      </c>
    </row>
    <row r="323" spans="2:65" s="12" customFormat="1" ht="10.199999999999999">
      <c r="B323" s="159"/>
      <c r="D323" s="160" t="s">
        <v>514</v>
      </c>
      <c r="E323" s="161" t="s">
        <v>19</v>
      </c>
      <c r="F323" s="162" t="s">
        <v>2176</v>
      </c>
      <c r="H323" s="163">
        <v>112.96</v>
      </c>
      <c r="I323" s="164"/>
      <c r="L323" s="159"/>
      <c r="M323" s="165"/>
      <c r="T323" s="166"/>
      <c r="AT323" s="161" t="s">
        <v>514</v>
      </c>
      <c r="AU323" s="161" t="s">
        <v>82</v>
      </c>
      <c r="AV323" s="12" t="s">
        <v>82</v>
      </c>
      <c r="AW323" s="12" t="s">
        <v>33</v>
      </c>
      <c r="AX323" s="12" t="s">
        <v>79</v>
      </c>
      <c r="AY323" s="161" t="s">
        <v>155</v>
      </c>
    </row>
    <row r="324" spans="2:65" s="1" customFormat="1" ht="24.15" customHeight="1">
      <c r="B324" s="33"/>
      <c r="C324" s="132" t="s">
        <v>214</v>
      </c>
      <c r="D324" s="132" t="s">
        <v>158</v>
      </c>
      <c r="E324" s="133" t="s">
        <v>848</v>
      </c>
      <c r="F324" s="134" t="s">
        <v>849</v>
      </c>
      <c r="G324" s="135" t="s">
        <v>176</v>
      </c>
      <c r="H324" s="136">
        <v>112.96</v>
      </c>
      <c r="I324" s="137"/>
      <c r="J324" s="138">
        <f>ROUND(I324*H324,2)</f>
        <v>0</v>
      </c>
      <c r="K324" s="134" t="s">
        <v>162</v>
      </c>
      <c r="L324" s="33"/>
      <c r="M324" s="139" t="s">
        <v>19</v>
      </c>
      <c r="N324" s="140" t="s">
        <v>43</v>
      </c>
      <c r="P324" s="141">
        <f>O324*H324</f>
        <v>0</v>
      </c>
      <c r="Q324" s="141">
        <v>0</v>
      </c>
      <c r="R324" s="141">
        <f>Q324*H324</f>
        <v>0</v>
      </c>
      <c r="S324" s="141">
        <v>0</v>
      </c>
      <c r="T324" s="142">
        <f>S324*H324</f>
        <v>0</v>
      </c>
      <c r="AR324" s="143" t="s">
        <v>163</v>
      </c>
      <c r="AT324" s="143" t="s">
        <v>158</v>
      </c>
      <c r="AU324" s="143" t="s">
        <v>82</v>
      </c>
      <c r="AY324" s="18" t="s">
        <v>155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8" t="s">
        <v>79</v>
      </c>
      <c r="BK324" s="144">
        <f>ROUND(I324*H324,2)</f>
        <v>0</v>
      </c>
      <c r="BL324" s="18" t="s">
        <v>163</v>
      </c>
      <c r="BM324" s="143" t="s">
        <v>2183</v>
      </c>
    </row>
    <row r="325" spans="2:65" s="1" customFormat="1" ht="10.199999999999999">
      <c r="B325" s="33"/>
      <c r="D325" s="145" t="s">
        <v>164</v>
      </c>
      <c r="F325" s="146" t="s">
        <v>851</v>
      </c>
      <c r="I325" s="147"/>
      <c r="L325" s="33"/>
      <c r="M325" s="148"/>
      <c r="T325" s="54"/>
      <c r="AT325" s="18" t="s">
        <v>164</v>
      </c>
      <c r="AU325" s="18" t="s">
        <v>82</v>
      </c>
    </row>
    <row r="326" spans="2:65" s="14" customFormat="1" ht="10.199999999999999">
      <c r="B326" s="178"/>
      <c r="D326" s="160" t="s">
        <v>514</v>
      </c>
      <c r="E326" s="179" t="s">
        <v>19</v>
      </c>
      <c r="F326" s="180" t="s">
        <v>825</v>
      </c>
      <c r="H326" s="179" t="s">
        <v>19</v>
      </c>
      <c r="I326" s="181"/>
      <c r="L326" s="178"/>
      <c r="M326" s="182"/>
      <c r="T326" s="183"/>
      <c r="AT326" s="179" t="s">
        <v>514</v>
      </c>
      <c r="AU326" s="179" t="s">
        <v>82</v>
      </c>
      <c r="AV326" s="14" t="s">
        <v>79</v>
      </c>
      <c r="AW326" s="14" t="s">
        <v>33</v>
      </c>
      <c r="AX326" s="14" t="s">
        <v>72</v>
      </c>
      <c r="AY326" s="179" t="s">
        <v>155</v>
      </c>
    </row>
    <row r="327" spans="2:65" s="12" customFormat="1" ht="10.199999999999999">
      <c r="B327" s="159"/>
      <c r="D327" s="160" t="s">
        <v>514</v>
      </c>
      <c r="E327" s="161" t="s">
        <v>19</v>
      </c>
      <c r="F327" s="162" t="s">
        <v>2176</v>
      </c>
      <c r="H327" s="163">
        <v>112.96</v>
      </c>
      <c r="I327" s="164"/>
      <c r="L327" s="159"/>
      <c r="M327" s="165"/>
      <c r="T327" s="166"/>
      <c r="AT327" s="161" t="s">
        <v>514</v>
      </c>
      <c r="AU327" s="161" t="s">
        <v>82</v>
      </c>
      <c r="AV327" s="12" t="s">
        <v>82</v>
      </c>
      <c r="AW327" s="12" t="s">
        <v>33</v>
      </c>
      <c r="AX327" s="12" t="s">
        <v>79</v>
      </c>
      <c r="AY327" s="161" t="s">
        <v>155</v>
      </c>
    </row>
    <row r="328" spans="2:65" s="1" customFormat="1" ht="21.75" customHeight="1">
      <c r="B328" s="33"/>
      <c r="C328" s="132" t="s">
        <v>268</v>
      </c>
      <c r="D328" s="132" t="s">
        <v>158</v>
      </c>
      <c r="E328" s="133" t="s">
        <v>852</v>
      </c>
      <c r="F328" s="134" t="s">
        <v>853</v>
      </c>
      <c r="G328" s="135" t="s">
        <v>176</v>
      </c>
      <c r="H328" s="136">
        <v>112.96</v>
      </c>
      <c r="I328" s="137"/>
      <c r="J328" s="138">
        <f>ROUND(I328*H328,2)</f>
        <v>0</v>
      </c>
      <c r="K328" s="134" t="s">
        <v>162</v>
      </c>
      <c r="L328" s="33"/>
      <c r="M328" s="139" t="s">
        <v>19</v>
      </c>
      <c r="N328" s="140" t="s">
        <v>43</v>
      </c>
      <c r="P328" s="141">
        <f>O328*H328</f>
        <v>0</v>
      </c>
      <c r="Q328" s="141">
        <v>0</v>
      </c>
      <c r="R328" s="141">
        <f>Q328*H328</f>
        <v>0</v>
      </c>
      <c r="S328" s="141">
        <v>0</v>
      </c>
      <c r="T328" s="142">
        <f>S328*H328</f>
        <v>0</v>
      </c>
      <c r="AR328" s="143" t="s">
        <v>163</v>
      </c>
      <c r="AT328" s="143" t="s">
        <v>158</v>
      </c>
      <c r="AU328" s="143" t="s">
        <v>82</v>
      </c>
      <c r="AY328" s="18" t="s">
        <v>155</v>
      </c>
      <c r="BE328" s="144">
        <f>IF(N328="základní",J328,0)</f>
        <v>0</v>
      </c>
      <c r="BF328" s="144">
        <f>IF(N328="snížená",J328,0)</f>
        <v>0</v>
      </c>
      <c r="BG328" s="144">
        <f>IF(N328="zákl. přenesená",J328,0)</f>
        <v>0</v>
      </c>
      <c r="BH328" s="144">
        <f>IF(N328="sníž. přenesená",J328,0)</f>
        <v>0</v>
      </c>
      <c r="BI328" s="144">
        <f>IF(N328="nulová",J328,0)</f>
        <v>0</v>
      </c>
      <c r="BJ328" s="18" t="s">
        <v>79</v>
      </c>
      <c r="BK328" s="144">
        <f>ROUND(I328*H328,2)</f>
        <v>0</v>
      </c>
      <c r="BL328" s="18" t="s">
        <v>163</v>
      </c>
      <c r="BM328" s="143" t="s">
        <v>2184</v>
      </c>
    </row>
    <row r="329" spans="2:65" s="1" customFormat="1" ht="10.199999999999999">
      <c r="B329" s="33"/>
      <c r="D329" s="145" t="s">
        <v>164</v>
      </c>
      <c r="F329" s="146" t="s">
        <v>855</v>
      </c>
      <c r="I329" s="147"/>
      <c r="L329" s="33"/>
      <c r="M329" s="148"/>
      <c r="T329" s="54"/>
      <c r="AT329" s="18" t="s">
        <v>164</v>
      </c>
      <c r="AU329" s="18" t="s">
        <v>82</v>
      </c>
    </row>
    <row r="330" spans="2:65" s="14" customFormat="1" ht="10.199999999999999">
      <c r="B330" s="178"/>
      <c r="D330" s="160" t="s">
        <v>514</v>
      </c>
      <c r="E330" s="179" t="s">
        <v>19</v>
      </c>
      <c r="F330" s="180" t="s">
        <v>825</v>
      </c>
      <c r="H330" s="179" t="s">
        <v>19</v>
      </c>
      <c r="I330" s="181"/>
      <c r="L330" s="178"/>
      <c r="M330" s="182"/>
      <c r="T330" s="183"/>
      <c r="AT330" s="179" t="s">
        <v>514</v>
      </c>
      <c r="AU330" s="179" t="s">
        <v>82</v>
      </c>
      <c r="AV330" s="14" t="s">
        <v>79</v>
      </c>
      <c r="AW330" s="14" t="s">
        <v>33</v>
      </c>
      <c r="AX330" s="14" t="s">
        <v>72</v>
      </c>
      <c r="AY330" s="179" t="s">
        <v>155</v>
      </c>
    </row>
    <row r="331" spans="2:65" s="12" customFormat="1" ht="10.199999999999999">
      <c r="B331" s="159"/>
      <c r="D331" s="160" t="s">
        <v>514</v>
      </c>
      <c r="E331" s="161" t="s">
        <v>19</v>
      </c>
      <c r="F331" s="162" t="s">
        <v>2176</v>
      </c>
      <c r="H331" s="163">
        <v>112.96</v>
      </c>
      <c r="I331" s="164"/>
      <c r="L331" s="159"/>
      <c r="M331" s="165"/>
      <c r="T331" s="166"/>
      <c r="AT331" s="161" t="s">
        <v>514</v>
      </c>
      <c r="AU331" s="161" t="s">
        <v>82</v>
      </c>
      <c r="AV331" s="12" t="s">
        <v>82</v>
      </c>
      <c r="AW331" s="12" t="s">
        <v>33</v>
      </c>
      <c r="AX331" s="12" t="s">
        <v>79</v>
      </c>
      <c r="AY331" s="161" t="s">
        <v>155</v>
      </c>
    </row>
    <row r="332" spans="2:65" s="1" customFormat="1" ht="16.5" customHeight="1">
      <c r="B332" s="33"/>
      <c r="C332" s="132" t="s">
        <v>219</v>
      </c>
      <c r="D332" s="132" t="s">
        <v>158</v>
      </c>
      <c r="E332" s="133" t="s">
        <v>856</v>
      </c>
      <c r="F332" s="134" t="s">
        <v>857</v>
      </c>
      <c r="G332" s="135" t="s">
        <v>176</v>
      </c>
      <c r="H332" s="136">
        <v>112.96</v>
      </c>
      <c r="I332" s="137"/>
      <c r="J332" s="138">
        <f>ROUND(I332*H332,2)</f>
        <v>0</v>
      </c>
      <c r="K332" s="134" t="s">
        <v>162</v>
      </c>
      <c r="L332" s="33"/>
      <c r="M332" s="139" t="s">
        <v>19</v>
      </c>
      <c r="N332" s="140" t="s">
        <v>43</v>
      </c>
      <c r="P332" s="141">
        <f>O332*H332</f>
        <v>0</v>
      </c>
      <c r="Q332" s="141">
        <v>0</v>
      </c>
      <c r="R332" s="141">
        <f>Q332*H332</f>
        <v>0</v>
      </c>
      <c r="S332" s="141">
        <v>0</v>
      </c>
      <c r="T332" s="142">
        <f>S332*H332</f>
        <v>0</v>
      </c>
      <c r="AR332" s="143" t="s">
        <v>163</v>
      </c>
      <c r="AT332" s="143" t="s">
        <v>158</v>
      </c>
      <c r="AU332" s="143" t="s">
        <v>82</v>
      </c>
      <c r="AY332" s="18" t="s">
        <v>155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8" t="s">
        <v>79</v>
      </c>
      <c r="BK332" s="144">
        <f>ROUND(I332*H332,2)</f>
        <v>0</v>
      </c>
      <c r="BL332" s="18" t="s">
        <v>163</v>
      </c>
      <c r="BM332" s="143" t="s">
        <v>2185</v>
      </c>
    </row>
    <row r="333" spans="2:65" s="1" customFormat="1" ht="10.199999999999999">
      <c r="B333" s="33"/>
      <c r="D333" s="145" t="s">
        <v>164</v>
      </c>
      <c r="F333" s="146" t="s">
        <v>859</v>
      </c>
      <c r="I333" s="147"/>
      <c r="L333" s="33"/>
      <c r="M333" s="148"/>
      <c r="T333" s="54"/>
      <c r="AT333" s="18" t="s">
        <v>164</v>
      </c>
      <c r="AU333" s="18" t="s">
        <v>82</v>
      </c>
    </row>
    <row r="334" spans="2:65" s="14" customFormat="1" ht="10.199999999999999">
      <c r="B334" s="178"/>
      <c r="D334" s="160" t="s">
        <v>514</v>
      </c>
      <c r="E334" s="179" t="s">
        <v>19</v>
      </c>
      <c r="F334" s="180" t="s">
        <v>825</v>
      </c>
      <c r="H334" s="179" t="s">
        <v>19</v>
      </c>
      <c r="I334" s="181"/>
      <c r="L334" s="178"/>
      <c r="M334" s="182"/>
      <c r="T334" s="183"/>
      <c r="AT334" s="179" t="s">
        <v>514</v>
      </c>
      <c r="AU334" s="179" t="s">
        <v>82</v>
      </c>
      <c r="AV334" s="14" t="s">
        <v>79</v>
      </c>
      <c r="AW334" s="14" t="s">
        <v>33</v>
      </c>
      <c r="AX334" s="14" t="s">
        <v>72</v>
      </c>
      <c r="AY334" s="179" t="s">
        <v>155</v>
      </c>
    </row>
    <row r="335" spans="2:65" s="12" customFormat="1" ht="10.199999999999999">
      <c r="B335" s="159"/>
      <c r="D335" s="160" t="s">
        <v>514</v>
      </c>
      <c r="E335" s="161" t="s">
        <v>19</v>
      </c>
      <c r="F335" s="162" t="s">
        <v>2176</v>
      </c>
      <c r="H335" s="163">
        <v>112.96</v>
      </c>
      <c r="I335" s="164"/>
      <c r="L335" s="159"/>
      <c r="M335" s="165"/>
      <c r="T335" s="166"/>
      <c r="AT335" s="161" t="s">
        <v>514</v>
      </c>
      <c r="AU335" s="161" t="s">
        <v>82</v>
      </c>
      <c r="AV335" s="12" t="s">
        <v>82</v>
      </c>
      <c r="AW335" s="12" t="s">
        <v>33</v>
      </c>
      <c r="AX335" s="12" t="s">
        <v>79</v>
      </c>
      <c r="AY335" s="161" t="s">
        <v>155</v>
      </c>
    </row>
    <row r="336" spans="2:65" s="11" customFormat="1" ht="22.8" customHeight="1">
      <c r="B336" s="120"/>
      <c r="D336" s="121" t="s">
        <v>71</v>
      </c>
      <c r="E336" s="130" t="s">
        <v>357</v>
      </c>
      <c r="F336" s="130" t="s">
        <v>2186</v>
      </c>
      <c r="I336" s="123"/>
      <c r="J336" s="131">
        <f>BK336</f>
        <v>0</v>
      </c>
      <c r="L336" s="120"/>
      <c r="M336" s="125"/>
      <c r="P336" s="126">
        <f>SUM(P337:P356)</f>
        <v>0</v>
      </c>
      <c r="R336" s="126">
        <f>SUM(R337:R356)</f>
        <v>56.781806199999998</v>
      </c>
      <c r="T336" s="127">
        <f>SUM(T337:T356)</f>
        <v>0</v>
      </c>
      <c r="AR336" s="121" t="s">
        <v>79</v>
      </c>
      <c r="AT336" s="128" t="s">
        <v>71</v>
      </c>
      <c r="AU336" s="128" t="s">
        <v>79</v>
      </c>
      <c r="AY336" s="121" t="s">
        <v>155</v>
      </c>
      <c r="BK336" s="129">
        <f>SUM(BK337:BK356)</f>
        <v>0</v>
      </c>
    </row>
    <row r="337" spans="2:65" s="1" customFormat="1" ht="21.75" customHeight="1">
      <c r="B337" s="33"/>
      <c r="C337" s="132" t="s">
        <v>277</v>
      </c>
      <c r="D337" s="132" t="s">
        <v>158</v>
      </c>
      <c r="E337" s="133" t="s">
        <v>298</v>
      </c>
      <c r="F337" s="134" t="s">
        <v>299</v>
      </c>
      <c r="G337" s="135" t="s">
        <v>186</v>
      </c>
      <c r="H337" s="136">
        <v>27.9</v>
      </c>
      <c r="I337" s="137"/>
      <c r="J337" s="138">
        <f>ROUND(I337*H337,2)</f>
        <v>0</v>
      </c>
      <c r="K337" s="134" t="s">
        <v>162</v>
      </c>
      <c r="L337" s="33"/>
      <c r="M337" s="139" t="s">
        <v>19</v>
      </c>
      <c r="N337" s="140" t="s">
        <v>43</v>
      </c>
      <c r="P337" s="141">
        <f>O337*H337</f>
        <v>0</v>
      </c>
      <c r="Q337" s="141">
        <v>1.8907700000000001</v>
      </c>
      <c r="R337" s="141">
        <f>Q337*H337</f>
        <v>52.752482999999998</v>
      </c>
      <c r="S337" s="141">
        <v>0</v>
      </c>
      <c r="T337" s="142">
        <f>S337*H337</f>
        <v>0</v>
      </c>
      <c r="AR337" s="143" t="s">
        <v>163</v>
      </c>
      <c r="AT337" s="143" t="s">
        <v>158</v>
      </c>
      <c r="AU337" s="143" t="s">
        <v>82</v>
      </c>
      <c r="AY337" s="18" t="s">
        <v>155</v>
      </c>
      <c r="BE337" s="144">
        <f>IF(N337="základní",J337,0)</f>
        <v>0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8" t="s">
        <v>79</v>
      </c>
      <c r="BK337" s="144">
        <f>ROUND(I337*H337,2)</f>
        <v>0</v>
      </c>
      <c r="BL337" s="18" t="s">
        <v>163</v>
      </c>
      <c r="BM337" s="143" t="s">
        <v>2187</v>
      </c>
    </row>
    <row r="338" spans="2:65" s="1" customFormat="1" ht="10.199999999999999">
      <c r="B338" s="33"/>
      <c r="D338" s="145" t="s">
        <v>164</v>
      </c>
      <c r="F338" s="146" t="s">
        <v>301</v>
      </c>
      <c r="I338" s="147"/>
      <c r="L338" s="33"/>
      <c r="M338" s="148"/>
      <c r="T338" s="54"/>
      <c r="AT338" s="18" t="s">
        <v>164</v>
      </c>
      <c r="AU338" s="18" t="s">
        <v>82</v>
      </c>
    </row>
    <row r="339" spans="2:65" s="14" customFormat="1" ht="10.199999999999999">
      <c r="B339" s="178"/>
      <c r="D339" s="160" t="s">
        <v>514</v>
      </c>
      <c r="E339" s="179" t="s">
        <v>19</v>
      </c>
      <c r="F339" s="180" t="s">
        <v>2159</v>
      </c>
      <c r="H339" s="179" t="s">
        <v>19</v>
      </c>
      <c r="I339" s="181"/>
      <c r="L339" s="178"/>
      <c r="M339" s="182"/>
      <c r="T339" s="183"/>
      <c r="AT339" s="179" t="s">
        <v>514</v>
      </c>
      <c r="AU339" s="179" t="s">
        <v>82</v>
      </c>
      <c r="AV339" s="14" t="s">
        <v>79</v>
      </c>
      <c r="AW339" s="14" t="s">
        <v>33</v>
      </c>
      <c r="AX339" s="14" t="s">
        <v>72</v>
      </c>
      <c r="AY339" s="179" t="s">
        <v>155</v>
      </c>
    </row>
    <row r="340" spans="2:65" s="14" customFormat="1" ht="10.199999999999999">
      <c r="B340" s="178"/>
      <c r="D340" s="160" t="s">
        <v>514</v>
      </c>
      <c r="E340" s="179" t="s">
        <v>19</v>
      </c>
      <c r="F340" s="180" t="s">
        <v>2153</v>
      </c>
      <c r="H340" s="179" t="s">
        <v>19</v>
      </c>
      <c r="I340" s="181"/>
      <c r="L340" s="178"/>
      <c r="M340" s="182"/>
      <c r="T340" s="183"/>
      <c r="AT340" s="179" t="s">
        <v>514</v>
      </c>
      <c r="AU340" s="179" t="s">
        <v>82</v>
      </c>
      <c r="AV340" s="14" t="s">
        <v>79</v>
      </c>
      <c r="AW340" s="14" t="s">
        <v>33</v>
      </c>
      <c r="AX340" s="14" t="s">
        <v>72</v>
      </c>
      <c r="AY340" s="179" t="s">
        <v>155</v>
      </c>
    </row>
    <row r="341" spans="2:65" s="12" customFormat="1" ht="10.199999999999999">
      <c r="B341" s="159"/>
      <c r="D341" s="160" t="s">
        <v>514</v>
      </c>
      <c r="E341" s="161" t="s">
        <v>19</v>
      </c>
      <c r="F341" s="162" t="s">
        <v>2188</v>
      </c>
      <c r="H341" s="163">
        <v>27.9</v>
      </c>
      <c r="I341" s="164"/>
      <c r="L341" s="159"/>
      <c r="M341" s="165"/>
      <c r="T341" s="166"/>
      <c r="AT341" s="161" t="s">
        <v>514</v>
      </c>
      <c r="AU341" s="161" t="s">
        <v>82</v>
      </c>
      <c r="AV341" s="12" t="s">
        <v>82</v>
      </c>
      <c r="AW341" s="12" t="s">
        <v>33</v>
      </c>
      <c r="AX341" s="12" t="s">
        <v>79</v>
      </c>
      <c r="AY341" s="161" t="s">
        <v>155</v>
      </c>
    </row>
    <row r="342" spans="2:65" s="1" customFormat="1" ht="24.15" customHeight="1">
      <c r="B342" s="33"/>
      <c r="C342" s="132" t="s">
        <v>223</v>
      </c>
      <c r="D342" s="132" t="s">
        <v>158</v>
      </c>
      <c r="E342" s="133" t="s">
        <v>2189</v>
      </c>
      <c r="F342" s="134" t="s">
        <v>2190</v>
      </c>
      <c r="G342" s="135" t="s">
        <v>186</v>
      </c>
      <c r="H342" s="136">
        <v>1.68</v>
      </c>
      <c r="I342" s="137"/>
      <c r="J342" s="138">
        <f>ROUND(I342*H342,2)</f>
        <v>0</v>
      </c>
      <c r="K342" s="134" t="s">
        <v>162</v>
      </c>
      <c r="L342" s="33"/>
      <c r="M342" s="139" t="s">
        <v>19</v>
      </c>
      <c r="N342" s="140" t="s">
        <v>43</v>
      </c>
      <c r="P342" s="141">
        <f>O342*H342</f>
        <v>0</v>
      </c>
      <c r="Q342" s="141">
        <v>2.3010199999999998</v>
      </c>
      <c r="R342" s="141">
        <f>Q342*H342</f>
        <v>3.8657135999999994</v>
      </c>
      <c r="S342" s="141">
        <v>0</v>
      </c>
      <c r="T342" s="142">
        <f>S342*H342</f>
        <v>0</v>
      </c>
      <c r="AR342" s="143" t="s">
        <v>163</v>
      </c>
      <c r="AT342" s="143" t="s">
        <v>158</v>
      </c>
      <c r="AU342" s="143" t="s">
        <v>82</v>
      </c>
      <c r="AY342" s="18" t="s">
        <v>155</v>
      </c>
      <c r="BE342" s="144">
        <f>IF(N342="základní",J342,0)</f>
        <v>0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8" t="s">
        <v>79</v>
      </c>
      <c r="BK342" s="144">
        <f>ROUND(I342*H342,2)</f>
        <v>0</v>
      </c>
      <c r="BL342" s="18" t="s">
        <v>163</v>
      </c>
      <c r="BM342" s="143" t="s">
        <v>2191</v>
      </c>
    </row>
    <row r="343" spans="2:65" s="1" customFormat="1" ht="10.199999999999999">
      <c r="B343" s="33"/>
      <c r="D343" s="145" t="s">
        <v>164</v>
      </c>
      <c r="F343" s="146" t="s">
        <v>2192</v>
      </c>
      <c r="I343" s="147"/>
      <c r="L343" s="33"/>
      <c r="M343" s="148"/>
      <c r="T343" s="54"/>
      <c r="AT343" s="18" t="s">
        <v>164</v>
      </c>
      <c r="AU343" s="18" t="s">
        <v>82</v>
      </c>
    </row>
    <row r="344" spans="2:65" s="14" customFormat="1" ht="10.199999999999999">
      <c r="B344" s="178"/>
      <c r="D344" s="160" t="s">
        <v>514</v>
      </c>
      <c r="E344" s="179" t="s">
        <v>19</v>
      </c>
      <c r="F344" s="180" t="s">
        <v>2193</v>
      </c>
      <c r="H344" s="179" t="s">
        <v>19</v>
      </c>
      <c r="I344" s="181"/>
      <c r="L344" s="178"/>
      <c r="M344" s="182"/>
      <c r="T344" s="183"/>
      <c r="AT344" s="179" t="s">
        <v>514</v>
      </c>
      <c r="AU344" s="179" t="s">
        <v>82</v>
      </c>
      <c r="AV344" s="14" t="s">
        <v>79</v>
      </c>
      <c r="AW344" s="14" t="s">
        <v>33</v>
      </c>
      <c r="AX344" s="14" t="s">
        <v>72</v>
      </c>
      <c r="AY344" s="179" t="s">
        <v>155</v>
      </c>
    </row>
    <row r="345" spans="2:65" s="12" customFormat="1" ht="10.199999999999999">
      <c r="B345" s="159"/>
      <c r="D345" s="160" t="s">
        <v>514</v>
      </c>
      <c r="E345" s="161" t="s">
        <v>19</v>
      </c>
      <c r="F345" s="162" t="s">
        <v>2194</v>
      </c>
      <c r="H345" s="163">
        <v>1.68</v>
      </c>
      <c r="I345" s="164"/>
      <c r="L345" s="159"/>
      <c r="M345" s="165"/>
      <c r="T345" s="166"/>
      <c r="AT345" s="161" t="s">
        <v>514</v>
      </c>
      <c r="AU345" s="161" t="s">
        <v>82</v>
      </c>
      <c r="AV345" s="12" t="s">
        <v>82</v>
      </c>
      <c r="AW345" s="12" t="s">
        <v>33</v>
      </c>
      <c r="AX345" s="12" t="s">
        <v>72</v>
      </c>
      <c r="AY345" s="161" t="s">
        <v>155</v>
      </c>
    </row>
    <row r="346" spans="2:65" s="13" customFormat="1" ht="10.199999999999999">
      <c r="B346" s="167"/>
      <c r="D346" s="160" t="s">
        <v>514</v>
      </c>
      <c r="E346" s="168" t="s">
        <v>19</v>
      </c>
      <c r="F346" s="169" t="s">
        <v>516</v>
      </c>
      <c r="H346" s="170">
        <v>1.68</v>
      </c>
      <c r="I346" s="171"/>
      <c r="L346" s="167"/>
      <c r="M346" s="172"/>
      <c r="T346" s="173"/>
      <c r="AT346" s="168" t="s">
        <v>514</v>
      </c>
      <c r="AU346" s="168" t="s">
        <v>82</v>
      </c>
      <c r="AV346" s="13" t="s">
        <v>163</v>
      </c>
      <c r="AW346" s="13" t="s">
        <v>33</v>
      </c>
      <c r="AX346" s="13" t="s">
        <v>79</v>
      </c>
      <c r="AY346" s="168" t="s">
        <v>155</v>
      </c>
    </row>
    <row r="347" spans="2:65" s="1" customFormat="1" ht="16.5" customHeight="1">
      <c r="B347" s="33"/>
      <c r="C347" s="132" t="s">
        <v>286</v>
      </c>
      <c r="D347" s="132" t="s">
        <v>158</v>
      </c>
      <c r="E347" s="133" t="s">
        <v>2195</v>
      </c>
      <c r="F347" s="134" t="s">
        <v>2196</v>
      </c>
      <c r="G347" s="135" t="s">
        <v>176</v>
      </c>
      <c r="H347" s="136">
        <v>12.32</v>
      </c>
      <c r="I347" s="137"/>
      <c r="J347" s="138">
        <f>ROUND(I347*H347,2)</f>
        <v>0</v>
      </c>
      <c r="K347" s="134" t="s">
        <v>162</v>
      </c>
      <c r="L347" s="33"/>
      <c r="M347" s="139" t="s">
        <v>19</v>
      </c>
      <c r="N347" s="140" t="s">
        <v>43</v>
      </c>
      <c r="P347" s="141">
        <f>O347*H347</f>
        <v>0</v>
      </c>
      <c r="Q347" s="141">
        <v>1.328E-2</v>
      </c>
      <c r="R347" s="141">
        <f>Q347*H347</f>
        <v>0.16360959999999999</v>
      </c>
      <c r="S347" s="141">
        <v>0</v>
      </c>
      <c r="T347" s="142">
        <f>S347*H347</f>
        <v>0</v>
      </c>
      <c r="AR347" s="143" t="s">
        <v>163</v>
      </c>
      <c r="AT347" s="143" t="s">
        <v>158</v>
      </c>
      <c r="AU347" s="143" t="s">
        <v>82</v>
      </c>
      <c r="AY347" s="18" t="s">
        <v>155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8" t="s">
        <v>79</v>
      </c>
      <c r="BK347" s="144">
        <f>ROUND(I347*H347,2)</f>
        <v>0</v>
      </c>
      <c r="BL347" s="18" t="s">
        <v>163</v>
      </c>
      <c r="BM347" s="143" t="s">
        <v>2197</v>
      </c>
    </row>
    <row r="348" spans="2:65" s="1" customFormat="1" ht="10.199999999999999">
      <c r="B348" s="33"/>
      <c r="D348" s="145" t="s">
        <v>164</v>
      </c>
      <c r="F348" s="146" t="s">
        <v>2198</v>
      </c>
      <c r="I348" s="147"/>
      <c r="L348" s="33"/>
      <c r="M348" s="148"/>
      <c r="T348" s="54"/>
      <c r="AT348" s="18" t="s">
        <v>164</v>
      </c>
      <c r="AU348" s="18" t="s">
        <v>82</v>
      </c>
    </row>
    <row r="349" spans="2:65" s="14" customFormat="1" ht="10.199999999999999">
      <c r="B349" s="178"/>
      <c r="D349" s="160" t="s">
        <v>514</v>
      </c>
      <c r="E349" s="179" t="s">
        <v>19</v>
      </c>
      <c r="F349" s="180" t="s">
        <v>2199</v>
      </c>
      <c r="H349" s="179" t="s">
        <v>19</v>
      </c>
      <c r="I349" s="181"/>
      <c r="L349" s="178"/>
      <c r="M349" s="182"/>
      <c r="T349" s="183"/>
      <c r="AT349" s="179" t="s">
        <v>514</v>
      </c>
      <c r="AU349" s="179" t="s">
        <v>82</v>
      </c>
      <c r="AV349" s="14" t="s">
        <v>79</v>
      </c>
      <c r="AW349" s="14" t="s">
        <v>33</v>
      </c>
      <c r="AX349" s="14" t="s">
        <v>72</v>
      </c>
      <c r="AY349" s="179" t="s">
        <v>155</v>
      </c>
    </row>
    <row r="350" spans="2:65" s="12" customFormat="1" ht="10.199999999999999">
      <c r="B350" s="159"/>
      <c r="D350" s="160" t="s">
        <v>514</v>
      </c>
      <c r="E350" s="161" t="s">
        <v>19</v>
      </c>
      <c r="F350" s="162" t="s">
        <v>2200</v>
      </c>
      <c r="H350" s="163">
        <v>12.32</v>
      </c>
      <c r="I350" s="164"/>
      <c r="L350" s="159"/>
      <c r="M350" s="165"/>
      <c r="T350" s="166"/>
      <c r="AT350" s="161" t="s">
        <v>514</v>
      </c>
      <c r="AU350" s="161" t="s">
        <v>82</v>
      </c>
      <c r="AV350" s="12" t="s">
        <v>82</v>
      </c>
      <c r="AW350" s="12" t="s">
        <v>33</v>
      </c>
      <c r="AX350" s="12" t="s">
        <v>72</v>
      </c>
      <c r="AY350" s="161" t="s">
        <v>155</v>
      </c>
    </row>
    <row r="351" spans="2:65" s="13" customFormat="1" ht="10.199999999999999">
      <c r="B351" s="167"/>
      <c r="D351" s="160" t="s">
        <v>514</v>
      </c>
      <c r="E351" s="168" t="s">
        <v>19</v>
      </c>
      <c r="F351" s="169" t="s">
        <v>516</v>
      </c>
      <c r="H351" s="170">
        <v>12.32</v>
      </c>
      <c r="I351" s="171"/>
      <c r="L351" s="167"/>
      <c r="M351" s="172"/>
      <c r="T351" s="173"/>
      <c r="AT351" s="168" t="s">
        <v>514</v>
      </c>
      <c r="AU351" s="168" t="s">
        <v>82</v>
      </c>
      <c r="AV351" s="13" t="s">
        <v>163</v>
      </c>
      <c r="AW351" s="13" t="s">
        <v>33</v>
      </c>
      <c r="AX351" s="13" t="s">
        <v>79</v>
      </c>
      <c r="AY351" s="168" t="s">
        <v>155</v>
      </c>
    </row>
    <row r="352" spans="2:65" s="1" customFormat="1" ht="16.5" customHeight="1">
      <c r="B352" s="33"/>
      <c r="C352" s="132" t="s">
        <v>227</v>
      </c>
      <c r="D352" s="132" t="s">
        <v>158</v>
      </c>
      <c r="E352" s="133" t="s">
        <v>2201</v>
      </c>
      <c r="F352" s="134" t="s">
        <v>2202</v>
      </c>
      <c r="G352" s="135" t="s">
        <v>176</v>
      </c>
      <c r="H352" s="136">
        <v>12.32</v>
      </c>
      <c r="I352" s="137"/>
      <c r="J352" s="138">
        <f>ROUND(I352*H352,2)</f>
        <v>0</v>
      </c>
      <c r="K352" s="134" t="s">
        <v>162</v>
      </c>
      <c r="L352" s="33"/>
      <c r="M352" s="139" t="s">
        <v>19</v>
      </c>
      <c r="N352" s="140" t="s">
        <v>43</v>
      </c>
      <c r="P352" s="141">
        <f>O352*H352</f>
        <v>0</v>
      </c>
      <c r="Q352" s="141">
        <v>0</v>
      </c>
      <c r="R352" s="141">
        <f>Q352*H352</f>
        <v>0</v>
      </c>
      <c r="S352" s="141">
        <v>0</v>
      </c>
      <c r="T352" s="142">
        <f>S352*H352</f>
        <v>0</v>
      </c>
      <c r="AR352" s="143" t="s">
        <v>163</v>
      </c>
      <c r="AT352" s="143" t="s">
        <v>158</v>
      </c>
      <c r="AU352" s="143" t="s">
        <v>82</v>
      </c>
      <c r="AY352" s="18" t="s">
        <v>155</v>
      </c>
      <c r="BE352" s="144">
        <f>IF(N352="základní",J352,0)</f>
        <v>0</v>
      </c>
      <c r="BF352" s="144">
        <f>IF(N352="snížená",J352,0)</f>
        <v>0</v>
      </c>
      <c r="BG352" s="144">
        <f>IF(N352="zákl. přenesená",J352,0)</f>
        <v>0</v>
      </c>
      <c r="BH352" s="144">
        <f>IF(N352="sníž. přenesená",J352,0)</f>
        <v>0</v>
      </c>
      <c r="BI352" s="144">
        <f>IF(N352="nulová",J352,0)</f>
        <v>0</v>
      </c>
      <c r="BJ352" s="18" t="s">
        <v>79</v>
      </c>
      <c r="BK352" s="144">
        <f>ROUND(I352*H352,2)</f>
        <v>0</v>
      </c>
      <c r="BL352" s="18" t="s">
        <v>163</v>
      </c>
      <c r="BM352" s="143" t="s">
        <v>2203</v>
      </c>
    </row>
    <row r="353" spans="2:65" s="1" customFormat="1" ht="10.199999999999999">
      <c r="B353" s="33"/>
      <c r="D353" s="145" t="s">
        <v>164</v>
      </c>
      <c r="F353" s="146" t="s">
        <v>2204</v>
      </c>
      <c r="I353" s="147"/>
      <c r="L353" s="33"/>
      <c r="M353" s="148"/>
      <c r="T353" s="54"/>
      <c r="AT353" s="18" t="s">
        <v>164</v>
      </c>
      <c r="AU353" s="18" t="s">
        <v>82</v>
      </c>
    </row>
    <row r="354" spans="2:65" s="14" customFormat="1" ht="10.199999999999999">
      <c r="B354" s="178"/>
      <c r="D354" s="160" t="s">
        <v>514</v>
      </c>
      <c r="E354" s="179" t="s">
        <v>19</v>
      </c>
      <c r="F354" s="180" t="s">
        <v>2199</v>
      </c>
      <c r="H354" s="179" t="s">
        <v>19</v>
      </c>
      <c r="I354" s="181"/>
      <c r="L354" s="178"/>
      <c r="M354" s="182"/>
      <c r="T354" s="183"/>
      <c r="AT354" s="179" t="s">
        <v>514</v>
      </c>
      <c r="AU354" s="179" t="s">
        <v>82</v>
      </c>
      <c r="AV354" s="14" t="s">
        <v>79</v>
      </c>
      <c r="AW354" s="14" t="s">
        <v>33</v>
      </c>
      <c r="AX354" s="14" t="s">
        <v>72</v>
      </c>
      <c r="AY354" s="179" t="s">
        <v>155</v>
      </c>
    </row>
    <row r="355" spans="2:65" s="12" customFormat="1" ht="10.199999999999999">
      <c r="B355" s="159"/>
      <c r="D355" s="160" t="s">
        <v>514</v>
      </c>
      <c r="E355" s="161" t="s">
        <v>19</v>
      </c>
      <c r="F355" s="162" t="s">
        <v>2200</v>
      </c>
      <c r="H355" s="163">
        <v>12.32</v>
      </c>
      <c r="I355" s="164"/>
      <c r="L355" s="159"/>
      <c r="M355" s="165"/>
      <c r="T355" s="166"/>
      <c r="AT355" s="161" t="s">
        <v>514</v>
      </c>
      <c r="AU355" s="161" t="s">
        <v>82</v>
      </c>
      <c r="AV355" s="12" t="s">
        <v>82</v>
      </c>
      <c r="AW355" s="12" t="s">
        <v>33</v>
      </c>
      <c r="AX355" s="12" t="s">
        <v>72</v>
      </c>
      <c r="AY355" s="161" t="s">
        <v>155</v>
      </c>
    </row>
    <row r="356" spans="2:65" s="13" customFormat="1" ht="10.199999999999999">
      <c r="B356" s="167"/>
      <c r="D356" s="160" t="s">
        <v>514</v>
      </c>
      <c r="E356" s="168" t="s">
        <v>19</v>
      </c>
      <c r="F356" s="169" t="s">
        <v>516</v>
      </c>
      <c r="H356" s="170">
        <v>12.32</v>
      </c>
      <c r="I356" s="171"/>
      <c r="L356" s="167"/>
      <c r="M356" s="172"/>
      <c r="T356" s="173"/>
      <c r="AT356" s="168" t="s">
        <v>514</v>
      </c>
      <c r="AU356" s="168" t="s">
        <v>82</v>
      </c>
      <c r="AV356" s="13" t="s">
        <v>163</v>
      </c>
      <c r="AW356" s="13" t="s">
        <v>33</v>
      </c>
      <c r="AX356" s="13" t="s">
        <v>79</v>
      </c>
      <c r="AY356" s="168" t="s">
        <v>155</v>
      </c>
    </row>
    <row r="357" spans="2:65" s="11" customFormat="1" ht="22.8" customHeight="1">
      <c r="B357" s="120"/>
      <c r="D357" s="121" t="s">
        <v>71</v>
      </c>
      <c r="E357" s="130" t="s">
        <v>521</v>
      </c>
      <c r="F357" s="130" t="s">
        <v>2205</v>
      </c>
      <c r="I357" s="123"/>
      <c r="J357" s="131">
        <f>BK357</f>
        <v>0</v>
      </c>
      <c r="L357" s="120"/>
      <c r="M357" s="125"/>
      <c r="P357" s="126">
        <f>SUM(P358:P401)</f>
        <v>0</v>
      </c>
      <c r="R357" s="126">
        <f>SUM(R358:R401)</f>
        <v>0.19311399999999998</v>
      </c>
      <c r="T357" s="127">
        <f>SUM(T358:T401)</f>
        <v>0</v>
      </c>
      <c r="AR357" s="121" t="s">
        <v>79</v>
      </c>
      <c r="AT357" s="128" t="s">
        <v>71</v>
      </c>
      <c r="AU357" s="128" t="s">
        <v>79</v>
      </c>
      <c r="AY357" s="121" t="s">
        <v>155</v>
      </c>
      <c r="BK357" s="129">
        <f>SUM(BK358:BK401)</f>
        <v>0</v>
      </c>
    </row>
    <row r="358" spans="2:65" s="1" customFormat="1" ht="16.5" customHeight="1">
      <c r="B358" s="33"/>
      <c r="C358" s="132" t="s">
        <v>297</v>
      </c>
      <c r="D358" s="132" t="s">
        <v>158</v>
      </c>
      <c r="E358" s="133" t="s">
        <v>2206</v>
      </c>
      <c r="F358" s="134" t="s">
        <v>2207</v>
      </c>
      <c r="G358" s="135" t="s">
        <v>161</v>
      </c>
      <c r="H358" s="136">
        <v>2</v>
      </c>
      <c r="I358" s="137"/>
      <c r="J358" s="138">
        <f>ROUND(I358*H358,2)</f>
        <v>0</v>
      </c>
      <c r="K358" s="134" t="s">
        <v>19</v>
      </c>
      <c r="L358" s="33"/>
      <c r="M358" s="139" t="s">
        <v>19</v>
      </c>
      <c r="N358" s="140" t="s">
        <v>43</v>
      </c>
      <c r="P358" s="141">
        <f>O358*H358</f>
        <v>0</v>
      </c>
      <c r="Q358" s="141">
        <v>0</v>
      </c>
      <c r="R358" s="141">
        <f>Q358*H358</f>
        <v>0</v>
      </c>
      <c r="S358" s="141">
        <v>0</v>
      </c>
      <c r="T358" s="142">
        <f>S358*H358</f>
        <v>0</v>
      </c>
      <c r="AR358" s="143" t="s">
        <v>163</v>
      </c>
      <c r="AT358" s="143" t="s">
        <v>158</v>
      </c>
      <c r="AU358" s="143" t="s">
        <v>82</v>
      </c>
      <c r="AY358" s="18" t="s">
        <v>155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8" t="s">
        <v>79</v>
      </c>
      <c r="BK358" s="144">
        <f>ROUND(I358*H358,2)</f>
        <v>0</v>
      </c>
      <c r="BL358" s="18" t="s">
        <v>163</v>
      </c>
      <c r="BM358" s="143" t="s">
        <v>2208</v>
      </c>
    </row>
    <row r="359" spans="2:65" s="14" customFormat="1" ht="10.199999999999999">
      <c r="B359" s="178"/>
      <c r="D359" s="160" t="s">
        <v>514</v>
      </c>
      <c r="E359" s="179" t="s">
        <v>19</v>
      </c>
      <c r="F359" s="180" t="s">
        <v>2209</v>
      </c>
      <c r="H359" s="179" t="s">
        <v>19</v>
      </c>
      <c r="I359" s="181"/>
      <c r="L359" s="178"/>
      <c r="M359" s="182"/>
      <c r="T359" s="183"/>
      <c r="AT359" s="179" t="s">
        <v>514</v>
      </c>
      <c r="AU359" s="179" t="s">
        <v>82</v>
      </c>
      <c r="AV359" s="14" t="s">
        <v>79</v>
      </c>
      <c r="AW359" s="14" t="s">
        <v>33</v>
      </c>
      <c r="AX359" s="14" t="s">
        <v>72</v>
      </c>
      <c r="AY359" s="179" t="s">
        <v>155</v>
      </c>
    </row>
    <row r="360" spans="2:65" s="12" customFormat="1" ht="10.199999999999999">
      <c r="B360" s="159"/>
      <c r="D360" s="160" t="s">
        <v>514</v>
      </c>
      <c r="E360" s="161" t="s">
        <v>19</v>
      </c>
      <c r="F360" s="162" t="s">
        <v>82</v>
      </c>
      <c r="H360" s="163">
        <v>2</v>
      </c>
      <c r="I360" s="164"/>
      <c r="L360" s="159"/>
      <c r="M360" s="165"/>
      <c r="T360" s="166"/>
      <c r="AT360" s="161" t="s">
        <v>514</v>
      </c>
      <c r="AU360" s="161" t="s">
        <v>82</v>
      </c>
      <c r="AV360" s="12" t="s">
        <v>82</v>
      </c>
      <c r="AW360" s="12" t="s">
        <v>33</v>
      </c>
      <c r="AX360" s="12" t="s">
        <v>79</v>
      </c>
      <c r="AY360" s="161" t="s">
        <v>155</v>
      </c>
    </row>
    <row r="361" spans="2:65" s="1" customFormat="1" ht="24.15" customHeight="1">
      <c r="B361" s="33"/>
      <c r="C361" s="132" t="s">
        <v>233</v>
      </c>
      <c r="D361" s="132" t="s">
        <v>158</v>
      </c>
      <c r="E361" s="133" t="s">
        <v>2210</v>
      </c>
      <c r="F361" s="134" t="s">
        <v>2211</v>
      </c>
      <c r="G361" s="135" t="s">
        <v>161</v>
      </c>
      <c r="H361" s="136">
        <v>12</v>
      </c>
      <c r="I361" s="137"/>
      <c r="J361" s="138">
        <f>ROUND(I361*H361,2)</f>
        <v>0</v>
      </c>
      <c r="K361" s="134" t="s">
        <v>162</v>
      </c>
      <c r="L361" s="33"/>
      <c r="M361" s="139" t="s">
        <v>19</v>
      </c>
      <c r="N361" s="140" t="s">
        <v>43</v>
      </c>
      <c r="P361" s="141">
        <f>O361*H361</f>
        <v>0</v>
      </c>
      <c r="Q361" s="141">
        <v>1.67E-3</v>
      </c>
      <c r="R361" s="141">
        <f>Q361*H361</f>
        <v>2.0040000000000002E-2</v>
      </c>
      <c r="S361" s="141">
        <v>0</v>
      </c>
      <c r="T361" s="142">
        <f>S361*H361</f>
        <v>0</v>
      </c>
      <c r="AR361" s="143" t="s">
        <v>163</v>
      </c>
      <c r="AT361" s="143" t="s">
        <v>158</v>
      </c>
      <c r="AU361" s="143" t="s">
        <v>82</v>
      </c>
      <c r="AY361" s="18" t="s">
        <v>155</v>
      </c>
      <c r="BE361" s="144">
        <f>IF(N361="základní",J361,0)</f>
        <v>0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8" t="s">
        <v>79</v>
      </c>
      <c r="BK361" s="144">
        <f>ROUND(I361*H361,2)</f>
        <v>0</v>
      </c>
      <c r="BL361" s="18" t="s">
        <v>163</v>
      </c>
      <c r="BM361" s="143" t="s">
        <v>2212</v>
      </c>
    </row>
    <row r="362" spans="2:65" s="1" customFormat="1" ht="10.199999999999999">
      <c r="B362" s="33"/>
      <c r="D362" s="145" t="s">
        <v>164</v>
      </c>
      <c r="F362" s="146" t="s">
        <v>2213</v>
      </c>
      <c r="I362" s="147"/>
      <c r="L362" s="33"/>
      <c r="M362" s="148"/>
      <c r="T362" s="54"/>
      <c r="AT362" s="18" t="s">
        <v>164</v>
      </c>
      <c r="AU362" s="18" t="s">
        <v>82</v>
      </c>
    </row>
    <row r="363" spans="2:65" s="14" customFormat="1" ht="10.199999999999999">
      <c r="B363" s="178"/>
      <c r="D363" s="160" t="s">
        <v>514</v>
      </c>
      <c r="E363" s="179" t="s">
        <v>19</v>
      </c>
      <c r="F363" s="180" t="s">
        <v>2214</v>
      </c>
      <c r="H363" s="179" t="s">
        <v>19</v>
      </c>
      <c r="I363" s="181"/>
      <c r="L363" s="178"/>
      <c r="M363" s="182"/>
      <c r="T363" s="183"/>
      <c r="AT363" s="179" t="s">
        <v>514</v>
      </c>
      <c r="AU363" s="179" t="s">
        <v>82</v>
      </c>
      <c r="AV363" s="14" t="s">
        <v>79</v>
      </c>
      <c r="AW363" s="14" t="s">
        <v>33</v>
      </c>
      <c r="AX363" s="14" t="s">
        <v>72</v>
      </c>
      <c r="AY363" s="179" t="s">
        <v>155</v>
      </c>
    </row>
    <row r="364" spans="2:65" s="14" customFormat="1" ht="10.199999999999999">
      <c r="B364" s="178"/>
      <c r="D364" s="160" t="s">
        <v>514</v>
      </c>
      <c r="E364" s="179" t="s">
        <v>19</v>
      </c>
      <c r="F364" s="180" t="s">
        <v>2215</v>
      </c>
      <c r="H364" s="179" t="s">
        <v>19</v>
      </c>
      <c r="I364" s="181"/>
      <c r="L364" s="178"/>
      <c r="M364" s="182"/>
      <c r="T364" s="183"/>
      <c r="AT364" s="179" t="s">
        <v>514</v>
      </c>
      <c r="AU364" s="179" t="s">
        <v>82</v>
      </c>
      <c r="AV364" s="14" t="s">
        <v>79</v>
      </c>
      <c r="AW364" s="14" t="s">
        <v>33</v>
      </c>
      <c r="AX364" s="14" t="s">
        <v>72</v>
      </c>
      <c r="AY364" s="179" t="s">
        <v>155</v>
      </c>
    </row>
    <row r="365" spans="2:65" s="12" customFormat="1" ht="10.199999999999999">
      <c r="B365" s="159"/>
      <c r="D365" s="160" t="s">
        <v>514</v>
      </c>
      <c r="E365" s="161" t="s">
        <v>19</v>
      </c>
      <c r="F365" s="162" t="s">
        <v>163</v>
      </c>
      <c r="H365" s="163">
        <v>4</v>
      </c>
      <c r="I365" s="164"/>
      <c r="L365" s="159"/>
      <c r="M365" s="165"/>
      <c r="T365" s="166"/>
      <c r="AT365" s="161" t="s">
        <v>514</v>
      </c>
      <c r="AU365" s="161" t="s">
        <v>82</v>
      </c>
      <c r="AV365" s="12" t="s">
        <v>82</v>
      </c>
      <c r="AW365" s="12" t="s">
        <v>33</v>
      </c>
      <c r="AX365" s="12" t="s">
        <v>72</v>
      </c>
      <c r="AY365" s="161" t="s">
        <v>155</v>
      </c>
    </row>
    <row r="366" spans="2:65" s="14" customFormat="1" ht="10.199999999999999">
      <c r="B366" s="178"/>
      <c r="D366" s="160" t="s">
        <v>514</v>
      </c>
      <c r="E366" s="179" t="s">
        <v>19</v>
      </c>
      <c r="F366" s="180" t="s">
        <v>2216</v>
      </c>
      <c r="H366" s="179" t="s">
        <v>19</v>
      </c>
      <c r="I366" s="181"/>
      <c r="L366" s="178"/>
      <c r="M366" s="182"/>
      <c r="T366" s="183"/>
      <c r="AT366" s="179" t="s">
        <v>514</v>
      </c>
      <c r="AU366" s="179" t="s">
        <v>82</v>
      </c>
      <c r="AV366" s="14" t="s">
        <v>79</v>
      </c>
      <c r="AW366" s="14" t="s">
        <v>33</v>
      </c>
      <c r="AX366" s="14" t="s">
        <v>72</v>
      </c>
      <c r="AY366" s="179" t="s">
        <v>155</v>
      </c>
    </row>
    <row r="367" spans="2:65" s="12" customFormat="1" ht="10.199999999999999">
      <c r="B367" s="159"/>
      <c r="D367" s="160" t="s">
        <v>514</v>
      </c>
      <c r="E367" s="161" t="s">
        <v>19</v>
      </c>
      <c r="F367" s="162" t="s">
        <v>177</v>
      </c>
      <c r="H367" s="163">
        <v>8</v>
      </c>
      <c r="I367" s="164"/>
      <c r="L367" s="159"/>
      <c r="M367" s="165"/>
      <c r="T367" s="166"/>
      <c r="AT367" s="161" t="s">
        <v>514</v>
      </c>
      <c r="AU367" s="161" t="s">
        <v>82</v>
      </c>
      <c r="AV367" s="12" t="s">
        <v>82</v>
      </c>
      <c r="AW367" s="12" t="s">
        <v>33</v>
      </c>
      <c r="AX367" s="12" t="s">
        <v>72</v>
      </c>
      <c r="AY367" s="161" t="s">
        <v>155</v>
      </c>
    </row>
    <row r="368" spans="2:65" s="13" customFormat="1" ht="10.199999999999999">
      <c r="B368" s="167"/>
      <c r="D368" s="160" t="s">
        <v>514</v>
      </c>
      <c r="E368" s="168" t="s">
        <v>19</v>
      </c>
      <c r="F368" s="169" t="s">
        <v>516</v>
      </c>
      <c r="H368" s="170">
        <v>12</v>
      </c>
      <c r="I368" s="171"/>
      <c r="L368" s="167"/>
      <c r="M368" s="172"/>
      <c r="T368" s="173"/>
      <c r="AT368" s="168" t="s">
        <v>514</v>
      </c>
      <c r="AU368" s="168" t="s">
        <v>82</v>
      </c>
      <c r="AV368" s="13" t="s">
        <v>163</v>
      </c>
      <c r="AW368" s="13" t="s">
        <v>33</v>
      </c>
      <c r="AX368" s="13" t="s">
        <v>79</v>
      </c>
      <c r="AY368" s="168" t="s">
        <v>155</v>
      </c>
    </row>
    <row r="369" spans="2:65" s="1" customFormat="1" ht="16.5" customHeight="1">
      <c r="B369" s="33"/>
      <c r="C369" s="149" t="s">
        <v>307</v>
      </c>
      <c r="D369" s="149" t="s">
        <v>229</v>
      </c>
      <c r="E369" s="150" t="s">
        <v>2217</v>
      </c>
      <c r="F369" s="151" t="s">
        <v>2218</v>
      </c>
      <c r="G369" s="152" t="s">
        <v>161</v>
      </c>
      <c r="H369" s="153">
        <v>4.04</v>
      </c>
      <c r="I369" s="154"/>
      <c r="J369" s="155">
        <f>ROUND(I369*H369,2)</f>
        <v>0</v>
      </c>
      <c r="K369" s="151" t="s">
        <v>162</v>
      </c>
      <c r="L369" s="156"/>
      <c r="M369" s="157" t="s">
        <v>19</v>
      </c>
      <c r="N369" s="158" t="s">
        <v>43</v>
      </c>
      <c r="P369" s="141">
        <f>O369*H369</f>
        <v>0</v>
      </c>
      <c r="Q369" s="141">
        <v>1.2200000000000001E-2</v>
      </c>
      <c r="R369" s="141">
        <f>Q369*H369</f>
        <v>4.9288000000000005E-2</v>
      </c>
      <c r="S369" s="141">
        <v>0</v>
      </c>
      <c r="T369" s="142">
        <f>S369*H369</f>
        <v>0</v>
      </c>
      <c r="AR369" s="143" t="s">
        <v>177</v>
      </c>
      <c r="AT369" s="143" t="s">
        <v>229</v>
      </c>
      <c r="AU369" s="143" t="s">
        <v>82</v>
      </c>
      <c r="AY369" s="18" t="s">
        <v>155</v>
      </c>
      <c r="BE369" s="144">
        <f>IF(N369="základní",J369,0)</f>
        <v>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8" t="s">
        <v>79</v>
      </c>
      <c r="BK369" s="144">
        <f>ROUND(I369*H369,2)</f>
        <v>0</v>
      </c>
      <c r="BL369" s="18" t="s">
        <v>163</v>
      </c>
      <c r="BM369" s="143" t="s">
        <v>2219</v>
      </c>
    </row>
    <row r="370" spans="2:65" s="14" customFormat="1" ht="10.199999999999999">
      <c r="B370" s="178"/>
      <c r="D370" s="160" t="s">
        <v>514</v>
      </c>
      <c r="E370" s="179" t="s">
        <v>19</v>
      </c>
      <c r="F370" s="180" t="s">
        <v>939</v>
      </c>
      <c r="H370" s="179" t="s">
        <v>19</v>
      </c>
      <c r="I370" s="181"/>
      <c r="L370" s="178"/>
      <c r="M370" s="182"/>
      <c r="T370" s="183"/>
      <c r="AT370" s="179" t="s">
        <v>514</v>
      </c>
      <c r="AU370" s="179" t="s">
        <v>82</v>
      </c>
      <c r="AV370" s="14" t="s">
        <v>79</v>
      </c>
      <c r="AW370" s="14" t="s">
        <v>33</v>
      </c>
      <c r="AX370" s="14" t="s">
        <v>72</v>
      </c>
      <c r="AY370" s="179" t="s">
        <v>155</v>
      </c>
    </row>
    <row r="371" spans="2:65" s="12" customFormat="1" ht="10.199999999999999">
      <c r="B371" s="159"/>
      <c r="D371" s="160" t="s">
        <v>514</v>
      </c>
      <c r="E371" s="161" t="s">
        <v>19</v>
      </c>
      <c r="F371" s="162" t="s">
        <v>163</v>
      </c>
      <c r="H371" s="163">
        <v>4</v>
      </c>
      <c r="I371" s="164"/>
      <c r="L371" s="159"/>
      <c r="M371" s="165"/>
      <c r="T371" s="166"/>
      <c r="AT371" s="161" t="s">
        <v>514</v>
      </c>
      <c r="AU371" s="161" t="s">
        <v>82</v>
      </c>
      <c r="AV371" s="12" t="s">
        <v>82</v>
      </c>
      <c r="AW371" s="12" t="s">
        <v>33</v>
      </c>
      <c r="AX371" s="12" t="s">
        <v>79</v>
      </c>
      <c r="AY371" s="161" t="s">
        <v>155</v>
      </c>
    </row>
    <row r="372" spans="2:65" s="12" customFormat="1" ht="10.199999999999999">
      <c r="B372" s="159"/>
      <c r="D372" s="160" t="s">
        <v>514</v>
      </c>
      <c r="F372" s="162" t="s">
        <v>2220</v>
      </c>
      <c r="H372" s="163">
        <v>4.04</v>
      </c>
      <c r="I372" s="164"/>
      <c r="L372" s="159"/>
      <c r="M372" s="165"/>
      <c r="T372" s="166"/>
      <c r="AT372" s="161" t="s">
        <v>514</v>
      </c>
      <c r="AU372" s="161" t="s">
        <v>82</v>
      </c>
      <c r="AV372" s="12" t="s">
        <v>82</v>
      </c>
      <c r="AW372" s="12" t="s">
        <v>4</v>
      </c>
      <c r="AX372" s="12" t="s">
        <v>79</v>
      </c>
      <c r="AY372" s="161" t="s">
        <v>155</v>
      </c>
    </row>
    <row r="373" spans="2:65" s="1" customFormat="1" ht="16.5" customHeight="1">
      <c r="B373" s="33"/>
      <c r="C373" s="149" t="s">
        <v>237</v>
      </c>
      <c r="D373" s="149" t="s">
        <v>229</v>
      </c>
      <c r="E373" s="150" t="s">
        <v>2221</v>
      </c>
      <c r="F373" s="151" t="s">
        <v>2222</v>
      </c>
      <c r="G373" s="152" t="s">
        <v>161</v>
      </c>
      <c r="H373" s="153">
        <v>8.08</v>
      </c>
      <c r="I373" s="154"/>
      <c r="J373" s="155">
        <f>ROUND(I373*H373,2)</f>
        <v>0</v>
      </c>
      <c r="K373" s="151" t="s">
        <v>19</v>
      </c>
      <c r="L373" s="156"/>
      <c r="M373" s="157" t="s">
        <v>19</v>
      </c>
      <c r="N373" s="158" t="s">
        <v>43</v>
      </c>
      <c r="P373" s="141">
        <f>O373*H373</f>
        <v>0</v>
      </c>
      <c r="Q373" s="141">
        <v>3.2000000000000002E-3</v>
      </c>
      <c r="R373" s="141">
        <f>Q373*H373</f>
        <v>2.5856000000000001E-2</v>
      </c>
      <c r="S373" s="141">
        <v>0</v>
      </c>
      <c r="T373" s="142">
        <f>S373*H373</f>
        <v>0</v>
      </c>
      <c r="AR373" s="143" t="s">
        <v>177</v>
      </c>
      <c r="AT373" s="143" t="s">
        <v>229</v>
      </c>
      <c r="AU373" s="143" t="s">
        <v>82</v>
      </c>
      <c r="AY373" s="18" t="s">
        <v>155</v>
      </c>
      <c r="BE373" s="144">
        <f>IF(N373="základní",J373,0)</f>
        <v>0</v>
      </c>
      <c r="BF373" s="144">
        <f>IF(N373="snížená",J373,0)</f>
        <v>0</v>
      </c>
      <c r="BG373" s="144">
        <f>IF(N373="zákl. přenesená",J373,0)</f>
        <v>0</v>
      </c>
      <c r="BH373" s="144">
        <f>IF(N373="sníž. přenesená",J373,0)</f>
        <v>0</v>
      </c>
      <c r="BI373" s="144">
        <f>IF(N373="nulová",J373,0)</f>
        <v>0</v>
      </c>
      <c r="BJ373" s="18" t="s">
        <v>79</v>
      </c>
      <c r="BK373" s="144">
        <f>ROUND(I373*H373,2)</f>
        <v>0</v>
      </c>
      <c r="BL373" s="18" t="s">
        <v>163</v>
      </c>
      <c r="BM373" s="143" t="s">
        <v>2223</v>
      </c>
    </row>
    <row r="374" spans="2:65" s="14" customFormat="1" ht="10.199999999999999">
      <c r="B374" s="178"/>
      <c r="D374" s="160" t="s">
        <v>514</v>
      </c>
      <c r="E374" s="179" t="s">
        <v>19</v>
      </c>
      <c r="F374" s="180" t="s">
        <v>939</v>
      </c>
      <c r="H374" s="179" t="s">
        <v>19</v>
      </c>
      <c r="I374" s="181"/>
      <c r="L374" s="178"/>
      <c r="M374" s="182"/>
      <c r="T374" s="183"/>
      <c r="AT374" s="179" t="s">
        <v>514</v>
      </c>
      <c r="AU374" s="179" t="s">
        <v>82</v>
      </c>
      <c r="AV374" s="14" t="s">
        <v>79</v>
      </c>
      <c r="AW374" s="14" t="s">
        <v>33</v>
      </c>
      <c r="AX374" s="14" t="s">
        <v>72</v>
      </c>
      <c r="AY374" s="179" t="s">
        <v>155</v>
      </c>
    </row>
    <row r="375" spans="2:65" s="12" customFormat="1" ht="10.199999999999999">
      <c r="B375" s="159"/>
      <c r="D375" s="160" t="s">
        <v>514</v>
      </c>
      <c r="E375" s="161" t="s">
        <v>19</v>
      </c>
      <c r="F375" s="162" t="s">
        <v>177</v>
      </c>
      <c r="H375" s="163">
        <v>8</v>
      </c>
      <c r="I375" s="164"/>
      <c r="L375" s="159"/>
      <c r="M375" s="165"/>
      <c r="T375" s="166"/>
      <c r="AT375" s="161" t="s">
        <v>514</v>
      </c>
      <c r="AU375" s="161" t="s">
        <v>82</v>
      </c>
      <c r="AV375" s="12" t="s">
        <v>82</v>
      </c>
      <c r="AW375" s="12" t="s">
        <v>33</v>
      </c>
      <c r="AX375" s="12" t="s">
        <v>79</v>
      </c>
      <c r="AY375" s="161" t="s">
        <v>155</v>
      </c>
    </row>
    <row r="376" spans="2:65" s="12" customFormat="1" ht="10.199999999999999">
      <c r="B376" s="159"/>
      <c r="D376" s="160" t="s">
        <v>514</v>
      </c>
      <c r="F376" s="162" t="s">
        <v>2224</v>
      </c>
      <c r="H376" s="163">
        <v>8.08</v>
      </c>
      <c r="I376" s="164"/>
      <c r="L376" s="159"/>
      <c r="M376" s="165"/>
      <c r="T376" s="166"/>
      <c r="AT376" s="161" t="s">
        <v>514</v>
      </c>
      <c r="AU376" s="161" t="s">
        <v>82</v>
      </c>
      <c r="AV376" s="12" t="s">
        <v>82</v>
      </c>
      <c r="AW376" s="12" t="s">
        <v>4</v>
      </c>
      <c r="AX376" s="12" t="s">
        <v>79</v>
      </c>
      <c r="AY376" s="161" t="s">
        <v>155</v>
      </c>
    </row>
    <row r="377" spans="2:65" s="1" customFormat="1" ht="24.15" customHeight="1">
      <c r="B377" s="33"/>
      <c r="C377" s="132" t="s">
        <v>313</v>
      </c>
      <c r="D377" s="132" t="s">
        <v>158</v>
      </c>
      <c r="E377" s="133" t="s">
        <v>2225</v>
      </c>
      <c r="F377" s="134" t="s">
        <v>2226</v>
      </c>
      <c r="G377" s="135" t="s">
        <v>161</v>
      </c>
      <c r="H377" s="136">
        <v>2</v>
      </c>
      <c r="I377" s="137"/>
      <c r="J377" s="138">
        <f>ROUND(I377*H377,2)</f>
        <v>0</v>
      </c>
      <c r="K377" s="134" t="s">
        <v>162</v>
      </c>
      <c r="L377" s="33"/>
      <c r="M377" s="139" t="s">
        <v>19</v>
      </c>
      <c r="N377" s="140" t="s">
        <v>43</v>
      </c>
      <c r="P377" s="141">
        <f>O377*H377</f>
        <v>0</v>
      </c>
      <c r="Q377" s="141">
        <v>1.67E-3</v>
      </c>
      <c r="R377" s="141">
        <f>Q377*H377</f>
        <v>3.3400000000000001E-3</v>
      </c>
      <c r="S377" s="141">
        <v>0</v>
      </c>
      <c r="T377" s="142">
        <f>S377*H377</f>
        <v>0</v>
      </c>
      <c r="AR377" s="143" t="s">
        <v>163</v>
      </c>
      <c r="AT377" s="143" t="s">
        <v>158</v>
      </c>
      <c r="AU377" s="143" t="s">
        <v>82</v>
      </c>
      <c r="AY377" s="18" t="s">
        <v>155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8" t="s">
        <v>79</v>
      </c>
      <c r="BK377" s="144">
        <f>ROUND(I377*H377,2)</f>
        <v>0</v>
      </c>
      <c r="BL377" s="18" t="s">
        <v>163</v>
      </c>
      <c r="BM377" s="143" t="s">
        <v>2227</v>
      </c>
    </row>
    <row r="378" spans="2:65" s="1" customFormat="1" ht="10.199999999999999">
      <c r="B378" s="33"/>
      <c r="D378" s="145" t="s">
        <v>164</v>
      </c>
      <c r="F378" s="146" t="s">
        <v>2228</v>
      </c>
      <c r="I378" s="147"/>
      <c r="L378" s="33"/>
      <c r="M378" s="148"/>
      <c r="T378" s="54"/>
      <c r="AT378" s="18" t="s">
        <v>164</v>
      </c>
      <c r="AU378" s="18" t="s">
        <v>82</v>
      </c>
    </row>
    <row r="379" spans="2:65" s="14" customFormat="1" ht="10.199999999999999">
      <c r="B379" s="178"/>
      <c r="D379" s="160" t="s">
        <v>514</v>
      </c>
      <c r="E379" s="179" t="s">
        <v>19</v>
      </c>
      <c r="F379" s="180" t="s">
        <v>2214</v>
      </c>
      <c r="H379" s="179" t="s">
        <v>19</v>
      </c>
      <c r="I379" s="181"/>
      <c r="L379" s="178"/>
      <c r="M379" s="182"/>
      <c r="T379" s="183"/>
      <c r="AT379" s="179" t="s">
        <v>514</v>
      </c>
      <c r="AU379" s="179" t="s">
        <v>82</v>
      </c>
      <c r="AV379" s="14" t="s">
        <v>79</v>
      </c>
      <c r="AW379" s="14" t="s">
        <v>33</v>
      </c>
      <c r="AX379" s="14" t="s">
        <v>72</v>
      </c>
      <c r="AY379" s="179" t="s">
        <v>155</v>
      </c>
    </row>
    <row r="380" spans="2:65" s="14" customFormat="1" ht="10.199999999999999">
      <c r="B380" s="178"/>
      <c r="D380" s="160" t="s">
        <v>514</v>
      </c>
      <c r="E380" s="179" t="s">
        <v>19</v>
      </c>
      <c r="F380" s="180" t="s">
        <v>2229</v>
      </c>
      <c r="H380" s="179" t="s">
        <v>19</v>
      </c>
      <c r="I380" s="181"/>
      <c r="L380" s="178"/>
      <c r="M380" s="182"/>
      <c r="T380" s="183"/>
      <c r="AT380" s="179" t="s">
        <v>514</v>
      </c>
      <c r="AU380" s="179" t="s">
        <v>82</v>
      </c>
      <c r="AV380" s="14" t="s">
        <v>79</v>
      </c>
      <c r="AW380" s="14" t="s">
        <v>33</v>
      </c>
      <c r="AX380" s="14" t="s">
        <v>72</v>
      </c>
      <c r="AY380" s="179" t="s">
        <v>155</v>
      </c>
    </row>
    <row r="381" spans="2:65" s="12" customFormat="1" ht="10.199999999999999">
      <c r="B381" s="159"/>
      <c r="D381" s="160" t="s">
        <v>514</v>
      </c>
      <c r="E381" s="161" t="s">
        <v>19</v>
      </c>
      <c r="F381" s="162" t="s">
        <v>82</v>
      </c>
      <c r="H381" s="163">
        <v>2</v>
      </c>
      <c r="I381" s="164"/>
      <c r="L381" s="159"/>
      <c r="M381" s="165"/>
      <c r="T381" s="166"/>
      <c r="AT381" s="161" t="s">
        <v>514</v>
      </c>
      <c r="AU381" s="161" t="s">
        <v>82</v>
      </c>
      <c r="AV381" s="12" t="s">
        <v>82</v>
      </c>
      <c r="AW381" s="12" t="s">
        <v>33</v>
      </c>
      <c r="AX381" s="12" t="s">
        <v>79</v>
      </c>
      <c r="AY381" s="161" t="s">
        <v>155</v>
      </c>
    </row>
    <row r="382" spans="2:65" s="1" customFormat="1" ht="24.15" customHeight="1">
      <c r="B382" s="33"/>
      <c r="C382" s="149" t="s">
        <v>241</v>
      </c>
      <c r="D382" s="149" t="s">
        <v>229</v>
      </c>
      <c r="E382" s="150" t="s">
        <v>2230</v>
      </c>
      <c r="F382" s="151" t="s">
        <v>2231</v>
      </c>
      <c r="G382" s="152" t="s">
        <v>161</v>
      </c>
      <c r="H382" s="153">
        <v>2.02</v>
      </c>
      <c r="I382" s="154"/>
      <c r="J382" s="155">
        <f>ROUND(I382*H382,2)</f>
        <v>0</v>
      </c>
      <c r="K382" s="151" t="s">
        <v>19</v>
      </c>
      <c r="L382" s="156"/>
      <c r="M382" s="157" t="s">
        <v>19</v>
      </c>
      <c r="N382" s="158" t="s">
        <v>43</v>
      </c>
      <c r="P382" s="141">
        <f>O382*H382</f>
        <v>0</v>
      </c>
      <c r="Q382" s="141">
        <v>1.2500000000000001E-2</v>
      </c>
      <c r="R382" s="141">
        <f>Q382*H382</f>
        <v>2.5250000000000002E-2</v>
      </c>
      <c r="S382" s="141">
        <v>0</v>
      </c>
      <c r="T382" s="142">
        <f>S382*H382</f>
        <v>0</v>
      </c>
      <c r="AR382" s="143" t="s">
        <v>177</v>
      </c>
      <c r="AT382" s="143" t="s">
        <v>229</v>
      </c>
      <c r="AU382" s="143" t="s">
        <v>82</v>
      </c>
      <c r="AY382" s="18" t="s">
        <v>155</v>
      </c>
      <c r="BE382" s="144">
        <f>IF(N382="základní",J382,0)</f>
        <v>0</v>
      </c>
      <c r="BF382" s="144">
        <f>IF(N382="snížená",J382,0)</f>
        <v>0</v>
      </c>
      <c r="BG382" s="144">
        <f>IF(N382="zákl. přenesená",J382,0)</f>
        <v>0</v>
      </c>
      <c r="BH382" s="144">
        <f>IF(N382="sníž. přenesená",J382,0)</f>
        <v>0</v>
      </c>
      <c r="BI382" s="144">
        <f>IF(N382="nulová",J382,0)</f>
        <v>0</v>
      </c>
      <c r="BJ382" s="18" t="s">
        <v>79</v>
      </c>
      <c r="BK382" s="144">
        <f>ROUND(I382*H382,2)</f>
        <v>0</v>
      </c>
      <c r="BL382" s="18" t="s">
        <v>163</v>
      </c>
      <c r="BM382" s="143" t="s">
        <v>2232</v>
      </c>
    </row>
    <row r="383" spans="2:65" s="14" customFormat="1" ht="10.199999999999999">
      <c r="B383" s="178"/>
      <c r="D383" s="160" t="s">
        <v>514</v>
      </c>
      <c r="E383" s="179" t="s">
        <v>19</v>
      </c>
      <c r="F383" s="180" t="s">
        <v>939</v>
      </c>
      <c r="H383" s="179" t="s">
        <v>19</v>
      </c>
      <c r="I383" s="181"/>
      <c r="L383" s="178"/>
      <c r="M383" s="182"/>
      <c r="T383" s="183"/>
      <c r="AT383" s="179" t="s">
        <v>514</v>
      </c>
      <c r="AU383" s="179" t="s">
        <v>82</v>
      </c>
      <c r="AV383" s="14" t="s">
        <v>79</v>
      </c>
      <c r="AW383" s="14" t="s">
        <v>33</v>
      </c>
      <c r="AX383" s="14" t="s">
        <v>72</v>
      </c>
      <c r="AY383" s="179" t="s">
        <v>155</v>
      </c>
    </row>
    <row r="384" spans="2:65" s="12" customFormat="1" ht="10.199999999999999">
      <c r="B384" s="159"/>
      <c r="D384" s="160" t="s">
        <v>514</v>
      </c>
      <c r="E384" s="161" t="s">
        <v>19</v>
      </c>
      <c r="F384" s="162" t="s">
        <v>82</v>
      </c>
      <c r="H384" s="163">
        <v>2</v>
      </c>
      <c r="I384" s="164"/>
      <c r="L384" s="159"/>
      <c r="M384" s="165"/>
      <c r="T384" s="166"/>
      <c r="AT384" s="161" t="s">
        <v>514</v>
      </c>
      <c r="AU384" s="161" t="s">
        <v>82</v>
      </c>
      <c r="AV384" s="12" t="s">
        <v>82</v>
      </c>
      <c r="AW384" s="12" t="s">
        <v>33</v>
      </c>
      <c r="AX384" s="12" t="s">
        <v>79</v>
      </c>
      <c r="AY384" s="161" t="s">
        <v>155</v>
      </c>
    </row>
    <row r="385" spans="2:65" s="12" customFormat="1" ht="10.199999999999999">
      <c r="B385" s="159"/>
      <c r="D385" s="160" t="s">
        <v>514</v>
      </c>
      <c r="F385" s="162" t="s">
        <v>2233</v>
      </c>
      <c r="H385" s="163">
        <v>2.02</v>
      </c>
      <c r="I385" s="164"/>
      <c r="L385" s="159"/>
      <c r="M385" s="165"/>
      <c r="T385" s="166"/>
      <c r="AT385" s="161" t="s">
        <v>514</v>
      </c>
      <c r="AU385" s="161" t="s">
        <v>82</v>
      </c>
      <c r="AV385" s="12" t="s">
        <v>82</v>
      </c>
      <c r="AW385" s="12" t="s">
        <v>4</v>
      </c>
      <c r="AX385" s="12" t="s">
        <v>79</v>
      </c>
      <c r="AY385" s="161" t="s">
        <v>155</v>
      </c>
    </row>
    <row r="386" spans="2:65" s="1" customFormat="1" ht="24.15" customHeight="1">
      <c r="B386" s="33"/>
      <c r="C386" s="132" t="s">
        <v>322</v>
      </c>
      <c r="D386" s="132" t="s">
        <v>158</v>
      </c>
      <c r="E386" s="133" t="s">
        <v>2234</v>
      </c>
      <c r="F386" s="134" t="s">
        <v>2235</v>
      </c>
      <c r="G386" s="135" t="s">
        <v>161</v>
      </c>
      <c r="H386" s="136">
        <v>3</v>
      </c>
      <c r="I386" s="137"/>
      <c r="J386" s="138">
        <f>ROUND(I386*H386,2)</f>
        <v>0</v>
      </c>
      <c r="K386" s="134" t="s">
        <v>162</v>
      </c>
      <c r="L386" s="33"/>
      <c r="M386" s="139" t="s">
        <v>19</v>
      </c>
      <c r="N386" s="140" t="s">
        <v>43</v>
      </c>
      <c r="P386" s="141">
        <f>O386*H386</f>
        <v>0</v>
      </c>
      <c r="Q386" s="141">
        <v>1.7099999999999999E-3</v>
      </c>
      <c r="R386" s="141">
        <f>Q386*H386</f>
        <v>5.13E-3</v>
      </c>
      <c r="S386" s="141">
        <v>0</v>
      </c>
      <c r="T386" s="142">
        <f>S386*H386</f>
        <v>0</v>
      </c>
      <c r="AR386" s="143" t="s">
        <v>163</v>
      </c>
      <c r="AT386" s="143" t="s">
        <v>158</v>
      </c>
      <c r="AU386" s="143" t="s">
        <v>82</v>
      </c>
      <c r="AY386" s="18" t="s">
        <v>155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8" t="s">
        <v>79</v>
      </c>
      <c r="BK386" s="144">
        <f>ROUND(I386*H386,2)</f>
        <v>0</v>
      </c>
      <c r="BL386" s="18" t="s">
        <v>163</v>
      </c>
      <c r="BM386" s="143" t="s">
        <v>2236</v>
      </c>
    </row>
    <row r="387" spans="2:65" s="1" customFormat="1" ht="10.199999999999999">
      <c r="B387" s="33"/>
      <c r="D387" s="145" t="s">
        <v>164</v>
      </c>
      <c r="F387" s="146" t="s">
        <v>2237</v>
      </c>
      <c r="I387" s="147"/>
      <c r="L387" s="33"/>
      <c r="M387" s="148"/>
      <c r="T387" s="54"/>
      <c r="AT387" s="18" t="s">
        <v>164</v>
      </c>
      <c r="AU387" s="18" t="s">
        <v>82</v>
      </c>
    </row>
    <row r="388" spans="2:65" s="14" customFormat="1" ht="10.199999999999999">
      <c r="B388" s="178"/>
      <c r="D388" s="160" t="s">
        <v>514</v>
      </c>
      <c r="E388" s="179" t="s">
        <v>19</v>
      </c>
      <c r="F388" s="180" t="s">
        <v>2214</v>
      </c>
      <c r="H388" s="179" t="s">
        <v>19</v>
      </c>
      <c r="I388" s="181"/>
      <c r="L388" s="178"/>
      <c r="M388" s="182"/>
      <c r="T388" s="183"/>
      <c r="AT388" s="179" t="s">
        <v>514</v>
      </c>
      <c r="AU388" s="179" t="s">
        <v>82</v>
      </c>
      <c r="AV388" s="14" t="s">
        <v>79</v>
      </c>
      <c r="AW388" s="14" t="s">
        <v>33</v>
      </c>
      <c r="AX388" s="14" t="s">
        <v>72</v>
      </c>
      <c r="AY388" s="179" t="s">
        <v>155</v>
      </c>
    </row>
    <row r="389" spans="2:65" s="14" customFormat="1" ht="10.199999999999999">
      <c r="B389" s="178"/>
      <c r="D389" s="160" t="s">
        <v>514</v>
      </c>
      <c r="E389" s="179" t="s">
        <v>19</v>
      </c>
      <c r="F389" s="180" t="s">
        <v>2238</v>
      </c>
      <c r="H389" s="179" t="s">
        <v>19</v>
      </c>
      <c r="I389" s="181"/>
      <c r="L389" s="178"/>
      <c r="M389" s="182"/>
      <c r="T389" s="183"/>
      <c r="AT389" s="179" t="s">
        <v>514</v>
      </c>
      <c r="AU389" s="179" t="s">
        <v>82</v>
      </c>
      <c r="AV389" s="14" t="s">
        <v>79</v>
      </c>
      <c r="AW389" s="14" t="s">
        <v>33</v>
      </c>
      <c r="AX389" s="14" t="s">
        <v>72</v>
      </c>
      <c r="AY389" s="179" t="s">
        <v>155</v>
      </c>
    </row>
    <row r="390" spans="2:65" s="12" customFormat="1" ht="10.199999999999999">
      <c r="B390" s="159"/>
      <c r="D390" s="160" t="s">
        <v>514</v>
      </c>
      <c r="E390" s="161" t="s">
        <v>19</v>
      </c>
      <c r="F390" s="162" t="s">
        <v>92</v>
      </c>
      <c r="H390" s="163">
        <v>3</v>
      </c>
      <c r="I390" s="164"/>
      <c r="L390" s="159"/>
      <c r="M390" s="165"/>
      <c r="T390" s="166"/>
      <c r="AT390" s="161" t="s">
        <v>514</v>
      </c>
      <c r="AU390" s="161" t="s">
        <v>82</v>
      </c>
      <c r="AV390" s="12" t="s">
        <v>82</v>
      </c>
      <c r="AW390" s="12" t="s">
        <v>33</v>
      </c>
      <c r="AX390" s="12" t="s">
        <v>79</v>
      </c>
      <c r="AY390" s="161" t="s">
        <v>155</v>
      </c>
    </row>
    <row r="391" spans="2:65" s="1" customFormat="1" ht="16.5" customHeight="1">
      <c r="B391" s="33"/>
      <c r="C391" s="149" t="s">
        <v>246</v>
      </c>
      <c r="D391" s="149" t="s">
        <v>229</v>
      </c>
      <c r="E391" s="150" t="s">
        <v>2239</v>
      </c>
      <c r="F391" s="151" t="s">
        <v>2240</v>
      </c>
      <c r="G391" s="152" t="s">
        <v>161</v>
      </c>
      <c r="H391" s="153">
        <v>3</v>
      </c>
      <c r="I391" s="154"/>
      <c r="J391" s="155">
        <f>ROUND(I391*H391,2)</f>
        <v>0</v>
      </c>
      <c r="K391" s="151" t="s">
        <v>162</v>
      </c>
      <c r="L391" s="156"/>
      <c r="M391" s="157" t="s">
        <v>19</v>
      </c>
      <c r="N391" s="158" t="s">
        <v>43</v>
      </c>
      <c r="P391" s="141">
        <f>O391*H391</f>
        <v>0</v>
      </c>
      <c r="Q391" s="141">
        <v>1.49E-2</v>
      </c>
      <c r="R391" s="141">
        <f>Q391*H391</f>
        <v>4.4700000000000004E-2</v>
      </c>
      <c r="S391" s="141">
        <v>0</v>
      </c>
      <c r="T391" s="142">
        <f>S391*H391</f>
        <v>0</v>
      </c>
      <c r="AR391" s="143" t="s">
        <v>177</v>
      </c>
      <c r="AT391" s="143" t="s">
        <v>229</v>
      </c>
      <c r="AU391" s="143" t="s">
        <v>82</v>
      </c>
      <c r="AY391" s="18" t="s">
        <v>155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8" t="s">
        <v>79</v>
      </c>
      <c r="BK391" s="144">
        <f>ROUND(I391*H391,2)</f>
        <v>0</v>
      </c>
      <c r="BL391" s="18" t="s">
        <v>163</v>
      </c>
      <c r="BM391" s="143" t="s">
        <v>2241</v>
      </c>
    </row>
    <row r="392" spans="2:65" s="14" customFormat="1" ht="10.199999999999999">
      <c r="B392" s="178"/>
      <c r="D392" s="160" t="s">
        <v>514</v>
      </c>
      <c r="E392" s="179" t="s">
        <v>19</v>
      </c>
      <c r="F392" s="180" t="s">
        <v>939</v>
      </c>
      <c r="H392" s="179" t="s">
        <v>19</v>
      </c>
      <c r="I392" s="181"/>
      <c r="L392" s="178"/>
      <c r="M392" s="182"/>
      <c r="T392" s="183"/>
      <c r="AT392" s="179" t="s">
        <v>514</v>
      </c>
      <c r="AU392" s="179" t="s">
        <v>82</v>
      </c>
      <c r="AV392" s="14" t="s">
        <v>79</v>
      </c>
      <c r="AW392" s="14" t="s">
        <v>33</v>
      </c>
      <c r="AX392" s="14" t="s">
        <v>72</v>
      </c>
      <c r="AY392" s="179" t="s">
        <v>155</v>
      </c>
    </row>
    <row r="393" spans="2:65" s="12" customFormat="1" ht="10.199999999999999">
      <c r="B393" s="159"/>
      <c r="D393" s="160" t="s">
        <v>514</v>
      </c>
      <c r="E393" s="161" t="s">
        <v>19</v>
      </c>
      <c r="F393" s="162" t="s">
        <v>92</v>
      </c>
      <c r="H393" s="163">
        <v>3</v>
      </c>
      <c r="I393" s="164"/>
      <c r="L393" s="159"/>
      <c r="M393" s="165"/>
      <c r="T393" s="166"/>
      <c r="AT393" s="161" t="s">
        <v>514</v>
      </c>
      <c r="AU393" s="161" t="s">
        <v>82</v>
      </c>
      <c r="AV393" s="12" t="s">
        <v>82</v>
      </c>
      <c r="AW393" s="12" t="s">
        <v>33</v>
      </c>
      <c r="AX393" s="12" t="s">
        <v>79</v>
      </c>
      <c r="AY393" s="161" t="s">
        <v>155</v>
      </c>
    </row>
    <row r="394" spans="2:65" s="1" customFormat="1" ht="24.15" customHeight="1">
      <c r="B394" s="33"/>
      <c r="C394" s="132" t="s">
        <v>331</v>
      </c>
      <c r="D394" s="132" t="s">
        <v>158</v>
      </c>
      <c r="E394" s="133" t="s">
        <v>2242</v>
      </c>
      <c r="F394" s="134" t="s">
        <v>2243</v>
      </c>
      <c r="G394" s="135" t="s">
        <v>161</v>
      </c>
      <c r="H394" s="136">
        <v>1</v>
      </c>
      <c r="I394" s="137"/>
      <c r="J394" s="138">
        <f>ROUND(I394*H394,2)</f>
        <v>0</v>
      </c>
      <c r="K394" s="134" t="s">
        <v>162</v>
      </c>
      <c r="L394" s="33"/>
      <c r="M394" s="139" t="s">
        <v>19</v>
      </c>
      <c r="N394" s="140" t="s">
        <v>43</v>
      </c>
      <c r="P394" s="141">
        <f>O394*H394</f>
        <v>0</v>
      </c>
      <c r="Q394" s="141">
        <v>1.7099999999999999E-3</v>
      </c>
      <c r="R394" s="141">
        <f>Q394*H394</f>
        <v>1.7099999999999999E-3</v>
      </c>
      <c r="S394" s="141">
        <v>0</v>
      </c>
      <c r="T394" s="142">
        <f>S394*H394</f>
        <v>0</v>
      </c>
      <c r="AR394" s="143" t="s">
        <v>163</v>
      </c>
      <c r="AT394" s="143" t="s">
        <v>158</v>
      </c>
      <c r="AU394" s="143" t="s">
        <v>82</v>
      </c>
      <c r="AY394" s="18" t="s">
        <v>155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8" t="s">
        <v>79</v>
      </c>
      <c r="BK394" s="144">
        <f>ROUND(I394*H394,2)</f>
        <v>0</v>
      </c>
      <c r="BL394" s="18" t="s">
        <v>163</v>
      </c>
      <c r="BM394" s="143" t="s">
        <v>2244</v>
      </c>
    </row>
    <row r="395" spans="2:65" s="1" customFormat="1" ht="10.199999999999999">
      <c r="B395" s="33"/>
      <c r="D395" s="145" t="s">
        <v>164</v>
      </c>
      <c r="F395" s="146" t="s">
        <v>2245</v>
      </c>
      <c r="I395" s="147"/>
      <c r="L395" s="33"/>
      <c r="M395" s="148"/>
      <c r="T395" s="54"/>
      <c r="AT395" s="18" t="s">
        <v>164</v>
      </c>
      <c r="AU395" s="18" t="s">
        <v>82</v>
      </c>
    </row>
    <row r="396" spans="2:65" s="14" customFormat="1" ht="10.199999999999999">
      <c r="B396" s="178"/>
      <c r="D396" s="160" t="s">
        <v>514</v>
      </c>
      <c r="E396" s="179" t="s">
        <v>19</v>
      </c>
      <c r="F396" s="180" t="s">
        <v>2214</v>
      </c>
      <c r="H396" s="179" t="s">
        <v>19</v>
      </c>
      <c r="I396" s="181"/>
      <c r="L396" s="178"/>
      <c r="M396" s="182"/>
      <c r="T396" s="183"/>
      <c r="AT396" s="179" t="s">
        <v>514</v>
      </c>
      <c r="AU396" s="179" t="s">
        <v>82</v>
      </c>
      <c r="AV396" s="14" t="s">
        <v>79</v>
      </c>
      <c r="AW396" s="14" t="s">
        <v>33</v>
      </c>
      <c r="AX396" s="14" t="s">
        <v>72</v>
      </c>
      <c r="AY396" s="179" t="s">
        <v>155</v>
      </c>
    </row>
    <row r="397" spans="2:65" s="14" customFormat="1" ht="10.199999999999999">
      <c r="B397" s="178"/>
      <c r="D397" s="160" t="s">
        <v>514</v>
      </c>
      <c r="E397" s="179" t="s">
        <v>19</v>
      </c>
      <c r="F397" s="180" t="s">
        <v>2246</v>
      </c>
      <c r="H397" s="179" t="s">
        <v>19</v>
      </c>
      <c r="I397" s="181"/>
      <c r="L397" s="178"/>
      <c r="M397" s="182"/>
      <c r="T397" s="183"/>
      <c r="AT397" s="179" t="s">
        <v>514</v>
      </c>
      <c r="AU397" s="179" t="s">
        <v>82</v>
      </c>
      <c r="AV397" s="14" t="s">
        <v>79</v>
      </c>
      <c r="AW397" s="14" t="s">
        <v>33</v>
      </c>
      <c r="AX397" s="14" t="s">
        <v>72</v>
      </c>
      <c r="AY397" s="179" t="s">
        <v>155</v>
      </c>
    </row>
    <row r="398" spans="2:65" s="12" customFormat="1" ht="10.199999999999999">
      <c r="B398" s="159"/>
      <c r="D398" s="160" t="s">
        <v>514</v>
      </c>
      <c r="E398" s="161" t="s">
        <v>19</v>
      </c>
      <c r="F398" s="162" t="s">
        <v>79</v>
      </c>
      <c r="H398" s="163">
        <v>1</v>
      </c>
      <c r="I398" s="164"/>
      <c r="L398" s="159"/>
      <c r="M398" s="165"/>
      <c r="T398" s="166"/>
      <c r="AT398" s="161" t="s">
        <v>514</v>
      </c>
      <c r="AU398" s="161" t="s">
        <v>82</v>
      </c>
      <c r="AV398" s="12" t="s">
        <v>82</v>
      </c>
      <c r="AW398" s="12" t="s">
        <v>33</v>
      </c>
      <c r="AX398" s="12" t="s">
        <v>79</v>
      </c>
      <c r="AY398" s="161" t="s">
        <v>155</v>
      </c>
    </row>
    <row r="399" spans="2:65" s="1" customFormat="1" ht="16.5" customHeight="1">
      <c r="B399" s="33"/>
      <c r="C399" s="149" t="s">
        <v>250</v>
      </c>
      <c r="D399" s="149" t="s">
        <v>229</v>
      </c>
      <c r="E399" s="150" t="s">
        <v>2247</v>
      </c>
      <c r="F399" s="151" t="s">
        <v>2248</v>
      </c>
      <c r="G399" s="152" t="s">
        <v>161</v>
      </c>
      <c r="H399" s="153">
        <v>1</v>
      </c>
      <c r="I399" s="154"/>
      <c r="J399" s="155">
        <f>ROUND(I399*H399,2)</f>
        <v>0</v>
      </c>
      <c r="K399" s="151" t="s">
        <v>162</v>
      </c>
      <c r="L399" s="156"/>
      <c r="M399" s="157" t="s">
        <v>19</v>
      </c>
      <c r="N399" s="158" t="s">
        <v>43</v>
      </c>
      <c r="P399" s="141">
        <f>O399*H399</f>
        <v>0</v>
      </c>
      <c r="Q399" s="141">
        <v>1.78E-2</v>
      </c>
      <c r="R399" s="141">
        <f>Q399*H399</f>
        <v>1.78E-2</v>
      </c>
      <c r="S399" s="141">
        <v>0</v>
      </c>
      <c r="T399" s="142">
        <f>S399*H399</f>
        <v>0</v>
      </c>
      <c r="AR399" s="143" t="s">
        <v>177</v>
      </c>
      <c r="AT399" s="143" t="s">
        <v>229</v>
      </c>
      <c r="AU399" s="143" t="s">
        <v>82</v>
      </c>
      <c r="AY399" s="18" t="s">
        <v>155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8" t="s">
        <v>79</v>
      </c>
      <c r="BK399" s="144">
        <f>ROUND(I399*H399,2)</f>
        <v>0</v>
      </c>
      <c r="BL399" s="18" t="s">
        <v>163</v>
      </c>
      <c r="BM399" s="143" t="s">
        <v>2249</v>
      </c>
    </row>
    <row r="400" spans="2:65" s="14" customFormat="1" ht="10.199999999999999">
      <c r="B400" s="178"/>
      <c r="D400" s="160" t="s">
        <v>514</v>
      </c>
      <c r="E400" s="179" t="s">
        <v>19</v>
      </c>
      <c r="F400" s="180" t="s">
        <v>939</v>
      </c>
      <c r="H400" s="179" t="s">
        <v>19</v>
      </c>
      <c r="I400" s="181"/>
      <c r="L400" s="178"/>
      <c r="M400" s="182"/>
      <c r="T400" s="183"/>
      <c r="AT400" s="179" t="s">
        <v>514</v>
      </c>
      <c r="AU400" s="179" t="s">
        <v>82</v>
      </c>
      <c r="AV400" s="14" t="s">
        <v>79</v>
      </c>
      <c r="AW400" s="14" t="s">
        <v>33</v>
      </c>
      <c r="AX400" s="14" t="s">
        <v>72</v>
      </c>
      <c r="AY400" s="179" t="s">
        <v>155</v>
      </c>
    </row>
    <row r="401" spans="2:65" s="12" customFormat="1" ht="10.199999999999999">
      <c r="B401" s="159"/>
      <c r="D401" s="160" t="s">
        <v>514</v>
      </c>
      <c r="E401" s="161" t="s">
        <v>19</v>
      </c>
      <c r="F401" s="162" t="s">
        <v>79</v>
      </c>
      <c r="H401" s="163">
        <v>1</v>
      </c>
      <c r="I401" s="164"/>
      <c r="L401" s="159"/>
      <c r="M401" s="165"/>
      <c r="T401" s="166"/>
      <c r="AT401" s="161" t="s">
        <v>514</v>
      </c>
      <c r="AU401" s="161" t="s">
        <v>82</v>
      </c>
      <c r="AV401" s="12" t="s">
        <v>82</v>
      </c>
      <c r="AW401" s="12" t="s">
        <v>33</v>
      </c>
      <c r="AX401" s="12" t="s">
        <v>79</v>
      </c>
      <c r="AY401" s="161" t="s">
        <v>155</v>
      </c>
    </row>
    <row r="402" spans="2:65" s="11" customFormat="1" ht="22.8" customHeight="1">
      <c r="B402" s="120"/>
      <c r="D402" s="121" t="s">
        <v>71</v>
      </c>
      <c r="E402" s="130" t="s">
        <v>533</v>
      </c>
      <c r="F402" s="130" t="s">
        <v>2250</v>
      </c>
      <c r="I402" s="123"/>
      <c r="J402" s="131">
        <f>BK402</f>
        <v>0</v>
      </c>
      <c r="L402" s="120"/>
      <c r="M402" s="125"/>
      <c r="P402" s="126">
        <f>SUM(P403:P457)</f>
        <v>0</v>
      </c>
      <c r="R402" s="126">
        <f>SUM(R403:R457)</f>
        <v>1.1848704000000003</v>
      </c>
      <c r="T402" s="127">
        <f>SUM(T403:T457)</f>
        <v>0</v>
      </c>
      <c r="AR402" s="121" t="s">
        <v>79</v>
      </c>
      <c r="AT402" s="128" t="s">
        <v>71</v>
      </c>
      <c r="AU402" s="128" t="s">
        <v>79</v>
      </c>
      <c r="AY402" s="121" t="s">
        <v>155</v>
      </c>
      <c r="BK402" s="129">
        <f>SUM(BK403:BK457)</f>
        <v>0</v>
      </c>
    </row>
    <row r="403" spans="2:65" s="1" customFormat="1" ht="24.15" customHeight="1">
      <c r="B403" s="33"/>
      <c r="C403" s="132" t="s">
        <v>340</v>
      </c>
      <c r="D403" s="132" t="s">
        <v>158</v>
      </c>
      <c r="E403" s="133" t="s">
        <v>2251</v>
      </c>
      <c r="F403" s="134" t="s">
        <v>2252</v>
      </c>
      <c r="G403" s="135" t="s">
        <v>171</v>
      </c>
      <c r="H403" s="136">
        <v>279</v>
      </c>
      <c r="I403" s="137"/>
      <c r="J403" s="138">
        <f>ROUND(I403*H403,2)</f>
        <v>0</v>
      </c>
      <c r="K403" s="134" t="s">
        <v>162</v>
      </c>
      <c r="L403" s="33"/>
      <c r="M403" s="139" t="s">
        <v>19</v>
      </c>
      <c r="N403" s="140" t="s">
        <v>43</v>
      </c>
      <c r="P403" s="141">
        <f>O403*H403</f>
        <v>0</v>
      </c>
      <c r="Q403" s="141">
        <v>0</v>
      </c>
      <c r="R403" s="141">
        <f>Q403*H403</f>
        <v>0</v>
      </c>
      <c r="S403" s="141">
        <v>0</v>
      </c>
      <c r="T403" s="142">
        <f>S403*H403</f>
        <v>0</v>
      </c>
      <c r="AR403" s="143" t="s">
        <v>163</v>
      </c>
      <c r="AT403" s="143" t="s">
        <v>158</v>
      </c>
      <c r="AU403" s="143" t="s">
        <v>82</v>
      </c>
      <c r="AY403" s="18" t="s">
        <v>155</v>
      </c>
      <c r="BE403" s="144">
        <f>IF(N403="základní",J403,0)</f>
        <v>0</v>
      </c>
      <c r="BF403" s="144">
        <f>IF(N403="snížená",J403,0)</f>
        <v>0</v>
      </c>
      <c r="BG403" s="144">
        <f>IF(N403="zákl. přenesená",J403,0)</f>
        <v>0</v>
      </c>
      <c r="BH403" s="144">
        <f>IF(N403="sníž. přenesená",J403,0)</f>
        <v>0</v>
      </c>
      <c r="BI403" s="144">
        <f>IF(N403="nulová",J403,0)</f>
        <v>0</v>
      </c>
      <c r="BJ403" s="18" t="s">
        <v>79</v>
      </c>
      <c r="BK403" s="144">
        <f>ROUND(I403*H403,2)</f>
        <v>0</v>
      </c>
      <c r="BL403" s="18" t="s">
        <v>163</v>
      </c>
      <c r="BM403" s="143" t="s">
        <v>2253</v>
      </c>
    </row>
    <row r="404" spans="2:65" s="1" customFormat="1" ht="10.199999999999999">
      <c r="B404" s="33"/>
      <c r="D404" s="145" t="s">
        <v>164</v>
      </c>
      <c r="F404" s="146" t="s">
        <v>2254</v>
      </c>
      <c r="I404" s="147"/>
      <c r="L404" s="33"/>
      <c r="M404" s="148"/>
      <c r="T404" s="54"/>
      <c r="AT404" s="18" t="s">
        <v>164</v>
      </c>
      <c r="AU404" s="18" t="s">
        <v>82</v>
      </c>
    </row>
    <row r="405" spans="2:65" s="14" customFormat="1" ht="10.199999999999999">
      <c r="B405" s="178"/>
      <c r="D405" s="160" t="s">
        <v>514</v>
      </c>
      <c r="E405" s="179" t="s">
        <v>19</v>
      </c>
      <c r="F405" s="180" t="s">
        <v>2159</v>
      </c>
      <c r="H405" s="179" t="s">
        <v>19</v>
      </c>
      <c r="I405" s="181"/>
      <c r="L405" s="178"/>
      <c r="M405" s="182"/>
      <c r="T405" s="183"/>
      <c r="AT405" s="179" t="s">
        <v>514</v>
      </c>
      <c r="AU405" s="179" t="s">
        <v>82</v>
      </c>
      <c r="AV405" s="14" t="s">
        <v>79</v>
      </c>
      <c r="AW405" s="14" t="s">
        <v>33</v>
      </c>
      <c r="AX405" s="14" t="s">
        <v>72</v>
      </c>
      <c r="AY405" s="179" t="s">
        <v>155</v>
      </c>
    </row>
    <row r="406" spans="2:65" s="14" customFormat="1" ht="10.199999999999999">
      <c r="B406" s="178"/>
      <c r="D406" s="160" t="s">
        <v>514</v>
      </c>
      <c r="E406" s="179" t="s">
        <v>19</v>
      </c>
      <c r="F406" s="180" t="s">
        <v>2153</v>
      </c>
      <c r="H406" s="179" t="s">
        <v>19</v>
      </c>
      <c r="I406" s="181"/>
      <c r="L406" s="178"/>
      <c r="M406" s="182"/>
      <c r="T406" s="183"/>
      <c r="AT406" s="179" t="s">
        <v>514</v>
      </c>
      <c r="AU406" s="179" t="s">
        <v>82</v>
      </c>
      <c r="AV406" s="14" t="s">
        <v>79</v>
      </c>
      <c r="AW406" s="14" t="s">
        <v>33</v>
      </c>
      <c r="AX406" s="14" t="s">
        <v>72</v>
      </c>
      <c r="AY406" s="179" t="s">
        <v>155</v>
      </c>
    </row>
    <row r="407" spans="2:65" s="12" customFormat="1" ht="10.199999999999999">
      <c r="B407" s="159"/>
      <c r="D407" s="160" t="s">
        <v>514</v>
      </c>
      <c r="E407" s="161" t="s">
        <v>19</v>
      </c>
      <c r="F407" s="162" t="s">
        <v>2255</v>
      </c>
      <c r="H407" s="163">
        <v>279</v>
      </c>
      <c r="I407" s="164"/>
      <c r="L407" s="159"/>
      <c r="M407" s="165"/>
      <c r="T407" s="166"/>
      <c r="AT407" s="161" t="s">
        <v>514</v>
      </c>
      <c r="AU407" s="161" t="s">
        <v>82</v>
      </c>
      <c r="AV407" s="12" t="s">
        <v>82</v>
      </c>
      <c r="AW407" s="12" t="s">
        <v>33</v>
      </c>
      <c r="AX407" s="12" t="s">
        <v>79</v>
      </c>
      <c r="AY407" s="161" t="s">
        <v>155</v>
      </c>
    </row>
    <row r="408" spans="2:65" s="1" customFormat="1" ht="16.5" customHeight="1">
      <c r="B408" s="33"/>
      <c r="C408" s="149" t="s">
        <v>254</v>
      </c>
      <c r="D408" s="149" t="s">
        <v>229</v>
      </c>
      <c r="E408" s="150" t="s">
        <v>2256</v>
      </c>
      <c r="F408" s="151" t="s">
        <v>2257</v>
      </c>
      <c r="G408" s="152" t="s">
        <v>171</v>
      </c>
      <c r="H408" s="153">
        <v>283.185</v>
      </c>
      <c r="I408" s="154"/>
      <c r="J408" s="155">
        <f>ROUND(I408*H408,2)</f>
        <v>0</v>
      </c>
      <c r="K408" s="151" t="s">
        <v>19</v>
      </c>
      <c r="L408" s="156"/>
      <c r="M408" s="157" t="s">
        <v>19</v>
      </c>
      <c r="N408" s="158" t="s">
        <v>43</v>
      </c>
      <c r="P408" s="141">
        <f>O408*H408</f>
        <v>0</v>
      </c>
      <c r="Q408" s="141">
        <v>4.1000000000000003E-3</v>
      </c>
      <c r="R408" s="141">
        <f>Q408*H408</f>
        <v>1.1610585000000002</v>
      </c>
      <c r="S408" s="141">
        <v>0</v>
      </c>
      <c r="T408" s="142">
        <f>S408*H408</f>
        <v>0</v>
      </c>
      <c r="AR408" s="143" t="s">
        <v>177</v>
      </c>
      <c r="AT408" s="143" t="s">
        <v>229</v>
      </c>
      <c r="AU408" s="143" t="s">
        <v>82</v>
      </c>
      <c r="AY408" s="18" t="s">
        <v>155</v>
      </c>
      <c r="BE408" s="144">
        <f>IF(N408="základní",J408,0)</f>
        <v>0</v>
      </c>
      <c r="BF408" s="144">
        <f>IF(N408="snížená",J408,0)</f>
        <v>0</v>
      </c>
      <c r="BG408" s="144">
        <f>IF(N408="zákl. přenesená",J408,0)</f>
        <v>0</v>
      </c>
      <c r="BH408" s="144">
        <f>IF(N408="sníž. přenesená",J408,0)</f>
        <v>0</v>
      </c>
      <c r="BI408" s="144">
        <f>IF(N408="nulová",J408,0)</f>
        <v>0</v>
      </c>
      <c r="BJ408" s="18" t="s">
        <v>79</v>
      </c>
      <c r="BK408" s="144">
        <f>ROUND(I408*H408,2)</f>
        <v>0</v>
      </c>
      <c r="BL408" s="18" t="s">
        <v>163</v>
      </c>
      <c r="BM408" s="143" t="s">
        <v>2258</v>
      </c>
    </row>
    <row r="409" spans="2:65" s="14" customFormat="1" ht="10.199999999999999">
      <c r="B409" s="178"/>
      <c r="D409" s="160" t="s">
        <v>514</v>
      </c>
      <c r="E409" s="179" t="s">
        <v>19</v>
      </c>
      <c r="F409" s="180" t="s">
        <v>2259</v>
      </c>
      <c r="H409" s="179" t="s">
        <v>19</v>
      </c>
      <c r="I409" s="181"/>
      <c r="L409" s="178"/>
      <c r="M409" s="182"/>
      <c r="T409" s="183"/>
      <c r="AT409" s="179" t="s">
        <v>514</v>
      </c>
      <c r="AU409" s="179" t="s">
        <v>82</v>
      </c>
      <c r="AV409" s="14" t="s">
        <v>79</v>
      </c>
      <c r="AW409" s="14" t="s">
        <v>33</v>
      </c>
      <c r="AX409" s="14" t="s">
        <v>72</v>
      </c>
      <c r="AY409" s="179" t="s">
        <v>155</v>
      </c>
    </row>
    <row r="410" spans="2:65" s="12" customFormat="1" ht="10.199999999999999">
      <c r="B410" s="159"/>
      <c r="D410" s="160" t="s">
        <v>514</v>
      </c>
      <c r="E410" s="161" t="s">
        <v>19</v>
      </c>
      <c r="F410" s="162" t="s">
        <v>2260</v>
      </c>
      <c r="H410" s="163">
        <v>279</v>
      </c>
      <c r="I410" s="164"/>
      <c r="L410" s="159"/>
      <c r="M410" s="165"/>
      <c r="T410" s="166"/>
      <c r="AT410" s="161" t="s">
        <v>514</v>
      </c>
      <c r="AU410" s="161" t="s">
        <v>82</v>
      </c>
      <c r="AV410" s="12" t="s">
        <v>82</v>
      </c>
      <c r="AW410" s="12" t="s">
        <v>33</v>
      </c>
      <c r="AX410" s="12" t="s">
        <v>79</v>
      </c>
      <c r="AY410" s="161" t="s">
        <v>155</v>
      </c>
    </row>
    <row r="411" spans="2:65" s="12" customFormat="1" ht="10.199999999999999">
      <c r="B411" s="159"/>
      <c r="D411" s="160" t="s">
        <v>514</v>
      </c>
      <c r="F411" s="162" t="s">
        <v>2261</v>
      </c>
      <c r="H411" s="163">
        <v>283.185</v>
      </c>
      <c r="I411" s="164"/>
      <c r="L411" s="159"/>
      <c r="M411" s="165"/>
      <c r="T411" s="166"/>
      <c r="AT411" s="161" t="s">
        <v>514</v>
      </c>
      <c r="AU411" s="161" t="s">
        <v>82</v>
      </c>
      <c r="AV411" s="12" t="s">
        <v>82</v>
      </c>
      <c r="AW411" s="12" t="s">
        <v>4</v>
      </c>
      <c r="AX411" s="12" t="s">
        <v>79</v>
      </c>
      <c r="AY411" s="161" t="s">
        <v>155</v>
      </c>
    </row>
    <row r="412" spans="2:65" s="1" customFormat="1" ht="24.15" customHeight="1">
      <c r="B412" s="33"/>
      <c r="C412" s="132" t="s">
        <v>349</v>
      </c>
      <c r="D412" s="132" t="s">
        <v>158</v>
      </c>
      <c r="E412" s="133" t="s">
        <v>2262</v>
      </c>
      <c r="F412" s="134" t="s">
        <v>2263</v>
      </c>
      <c r="G412" s="135" t="s">
        <v>161</v>
      </c>
      <c r="H412" s="136">
        <v>47</v>
      </c>
      <c r="I412" s="137"/>
      <c r="J412" s="138">
        <f>ROUND(I412*H412,2)</f>
        <v>0</v>
      </c>
      <c r="K412" s="134" t="s">
        <v>162</v>
      </c>
      <c r="L412" s="33"/>
      <c r="M412" s="139" t="s">
        <v>19</v>
      </c>
      <c r="N412" s="140" t="s">
        <v>43</v>
      </c>
      <c r="P412" s="141">
        <f>O412*H412</f>
        <v>0</v>
      </c>
      <c r="Q412" s="141">
        <v>0</v>
      </c>
      <c r="R412" s="141">
        <f>Q412*H412</f>
        <v>0</v>
      </c>
      <c r="S412" s="141">
        <v>0</v>
      </c>
      <c r="T412" s="142">
        <f>S412*H412</f>
        <v>0</v>
      </c>
      <c r="AR412" s="143" t="s">
        <v>163</v>
      </c>
      <c r="AT412" s="143" t="s">
        <v>158</v>
      </c>
      <c r="AU412" s="143" t="s">
        <v>82</v>
      </c>
      <c r="AY412" s="18" t="s">
        <v>155</v>
      </c>
      <c r="BE412" s="144">
        <f>IF(N412="základní",J412,0)</f>
        <v>0</v>
      </c>
      <c r="BF412" s="144">
        <f>IF(N412="snížená",J412,0)</f>
        <v>0</v>
      </c>
      <c r="BG412" s="144">
        <f>IF(N412="zákl. přenesená",J412,0)</f>
        <v>0</v>
      </c>
      <c r="BH412" s="144">
        <f>IF(N412="sníž. přenesená",J412,0)</f>
        <v>0</v>
      </c>
      <c r="BI412" s="144">
        <f>IF(N412="nulová",J412,0)</f>
        <v>0</v>
      </c>
      <c r="BJ412" s="18" t="s">
        <v>79</v>
      </c>
      <c r="BK412" s="144">
        <f>ROUND(I412*H412,2)</f>
        <v>0</v>
      </c>
      <c r="BL412" s="18" t="s">
        <v>163</v>
      </c>
      <c r="BM412" s="143" t="s">
        <v>2264</v>
      </c>
    </row>
    <row r="413" spans="2:65" s="1" customFormat="1" ht="10.199999999999999">
      <c r="B413" s="33"/>
      <c r="D413" s="145" t="s">
        <v>164</v>
      </c>
      <c r="F413" s="146" t="s">
        <v>2265</v>
      </c>
      <c r="I413" s="147"/>
      <c r="L413" s="33"/>
      <c r="M413" s="148"/>
      <c r="T413" s="54"/>
      <c r="AT413" s="18" t="s">
        <v>164</v>
      </c>
      <c r="AU413" s="18" t="s">
        <v>82</v>
      </c>
    </row>
    <row r="414" spans="2:65" s="14" customFormat="1" ht="10.199999999999999">
      <c r="B414" s="178"/>
      <c r="D414" s="160" t="s">
        <v>514</v>
      </c>
      <c r="E414" s="179" t="s">
        <v>19</v>
      </c>
      <c r="F414" s="180" t="s">
        <v>2214</v>
      </c>
      <c r="H414" s="179" t="s">
        <v>19</v>
      </c>
      <c r="I414" s="181"/>
      <c r="L414" s="178"/>
      <c r="M414" s="182"/>
      <c r="T414" s="183"/>
      <c r="AT414" s="179" t="s">
        <v>514</v>
      </c>
      <c r="AU414" s="179" t="s">
        <v>82</v>
      </c>
      <c r="AV414" s="14" t="s">
        <v>79</v>
      </c>
      <c r="AW414" s="14" t="s">
        <v>33</v>
      </c>
      <c r="AX414" s="14" t="s">
        <v>72</v>
      </c>
      <c r="AY414" s="179" t="s">
        <v>155</v>
      </c>
    </row>
    <row r="415" spans="2:65" s="14" customFormat="1" ht="10.199999999999999">
      <c r="B415" s="178"/>
      <c r="D415" s="160" t="s">
        <v>514</v>
      </c>
      <c r="E415" s="179" t="s">
        <v>19</v>
      </c>
      <c r="F415" s="180" t="s">
        <v>2266</v>
      </c>
      <c r="H415" s="179" t="s">
        <v>19</v>
      </c>
      <c r="I415" s="181"/>
      <c r="L415" s="178"/>
      <c r="M415" s="182"/>
      <c r="T415" s="183"/>
      <c r="AT415" s="179" t="s">
        <v>514</v>
      </c>
      <c r="AU415" s="179" t="s">
        <v>82</v>
      </c>
      <c r="AV415" s="14" t="s">
        <v>79</v>
      </c>
      <c r="AW415" s="14" t="s">
        <v>33</v>
      </c>
      <c r="AX415" s="14" t="s">
        <v>72</v>
      </c>
      <c r="AY415" s="179" t="s">
        <v>155</v>
      </c>
    </row>
    <row r="416" spans="2:65" s="12" customFormat="1" ht="10.199999999999999">
      <c r="B416" s="159"/>
      <c r="D416" s="160" t="s">
        <v>514</v>
      </c>
      <c r="E416" s="161" t="s">
        <v>19</v>
      </c>
      <c r="F416" s="162" t="s">
        <v>189</v>
      </c>
      <c r="H416" s="163">
        <v>7</v>
      </c>
      <c r="I416" s="164"/>
      <c r="L416" s="159"/>
      <c r="M416" s="165"/>
      <c r="T416" s="166"/>
      <c r="AT416" s="161" t="s">
        <v>514</v>
      </c>
      <c r="AU416" s="161" t="s">
        <v>82</v>
      </c>
      <c r="AV416" s="12" t="s">
        <v>82</v>
      </c>
      <c r="AW416" s="12" t="s">
        <v>33</v>
      </c>
      <c r="AX416" s="12" t="s">
        <v>72</v>
      </c>
      <c r="AY416" s="161" t="s">
        <v>155</v>
      </c>
    </row>
    <row r="417" spans="2:65" s="14" customFormat="1" ht="10.199999999999999">
      <c r="B417" s="178"/>
      <c r="D417" s="160" t="s">
        <v>514</v>
      </c>
      <c r="E417" s="179" t="s">
        <v>19</v>
      </c>
      <c r="F417" s="180" t="s">
        <v>2267</v>
      </c>
      <c r="H417" s="179" t="s">
        <v>19</v>
      </c>
      <c r="I417" s="181"/>
      <c r="L417" s="178"/>
      <c r="M417" s="182"/>
      <c r="T417" s="183"/>
      <c r="AT417" s="179" t="s">
        <v>514</v>
      </c>
      <c r="AU417" s="179" t="s">
        <v>82</v>
      </c>
      <c r="AV417" s="14" t="s">
        <v>79</v>
      </c>
      <c r="AW417" s="14" t="s">
        <v>33</v>
      </c>
      <c r="AX417" s="14" t="s">
        <v>72</v>
      </c>
      <c r="AY417" s="179" t="s">
        <v>155</v>
      </c>
    </row>
    <row r="418" spans="2:65" s="12" customFormat="1" ht="10.199999999999999">
      <c r="B418" s="159"/>
      <c r="D418" s="160" t="s">
        <v>514</v>
      </c>
      <c r="E418" s="161" t="s">
        <v>19</v>
      </c>
      <c r="F418" s="162" t="s">
        <v>82</v>
      </c>
      <c r="H418" s="163">
        <v>2</v>
      </c>
      <c r="I418" s="164"/>
      <c r="L418" s="159"/>
      <c r="M418" s="165"/>
      <c r="T418" s="166"/>
      <c r="AT418" s="161" t="s">
        <v>514</v>
      </c>
      <c r="AU418" s="161" t="s">
        <v>82</v>
      </c>
      <c r="AV418" s="12" t="s">
        <v>82</v>
      </c>
      <c r="AW418" s="12" t="s">
        <v>33</v>
      </c>
      <c r="AX418" s="12" t="s">
        <v>72</v>
      </c>
      <c r="AY418" s="161" t="s">
        <v>155</v>
      </c>
    </row>
    <row r="419" spans="2:65" s="14" customFormat="1" ht="10.199999999999999">
      <c r="B419" s="178"/>
      <c r="D419" s="160" t="s">
        <v>514</v>
      </c>
      <c r="E419" s="179" t="s">
        <v>19</v>
      </c>
      <c r="F419" s="180" t="s">
        <v>2268</v>
      </c>
      <c r="H419" s="179" t="s">
        <v>19</v>
      </c>
      <c r="I419" s="181"/>
      <c r="L419" s="178"/>
      <c r="M419" s="182"/>
      <c r="T419" s="183"/>
      <c r="AT419" s="179" t="s">
        <v>514</v>
      </c>
      <c r="AU419" s="179" t="s">
        <v>82</v>
      </c>
      <c r="AV419" s="14" t="s">
        <v>79</v>
      </c>
      <c r="AW419" s="14" t="s">
        <v>33</v>
      </c>
      <c r="AX419" s="14" t="s">
        <v>72</v>
      </c>
      <c r="AY419" s="179" t="s">
        <v>155</v>
      </c>
    </row>
    <row r="420" spans="2:65" s="12" customFormat="1" ht="10.199999999999999">
      <c r="B420" s="159"/>
      <c r="D420" s="160" t="s">
        <v>514</v>
      </c>
      <c r="E420" s="161" t="s">
        <v>19</v>
      </c>
      <c r="F420" s="162" t="s">
        <v>92</v>
      </c>
      <c r="H420" s="163">
        <v>3</v>
      </c>
      <c r="I420" s="164"/>
      <c r="L420" s="159"/>
      <c r="M420" s="165"/>
      <c r="T420" s="166"/>
      <c r="AT420" s="161" t="s">
        <v>514</v>
      </c>
      <c r="AU420" s="161" t="s">
        <v>82</v>
      </c>
      <c r="AV420" s="12" t="s">
        <v>82</v>
      </c>
      <c r="AW420" s="12" t="s">
        <v>33</v>
      </c>
      <c r="AX420" s="12" t="s">
        <v>72</v>
      </c>
      <c r="AY420" s="161" t="s">
        <v>155</v>
      </c>
    </row>
    <row r="421" spans="2:65" s="14" customFormat="1" ht="10.199999999999999">
      <c r="B421" s="178"/>
      <c r="D421" s="160" t="s">
        <v>514</v>
      </c>
      <c r="E421" s="179" t="s">
        <v>19</v>
      </c>
      <c r="F421" s="180" t="s">
        <v>2269</v>
      </c>
      <c r="H421" s="179" t="s">
        <v>19</v>
      </c>
      <c r="I421" s="181"/>
      <c r="L421" s="178"/>
      <c r="M421" s="182"/>
      <c r="T421" s="183"/>
      <c r="AT421" s="179" t="s">
        <v>514</v>
      </c>
      <c r="AU421" s="179" t="s">
        <v>82</v>
      </c>
      <c r="AV421" s="14" t="s">
        <v>79</v>
      </c>
      <c r="AW421" s="14" t="s">
        <v>33</v>
      </c>
      <c r="AX421" s="14" t="s">
        <v>72</v>
      </c>
      <c r="AY421" s="179" t="s">
        <v>155</v>
      </c>
    </row>
    <row r="422" spans="2:65" s="12" customFormat="1" ht="10.199999999999999">
      <c r="B422" s="159"/>
      <c r="D422" s="160" t="s">
        <v>514</v>
      </c>
      <c r="E422" s="161" t="s">
        <v>19</v>
      </c>
      <c r="F422" s="162" t="s">
        <v>82</v>
      </c>
      <c r="H422" s="163">
        <v>2</v>
      </c>
      <c r="I422" s="164"/>
      <c r="L422" s="159"/>
      <c r="M422" s="165"/>
      <c r="T422" s="166"/>
      <c r="AT422" s="161" t="s">
        <v>514</v>
      </c>
      <c r="AU422" s="161" t="s">
        <v>82</v>
      </c>
      <c r="AV422" s="12" t="s">
        <v>82</v>
      </c>
      <c r="AW422" s="12" t="s">
        <v>33</v>
      </c>
      <c r="AX422" s="12" t="s">
        <v>72</v>
      </c>
      <c r="AY422" s="161" t="s">
        <v>155</v>
      </c>
    </row>
    <row r="423" spans="2:65" s="14" customFormat="1" ht="10.199999999999999">
      <c r="B423" s="178"/>
      <c r="D423" s="160" t="s">
        <v>514</v>
      </c>
      <c r="E423" s="179" t="s">
        <v>19</v>
      </c>
      <c r="F423" s="180" t="s">
        <v>2270</v>
      </c>
      <c r="H423" s="179" t="s">
        <v>19</v>
      </c>
      <c r="I423" s="181"/>
      <c r="L423" s="178"/>
      <c r="M423" s="182"/>
      <c r="T423" s="183"/>
      <c r="AT423" s="179" t="s">
        <v>514</v>
      </c>
      <c r="AU423" s="179" t="s">
        <v>82</v>
      </c>
      <c r="AV423" s="14" t="s">
        <v>79</v>
      </c>
      <c r="AW423" s="14" t="s">
        <v>33</v>
      </c>
      <c r="AX423" s="14" t="s">
        <v>72</v>
      </c>
      <c r="AY423" s="179" t="s">
        <v>155</v>
      </c>
    </row>
    <row r="424" spans="2:65" s="12" customFormat="1" ht="10.199999999999999">
      <c r="B424" s="159"/>
      <c r="D424" s="160" t="s">
        <v>514</v>
      </c>
      <c r="E424" s="161" t="s">
        <v>19</v>
      </c>
      <c r="F424" s="162" t="s">
        <v>79</v>
      </c>
      <c r="H424" s="163">
        <v>1</v>
      </c>
      <c r="I424" s="164"/>
      <c r="L424" s="159"/>
      <c r="M424" s="165"/>
      <c r="T424" s="166"/>
      <c r="AT424" s="161" t="s">
        <v>514</v>
      </c>
      <c r="AU424" s="161" t="s">
        <v>82</v>
      </c>
      <c r="AV424" s="12" t="s">
        <v>82</v>
      </c>
      <c r="AW424" s="12" t="s">
        <v>33</v>
      </c>
      <c r="AX424" s="12" t="s">
        <v>72</v>
      </c>
      <c r="AY424" s="161" t="s">
        <v>155</v>
      </c>
    </row>
    <row r="425" spans="2:65" s="14" customFormat="1" ht="10.199999999999999">
      <c r="B425" s="178"/>
      <c r="D425" s="160" t="s">
        <v>514</v>
      </c>
      <c r="E425" s="179" t="s">
        <v>19</v>
      </c>
      <c r="F425" s="180" t="s">
        <v>2271</v>
      </c>
      <c r="H425" s="179" t="s">
        <v>19</v>
      </c>
      <c r="I425" s="181"/>
      <c r="L425" s="178"/>
      <c r="M425" s="182"/>
      <c r="T425" s="183"/>
      <c r="AT425" s="179" t="s">
        <v>514</v>
      </c>
      <c r="AU425" s="179" t="s">
        <v>82</v>
      </c>
      <c r="AV425" s="14" t="s">
        <v>79</v>
      </c>
      <c r="AW425" s="14" t="s">
        <v>33</v>
      </c>
      <c r="AX425" s="14" t="s">
        <v>72</v>
      </c>
      <c r="AY425" s="179" t="s">
        <v>155</v>
      </c>
    </row>
    <row r="426" spans="2:65" s="12" customFormat="1" ht="10.199999999999999">
      <c r="B426" s="159"/>
      <c r="D426" s="160" t="s">
        <v>514</v>
      </c>
      <c r="E426" s="161" t="s">
        <v>19</v>
      </c>
      <c r="F426" s="162" t="s">
        <v>82</v>
      </c>
      <c r="H426" s="163">
        <v>2</v>
      </c>
      <c r="I426" s="164"/>
      <c r="L426" s="159"/>
      <c r="M426" s="165"/>
      <c r="T426" s="166"/>
      <c r="AT426" s="161" t="s">
        <v>514</v>
      </c>
      <c r="AU426" s="161" t="s">
        <v>82</v>
      </c>
      <c r="AV426" s="12" t="s">
        <v>82</v>
      </c>
      <c r="AW426" s="12" t="s">
        <v>33</v>
      </c>
      <c r="AX426" s="12" t="s">
        <v>72</v>
      </c>
      <c r="AY426" s="161" t="s">
        <v>155</v>
      </c>
    </row>
    <row r="427" spans="2:65" s="14" customFormat="1" ht="10.199999999999999">
      <c r="B427" s="178"/>
      <c r="D427" s="160" t="s">
        <v>514</v>
      </c>
      <c r="E427" s="179" t="s">
        <v>19</v>
      </c>
      <c r="F427" s="180" t="s">
        <v>2272</v>
      </c>
      <c r="H427" s="179" t="s">
        <v>19</v>
      </c>
      <c r="I427" s="181"/>
      <c r="L427" s="178"/>
      <c r="M427" s="182"/>
      <c r="T427" s="183"/>
      <c r="AT427" s="179" t="s">
        <v>514</v>
      </c>
      <c r="AU427" s="179" t="s">
        <v>82</v>
      </c>
      <c r="AV427" s="14" t="s">
        <v>79</v>
      </c>
      <c r="AW427" s="14" t="s">
        <v>33</v>
      </c>
      <c r="AX427" s="14" t="s">
        <v>72</v>
      </c>
      <c r="AY427" s="179" t="s">
        <v>155</v>
      </c>
    </row>
    <row r="428" spans="2:65" s="12" customFormat="1" ht="10.199999999999999">
      <c r="B428" s="159"/>
      <c r="D428" s="160" t="s">
        <v>514</v>
      </c>
      <c r="E428" s="161" t="s">
        <v>19</v>
      </c>
      <c r="F428" s="162" t="s">
        <v>227</v>
      </c>
      <c r="H428" s="163">
        <v>30</v>
      </c>
      <c r="I428" s="164"/>
      <c r="L428" s="159"/>
      <c r="M428" s="165"/>
      <c r="T428" s="166"/>
      <c r="AT428" s="161" t="s">
        <v>514</v>
      </c>
      <c r="AU428" s="161" t="s">
        <v>82</v>
      </c>
      <c r="AV428" s="12" t="s">
        <v>82</v>
      </c>
      <c r="AW428" s="12" t="s">
        <v>33</v>
      </c>
      <c r="AX428" s="12" t="s">
        <v>72</v>
      </c>
      <c r="AY428" s="161" t="s">
        <v>155</v>
      </c>
    </row>
    <row r="429" spans="2:65" s="13" customFormat="1" ht="10.199999999999999">
      <c r="B429" s="167"/>
      <c r="D429" s="160" t="s">
        <v>514</v>
      </c>
      <c r="E429" s="168" t="s">
        <v>19</v>
      </c>
      <c r="F429" s="169" t="s">
        <v>516</v>
      </c>
      <c r="H429" s="170">
        <v>47</v>
      </c>
      <c r="I429" s="171"/>
      <c r="L429" s="167"/>
      <c r="M429" s="172"/>
      <c r="T429" s="173"/>
      <c r="AT429" s="168" t="s">
        <v>514</v>
      </c>
      <c r="AU429" s="168" t="s">
        <v>82</v>
      </c>
      <c r="AV429" s="13" t="s">
        <v>163</v>
      </c>
      <c r="AW429" s="13" t="s">
        <v>33</v>
      </c>
      <c r="AX429" s="13" t="s">
        <v>79</v>
      </c>
      <c r="AY429" s="168" t="s">
        <v>155</v>
      </c>
    </row>
    <row r="430" spans="2:65" s="1" customFormat="1" ht="16.5" customHeight="1">
      <c r="B430" s="33"/>
      <c r="C430" s="149" t="s">
        <v>257</v>
      </c>
      <c r="D430" s="149" t="s">
        <v>229</v>
      </c>
      <c r="E430" s="150" t="s">
        <v>2273</v>
      </c>
      <c r="F430" s="151" t="s">
        <v>2274</v>
      </c>
      <c r="G430" s="152" t="s">
        <v>161</v>
      </c>
      <c r="H430" s="153">
        <v>1.0149999999999999</v>
      </c>
      <c r="I430" s="154"/>
      <c r="J430" s="155">
        <f>ROUND(I430*H430,2)</f>
        <v>0</v>
      </c>
      <c r="K430" s="151" t="s">
        <v>19</v>
      </c>
      <c r="L430" s="156"/>
      <c r="M430" s="157" t="s">
        <v>19</v>
      </c>
      <c r="N430" s="158" t="s">
        <v>43</v>
      </c>
      <c r="P430" s="141">
        <f>O430*H430</f>
        <v>0</v>
      </c>
      <c r="Q430" s="141">
        <v>7.2000000000000005E-4</v>
      </c>
      <c r="R430" s="141">
        <f>Q430*H430</f>
        <v>7.3079999999999998E-4</v>
      </c>
      <c r="S430" s="141">
        <v>0</v>
      </c>
      <c r="T430" s="142">
        <f>S430*H430</f>
        <v>0</v>
      </c>
      <c r="AR430" s="143" t="s">
        <v>177</v>
      </c>
      <c r="AT430" s="143" t="s">
        <v>229</v>
      </c>
      <c r="AU430" s="143" t="s">
        <v>82</v>
      </c>
      <c r="AY430" s="18" t="s">
        <v>155</v>
      </c>
      <c r="BE430" s="144">
        <f>IF(N430="základní",J430,0)</f>
        <v>0</v>
      </c>
      <c r="BF430" s="144">
        <f>IF(N430="snížená",J430,0)</f>
        <v>0</v>
      </c>
      <c r="BG430" s="144">
        <f>IF(N430="zákl. přenesená",J430,0)</f>
        <v>0</v>
      </c>
      <c r="BH430" s="144">
        <f>IF(N430="sníž. přenesená",J430,0)</f>
        <v>0</v>
      </c>
      <c r="BI430" s="144">
        <f>IF(N430="nulová",J430,0)</f>
        <v>0</v>
      </c>
      <c r="BJ430" s="18" t="s">
        <v>79</v>
      </c>
      <c r="BK430" s="144">
        <f>ROUND(I430*H430,2)</f>
        <v>0</v>
      </c>
      <c r="BL430" s="18" t="s">
        <v>163</v>
      </c>
      <c r="BM430" s="143" t="s">
        <v>2275</v>
      </c>
    </row>
    <row r="431" spans="2:65" s="14" customFormat="1" ht="10.199999999999999">
      <c r="B431" s="178"/>
      <c r="D431" s="160" t="s">
        <v>514</v>
      </c>
      <c r="E431" s="179" t="s">
        <v>19</v>
      </c>
      <c r="F431" s="180" t="s">
        <v>2259</v>
      </c>
      <c r="H431" s="179" t="s">
        <v>19</v>
      </c>
      <c r="I431" s="181"/>
      <c r="L431" s="178"/>
      <c r="M431" s="182"/>
      <c r="T431" s="183"/>
      <c r="AT431" s="179" t="s">
        <v>514</v>
      </c>
      <c r="AU431" s="179" t="s">
        <v>82</v>
      </c>
      <c r="AV431" s="14" t="s">
        <v>79</v>
      </c>
      <c r="AW431" s="14" t="s">
        <v>33</v>
      </c>
      <c r="AX431" s="14" t="s">
        <v>72</v>
      </c>
      <c r="AY431" s="179" t="s">
        <v>155</v>
      </c>
    </row>
    <row r="432" spans="2:65" s="12" customFormat="1" ht="10.199999999999999">
      <c r="B432" s="159"/>
      <c r="D432" s="160" t="s">
        <v>514</v>
      </c>
      <c r="E432" s="161" t="s">
        <v>19</v>
      </c>
      <c r="F432" s="162" t="s">
        <v>79</v>
      </c>
      <c r="H432" s="163">
        <v>1</v>
      </c>
      <c r="I432" s="164"/>
      <c r="L432" s="159"/>
      <c r="M432" s="165"/>
      <c r="T432" s="166"/>
      <c r="AT432" s="161" t="s">
        <v>514</v>
      </c>
      <c r="AU432" s="161" t="s">
        <v>82</v>
      </c>
      <c r="AV432" s="12" t="s">
        <v>82</v>
      </c>
      <c r="AW432" s="12" t="s">
        <v>33</v>
      </c>
      <c r="AX432" s="12" t="s">
        <v>79</v>
      </c>
      <c r="AY432" s="161" t="s">
        <v>155</v>
      </c>
    </row>
    <row r="433" spans="2:65" s="12" customFormat="1" ht="10.199999999999999">
      <c r="B433" s="159"/>
      <c r="D433" s="160" t="s">
        <v>514</v>
      </c>
      <c r="F433" s="162" t="s">
        <v>944</v>
      </c>
      <c r="H433" s="163">
        <v>1.0149999999999999</v>
      </c>
      <c r="I433" s="164"/>
      <c r="L433" s="159"/>
      <c r="M433" s="165"/>
      <c r="T433" s="166"/>
      <c r="AT433" s="161" t="s">
        <v>514</v>
      </c>
      <c r="AU433" s="161" t="s">
        <v>82</v>
      </c>
      <c r="AV433" s="12" t="s">
        <v>82</v>
      </c>
      <c r="AW433" s="12" t="s">
        <v>4</v>
      </c>
      <c r="AX433" s="12" t="s">
        <v>79</v>
      </c>
      <c r="AY433" s="161" t="s">
        <v>155</v>
      </c>
    </row>
    <row r="434" spans="2:65" s="1" customFormat="1" ht="16.5" customHeight="1">
      <c r="B434" s="33"/>
      <c r="C434" s="149" t="s">
        <v>357</v>
      </c>
      <c r="D434" s="149" t="s">
        <v>229</v>
      </c>
      <c r="E434" s="150" t="s">
        <v>2276</v>
      </c>
      <c r="F434" s="151" t="s">
        <v>2277</v>
      </c>
      <c r="G434" s="152" t="s">
        <v>161</v>
      </c>
      <c r="H434" s="153">
        <v>2.0299999999999998</v>
      </c>
      <c r="I434" s="154"/>
      <c r="J434" s="155">
        <f>ROUND(I434*H434,2)</f>
        <v>0</v>
      </c>
      <c r="K434" s="151" t="s">
        <v>19</v>
      </c>
      <c r="L434" s="156"/>
      <c r="M434" s="157" t="s">
        <v>19</v>
      </c>
      <c r="N434" s="158" t="s">
        <v>43</v>
      </c>
      <c r="P434" s="141">
        <f>O434*H434</f>
        <v>0</v>
      </c>
      <c r="Q434" s="141">
        <v>7.2000000000000005E-4</v>
      </c>
      <c r="R434" s="141">
        <f>Q434*H434</f>
        <v>1.4616E-3</v>
      </c>
      <c r="S434" s="141">
        <v>0</v>
      </c>
      <c r="T434" s="142">
        <f>S434*H434</f>
        <v>0</v>
      </c>
      <c r="AR434" s="143" t="s">
        <v>177</v>
      </c>
      <c r="AT434" s="143" t="s">
        <v>229</v>
      </c>
      <c r="AU434" s="143" t="s">
        <v>82</v>
      </c>
      <c r="AY434" s="18" t="s">
        <v>155</v>
      </c>
      <c r="BE434" s="144">
        <f>IF(N434="základní",J434,0)</f>
        <v>0</v>
      </c>
      <c r="BF434" s="144">
        <f>IF(N434="snížená",J434,0)</f>
        <v>0</v>
      </c>
      <c r="BG434" s="144">
        <f>IF(N434="zákl. přenesená",J434,0)</f>
        <v>0</v>
      </c>
      <c r="BH434" s="144">
        <f>IF(N434="sníž. přenesená",J434,0)</f>
        <v>0</v>
      </c>
      <c r="BI434" s="144">
        <f>IF(N434="nulová",J434,0)</f>
        <v>0</v>
      </c>
      <c r="BJ434" s="18" t="s">
        <v>79</v>
      </c>
      <c r="BK434" s="144">
        <f>ROUND(I434*H434,2)</f>
        <v>0</v>
      </c>
      <c r="BL434" s="18" t="s">
        <v>163</v>
      </c>
      <c r="BM434" s="143" t="s">
        <v>2278</v>
      </c>
    </row>
    <row r="435" spans="2:65" s="14" customFormat="1" ht="10.199999999999999">
      <c r="B435" s="178"/>
      <c r="D435" s="160" t="s">
        <v>514</v>
      </c>
      <c r="E435" s="179" t="s">
        <v>19</v>
      </c>
      <c r="F435" s="180" t="s">
        <v>2259</v>
      </c>
      <c r="H435" s="179" t="s">
        <v>19</v>
      </c>
      <c r="I435" s="181"/>
      <c r="L435" s="178"/>
      <c r="M435" s="182"/>
      <c r="T435" s="183"/>
      <c r="AT435" s="179" t="s">
        <v>514</v>
      </c>
      <c r="AU435" s="179" t="s">
        <v>82</v>
      </c>
      <c r="AV435" s="14" t="s">
        <v>79</v>
      </c>
      <c r="AW435" s="14" t="s">
        <v>33</v>
      </c>
      <c r="AX435" s="14" t="s">
        <v>72</v>
      </c>
      <c r="AY435" s="179" t="s">
        <v>155</v>
      </c>
    </row>
    <row r="436" spans="2:65" s="12" customFormat="1" ht="10.199999999999999">
      <c r="B436" s="159"/>
      <c r="D436" s="160" t="s">
        <v>514</v>
      </c>
      <c r="E436" s="161" t="s">
        <v>19</v>
      </c>
      <c r="F436" s="162" t="s">
        <v>82</v>
      </c>
      <c r="H436" s="163">
        <v>2</v>
      </c>
      <c r="I436" s="164"/>
      <c r="L436" s="159"/>
      <c r="M436" s="165"/>
      <c r="T436" s="166"/>
      <c r="AT436" s="161" t="s">
        <v>514</v>
      </c>
      <c r="AU436" s="161" t="s">
        <v>82</v>
      </c>
      <c r="AV436" s="12" t="s">
        <v>82</v>
      </c>
      <c r="AW436" s="12" t="s">
        <v>33</v>
      </c>
      <c r="AX436" s="12" t="s">
        <v>79</v>
      </c>
      <c r="AY436" s="161" t="s">
        <v>155</v>
      </c>
    </row>
    <row r="437" spans="2:65" s="12" customFormat="1" ht="10.199999999999999">
      <c r="B437" s="159"/>
      <c r="D437" s="160" t="s">
        <v>514</v>
      </c>
      <c r="F437" s="162" t="s">
        <v>1811</v>
      </c>
      <c r="H437" s="163">
        <v>2.0299999999999998</v>
      </c>
      <c r="I437" s="164"/>
      <c r="L437" s="159"/>
      <c r="M437" s="165"/>
      <c r="T437" s="166"/>
      <c r="AT437" s="161" t="s">
        <v>514</v>
      </c>
      <c r="AU437" s="161" t="s">
        <v>82</v>
      </c>
      <c r="AV437" s="12" t="s">
        <v>82</v>
      </c>
      <c r="AW437" s="12" t="s">
        <v>4</v>
      </c>
      <c r="AX437" s="12" t="s">
        <v>79</v>
      </c>
      <c r="AY437" s="161" t="s">
        <v>155</v>
      </c>
    </row>
    <row r="438" spans="2:65" s="1" customFormat="1" ht="16.5" customHeight="1">
      <c r="B438" s="33"/>
      <c r="C438" s="149" t="s">
        <v>262</v>
      </c>
      <c r="D438" s="149" t="s">
        <v>229</v>
      </c>
      <c r="E438" s="150" t="s">
        <v>2279</v>
      </c>
      <c r="F438" s="151" t="s">
        <v>2280</v>
      </c>
      <c r="G438" s="152" t="s">
        <v>161</v>
      </c>
      <c r="H438" s="153">
        <v>3.0449999999999999</v>
      </c>
      <c r="I438" s="154"/>
      <c r="J438" s="155">
        <f>ROUND(I438*H438,2)</f>
        <v>0</v>
      </c>
      <c r="K438" s="151" t="s">
        <v>19</v>
      </c>
      <c r="L438" s="156"/>
      <c r="M438" s="157" t="s">
        <v>19</v>
      </c>
      <c r="N438" s="158" t="s">
        <v>43</v>
      </c>
      <c r="P438" s="141">
        <f>O438*H438</f>
        <v>0</v>
      </c>
      <c r="Q438" s="141">
        <v>7.2000000000000005E-4</v>
      </c>
      <c r="R438" s="141">
        <f>Q438*H438</f>
        <v>2.1924000000000002E-3</v>
      </c>
      <c r="S438" s="141">
        <v>0</v>
      </c>
      <c r="T438" s="142">
        <f>S438*H438</f>
        <v>0</v>
      </c>
      <c r="AR438" s="143" t="s">
        <v>177</v>
      </c>
      <c r="AT438" s="143" t="s">
        <v>229</v>
      </c>
      <c r="AU438" s="143" t="s">
        <v>82</v>
      </c>
      <c r="AY438" s="18" t="s">
        <v>155</v>
      </c>
      <c r="BE438" s="144">
        <f>IF(N438="základní",J438,0)</f>
        <v>0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8" t="s">
        <v>79</v>
      </c>
      <c r="BK438" s="144">
        <f>ROUND(I438*H438,2)</f>
        <v>0</v>
      </c>
      <c r="BL438" s="18" t="s">
        <v>163</v>
      </c>
      <c r="BM438" s="143" t="s">
        <v>2281</v>
      </c>
    </row>
    <row r="439" spans="2:65" s="14" customFormat="1" ht="10.199999999999999">
      <c r="B439" s="178"/>
      <c r="D439" s="160" t="s">
        <v>514</v>
      </c>
      <c r="E439" s="179" t="s">
        <v>19</v>
      </c>
      <c r="F439" s="180" t="s">
        <v>2259</v>
      </c>
      <c r="H439" s="179" t="s">
        <v>19</v>
      </c>
      <c r="I439" s="181"/>
      <c r="L439" s="178"/>
      <c r="M439" s="182"/>
      <c r="T439" s="183"/>
      <c r="AT439" s="179" t="s">
        <v>514</v>
      </c>
      <c r="AU439" s="179" t="s">
        <v>82</v>
      </c>
      <c r="AV439" s="14" t="s">
        <v>79</v>
      </c>
      <c r="AW439" s="14" t="s">
        <v>33</v>
      </c>
      <c r="AX439" s="14" t="s">
        <v>72</v>
      </c>
      <c r="AY439" s="179" t="s">
        <v>155</v>
      </c>
    </row>
    <row r="440" spans="2:65" s="12" customFormat="1" ht="10.199999999999999">
      <c r="B440" s="159"/>
      <c r="D440" s="160" t="s">
        <v>514</v>
      </c>
      <c r="E440" s="161" t="s">
        <v>19</v>
      </c>
      <c r="F440" s="162" t="s">
        <v>2282</v>
      </c>
      <c r="H440" s="163">
        <v>3</v>
      </c>
      <c r="I440" s="164"/>
      <c r="L440" s="159"/>
      <c r="M440" s="165"/>
      <c r="T440" s="166"/>
      <c r="AT440" s="161" t="s">
        <v>514</v>
      </c>
      <c r="AU440" s="161" t="s">
        <v>82</v>
      </c>
      <c r="AV440" s="12" t="s">
        <v>82</v>
      </c>
      <c r="AW440" s="12" t="s">
        <v>33</v>
      </c>
      <c r="AX440" s="12" t="s">
        <v>79</v>
      </c>
      <c r="AY440" s="161" t="s">
        <v>155</v>
      </c>
    </row>
    <row r="441" spans="2:65" s="12" customFormat="1" ht="10.199999999999999">
      <c r="B441" s="159"/>
      <c r="D441" s="160" t="s">
        <v>514</v>
      </c>
      <c r="F441" s="162" t="s">
        <v>2283</v>
      </c>
      <c r="H441" s="163">
        <v>3.0449999999999999</v>
      </c>
      <c r="I441" s="164"/>
      <c r="L441" s="159"/>
      <c r="M441" s="165"/>
      <c r="T441" s="166"/>
      <c r="AT441" s="161" t="s">
        <v>514</v>
      </c>
      <c r="AU441" s="161" t="s">
        <v>82</v>
      </c>
      <c r="AV441" s="12" t="s">
        <v>82</v>
      </c>
      <c r="AW441" s="12" t="s">
        <v>4</v>
      </c>
      <c r="AX441" s="12" t="s">
        <v>79</v>
      </c>
      <c r="AY441" s="161" t="s">
        <v>155</v>
      </c>
    </row>
    <row r="442" spans="2:65" s="1" customFormat="1" ht="16.5" customHeight="1">
      <c r="B442" s="33"/>
      <c r="C442" s="149" t="s">
        <v>365</v>
      </c>
      <c r="D442" s="149" t="s">
        <v>229</v>
      </c>
      <c r="E442" s="150" t="s">
        <v>2284</v>
      </c>
      <c r="F442" s="151" t="s">
        <v>2285</v>
      </c>
      <c r="G442" s="152" t="s">
        <v>161</v>
      </c>
      <c r="H442" s="153">
        <v>2.0299999999999998</v>
      </c>
      <c r="I442" s="154"/>
      <c r="J442" s="155">
        <f>ROUND(I442*H442,2)</f>
        <v>0</v>
      </c>
      <c r="K442" s="151" t="s">
        <v>19</v>
      </c>
      <c r="L442" s="156"/>
      <c r="M442" s="157" t="s">
        <v>19</v>
      </c>
      <c r="N442" s="158" t="s">
        <v>43</v>
      </c>
      <c r="P442" s="141">
        <f>O442*H442</f>
        <v>0</v>
      </c>
      <c r="Q442" s="141">
        <v>7.2000000000000005E-4</v>
      </c>
      <c r="R442" s="141">
        <f>Q442*H442</f>
        <v>1.4616E-3</v>
      </c>
      <c r="S442" s="141">
        <v>0</v>
      </c>
      <c r="T442" s="142">
        <f>S442*H442</f>
        <v>0</v>
      </c>
      <c r="AR442" s="143" t="s">
        <v>177</v>
      </c>
      <c r="AT442" s="143" t="s">
        <v>229</v>
      </c>
      <c r="AU442" s="143" t="s">
        <v>82</v>
      </c>
      <c r="AY442" s="18" t="s">
        <v>155</v>
      </c>
      <c r="BE442" s="144">
        <f>IF(N442="základní",J442,0)</f>
        <v>0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8" t="s">
        <v>79</v>
      </c>
      <c r="BK442" s="144">
        <f>ROUND(I442*H442,2)</f>
        <v>0</v>
      </c>
      <c r="BL442" s="18" t="s">
        <v>163</v>
      </c>
      <c r="BM442" s="143" t="s">
        <v>2286</v>
      </c>
    </row>
    <row r="443" spans="2:65" s="14" customFormat="1" ht="10.199999999999999">
      <c r="B443" s="178"/>
      <c r="D443" s="160" t="s">
        <v>514</v>
      </c>
      <c r="E443" s="179" t="s">
        <v>19</v>
      </c>
      <c r="F443" s="180" t="s">
        <v>2259</v>
      </c>
      <c r="H443" s="179" t="s">
        <v>19</v>
      </c>
      <c r="I443" s="181"/>
      <c r="L443" s="178"/>
      <c r="M443" s="182"/>
      <c r="T443" s="183"/>
      <c r="AT443" s="179" t="s">
        <v>514</v>
      </c>
      <c r="AU443" s="179" t="s">
        <v>82</v>
      </c>
      <c r="AV443" s="14" t="s">
        <v>79</v>
      </c>
      <c r="AW443" s="14" t="s">
        <v>33</v>
      </c>
      <c r="AX443" s="14" t="s">
        <v>72</v>
      </c>
      <c r="AY443" s="179" t="s">
        <v>155</v>
      </c>
    </row>
    <row r="444" spans="2:65" s="12" customFormat="1" ht="10.199999999999999">
      <c r="B444" s="159"/>
      <c r="D444" s="160" t="s">
        <v>514</v>
      </c>
      <c r="E444" s="161" t="s">
        <v>19</v>
      </c>
      <c r="F444" s="162" t="s">
        <v>82</v>
      </c>
      <c r="H444" s="163">
        <v>2</v>
      </c>
      <c r="I444" s="164"/>
      <c r="L444" s="159"/>
      <c r="M444" s="165"/>
      <c r="T444" s="166"/>
      <c r="AT444" s="161" t="s">
        <v>514</v>
      </c>
      <c r="AU444" s="161" t="s">
        <v>82</v>
      </c>
      <c r="AV444" s="12" t="s">
        <v>82</v>
      </c>
      <c r="AW444" s="12" t="s">
        <v>33</v>
      </c>
      <c r="AX444" s="12" t="s">
        <v>79</v>
      </c>
      <c r="AY444" s="161" t="s">
        <v>155</v>
      </c>
    </row>
    <row r="445" spans="2:65" s="12" customFormat="1" ht="10.199999999999999">
      <c r="B445" s="159"/>
      <c r="D445" s="160" t="s">
        <v>514</v>
      </c>
      <c r="F445" s="162" t="s">
        <v>1811</v>
      </c>
      <c r="H445" s="163">
        <v>2.0299999999999998</v>
      </c>
      <c r="I445" s="164"/>
      <c r="L445" s="159"/>
      <c r="M445" s="165"/>
      <c r="T445" s="166"/>
      <c r="AT445" s="161" t="s">
        <v>514</v>
      </c>
      <c r="AU445" s="161" t="s">
        <v>82</v>
      </c>
      <c r="AV445" s="12" t="s">
        <v>82</v>
      </c>
      <c r="AW445" s="12" t="s">
        <v>4</v>
      </c>
      <c r="AX445" s="12" t="s">
        <v>79</v>
      </c>
      <c r="AY445" s="161" t="s">
        <v>155</v>
      </c>
    </row>
    <row r="446" spans="2:65" s="1" customFormat="1" ht="16.5" customHeight="1">
      <c r="B446" s="33"/>
      <c r="C446" s="149" t="s">
        <v>266</v>
      </c>
      <c r="D446" s="149" t="s">
        <v>229</v>
      </c>
      <c r="E446" s="150" t="s">
        <v>2287</v>
      </c>
      <c r="F446" s="151" t="s">
        <v>2288</v>
      </c>
      <c r="G446" s="152" t="s">
        <v>161</v>
      </c>
      <c r="H446" s="153">
        <v>7.1050000000000004</v>
      </c>
      <c r="I446" s="154"/>
      <c r="J446" s="155">
        <f>ROUND(I446*H446,2)</f>
        <v>0</v>
      </c>
      <c r="K446" s="151" t="s">
        <v>19</v>
      </c>
      <c r="L446" s="156"/>
      <c r="M446" s="157" t="s">
        <v>19</v>
      </c>
      <c r="N446" s="158" t="s">
        <v>43</v>
      </c>
      <c r="P446" s="141">
        <f>O446*H446</f>
        <v>0</v>
      </c>
      <c r="Q446" s="141">
        <v>7.2000000000000005E-4</v>
      </c>
      <c r="R446" s="141">
        <f>Q446*H446</f>
        <v>5.1156000000000005E-3</v>
      </c>
      <c r="S446" s="141">
        <v>0</v>
      </c>
      <c r="T446" s="142">
        <f>S446*H446</f>
        <v>0</v>
      </c>
      <c r="AR446" s="143" t="s">
        <v>177</v>
      </c>
      <c r="AT446" s="143" t="s">
        <v>229</v>
      </c>
      <c r="AU446" s="143" t="s">
        <v>82</v>
      </c>
      <c r="AY446" s="18" t="s">
        <v>155</v>
      </c>
      <c r="BE446" s="144">
        <f>IF(N446="základní",J446,0)</f>
        <v>0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8" t="s">
        <v>79</v>
      </c>
      <c r="BK446" s="144">
        <f>ROUND(I446*H446,2)</f>
        <v>0</v>
      </c>
      <c r="BL446" s="18" t="s">
        <v>163</v>
      </c>
      <c r="BM446" s="143" t="s">
        <v>2289</v>
      </c>
    </row>
    <row r="447" spans="2:65" s="14" customFormat="1" ht="10.199999999999999">
      <c r="B447" s="178"/>
      <c r="D447" s="160" t="s">
        <v>514</v>
      </c>
      <c r="E447" s="179" t="s">
        <v>19</v>
      </c>
      <c r="F447" s="180" t="s">
        <v>2259</v>
      </c>
      <c r="H447" s="179" t="s">
        <v>19</v>
      </c>
      <c r="I447" s="181"/>
      <c r="L447" s="178"/>
      <c r="M447" s="182"/>
      <c r="T447" s="183"/>
      <c r="AT447" s="179" t="s">
        <v>514</v>
      </c>
      <c r="AU447" s="179" t="s">
        <v>82</v>
      </c>
      <c r="AV447" s="14" t="s">
        <v>79</v>
      </c>
      <c r="AW447" s="14" t="s">
        <v>33</v>
      </c>
      <c r="AX447" s="14" t="s">
        <v>72</v>
      </c>
      <c r="AY447" s="179" t="s">
        <v>155</v>
      </c>
    </row>
    <row r="448" spans="2:65" s="12" customFormat="1" ht="10.199999999999999">
      <c r="B448" s="159"/>
      <c r="D448" s="160" t="s">
        <v>514</v>
      </c>
      <c r="E448" s="161" t="s">
        <v>19</v>
      </c>
      <c r="F448" s="162" t="s">
        <v>189</v>
      </c>
      <c r="H448" s="163">
        <v>7</v>
      </c>
      <c r="I448" s="164"/>
      <c r="L448" s="159"/>
      <c r="M448" s="165"/>
      <c r="T448" s="166"/>
      <c r="AT448" s="161" t="s">
        <v>514</v>
      </c>
      <c r="AU448" s="161" t="s">
        <v>82</v>
      </c>
      <c r="AV448" s="12" t="s">
        <v>82</v>
      </c>
      <c r="AW448" s="12" t="s">
        <v>33</v>
      </c>
      <c r="AX448" s="12" t="s">
        <v>79</v>
      </c>
      <c r="AY448" s="161" t="s">
        <v>155</v>
      </c>
    </row>
    <row r="449" spans="2:65" s="12" customFormat="1" ht="10.199999999999999">
      <c r="B449" s="159"/>
      <c r="D449" s="160" t="s">
        <v>514</v>
      </c>
      <c r="F449" s="162" t="s">
        <v>2290</v>
      </c>
      <c r="H449" s="163">
        <v>7.1050000000000004</v>
      </c>
      <c r="I449" s="164"/>
      <c r="L449" s="159"/>
      <c r="M449" s="165"/>
      <c r="T449" s="166"/>
      <c r="AT449" s="161" t="s">
        <v>514</v>
      </c>
      <c r="AU449" s="161" t="s">
        <v>82</v>
      </c>
      <c r="AV449" s="12" t="s">
        <v>82</v>
      </c>
      <c r="AW449" s="12" t="s">
        <v>4</v>
      </c>
      <c r="AX449" s="12" t="s">
        <v>79</v>
      </c>
      <c r="AY449" s="161" t="s">
        <v>155</v>
      </c>
    </row>
    <row r="450" spans="2:65" s="1" customFormat="1" ht="16.5" customHeight="1">
      <c r="B450" s="33"/>
      <c r="C450" s="149" t="s">
        <v>374</v>
      </c>
      <c r="D450" s="149" t="s">
        <v>229</v>
      </c>
      <c r="E450" s="150" t="s">
        <v>2291</v>
      </c>
      <c r="F450" s="151" t="s">
        <v>2292</v>
      </c>
      <c r="G450" s="152" t="s">
        <v>161</v>
      </c>
      <c r="H450" s="153">
        <v>2.0299999999999998</v>
      </c>
      <c r="I450" s="154"/>
      <c r="J450" s="155">
        <f>ROUND(I450*H450,2)</f>
        <v>0</v>
      </c>
      <c r="K450" s="151" t="s">
        <v>19</v>
      </c>
      <c r="L450" s="156"/>
      <c r="M450" s="157" t="s">
        <v>19</v>
      </c>
      <c r="N450" s="158" t="s">
        <v>43</v>
      </c>
      <c r="P450" s="141">
        <f>O450*H450</f>
        <v>0</v>
      </c>
      <c r="Q450" s="141">
        <v>4.8000000000000001E-4</v>
      </c>
      <c r="R450" s="141">
        <f>Q450*H450</f>
        <v>9.7439999999999994E-4</v>
      </c>
      <c r="S450" s="141">
        <v>0</v>
      </c>
      <c r="T450" s="142">
        <f>S450*H450</f>
        <v>0</v>
      </c>
      <c r="AR450" s="143" t="s">
        <v>177</v>
      </c>
      <c r="AT450" s="143" t="s">
        <v>229</v>
      </c>
      <c r="AU450" s="143" t="s">
        <v>82</v>
      </c>
      <c r="AY450" s="18" t="s">
        <v>155</v>
      </c>
      <c r="BE450" s="144">
        <f>IF(N450="základní",J450,0)</f>
        <v>0</v>
      </c>
      <c r="BF450" s="144">
        <f>IF(N450="snížená",J450,0)</f>
        <v>0</v>
      </c>
      <c r="BG450" s="144">
        <f>IF(N450="zákl. přenesená",J450,0)</f>
        <v>0</v>
      </c>
      <c r="BH450" s="144">
        <f>IF(N450="sníž. přenesená",J450,0)</f>
        <v>0</v>
      </c>
      <c r="BI450" s="144">
        <f>IF(N450="nulová",J450,0)</f>
        <v>0</v>
      </c>
      <c r="BJ450" s="18" t="s">
        <v>79</v>
      </c>
      <c r="BK450" s="144">
        <f>ROUND(I450*H450,2)</f>
        <v>0</v>
      </c>
      <c r="BL450" s="18" t="s">
        <v>163</v>
      </c>
      <c r="BM450" s="143" t="s">
        <v>2293</v>
      </c>
    </row>
    <row r="451" spans="2:65" s="14" customFormat="1" ht="10.199999999999999">
      <c r="B451" s="178"/>
      <c r="D451" s="160" t="s">
        <v>514</v>
      </c>
      <c r="E451" s="179" t="s">
        <v>19</v>
      </c>
      <c r="F451" s="180" t="s">
        <v>2259</v>
      </c>
      <c r="H451" s="179" t="s">
        <v>19</v>
      </c>
      <c r="I451" s="181"/>
      <c r="L451" s="178"/>
      <c r="M451" s="182"/>
      <c r="T451" s="183"/>
      <c r="AT451" s="179" t="s">
        <v>514</v>
      </c>
      <c r="AU451" s="179" t="s">
        <v>82</v>
      </c>
      <c r="AV451" s="14" t="s">
        <v>79</v>
      </c>
      <c r="AW451" s="14" t="s">
        <v>33</v>
      </c>
      <c r="AX451" s="14" t="s">
        <v>72</v>
      </c>
      <c r="AY451" s="179" t="s">
        <v>155</v>
      </c>
    </row>
    <row r="452" spans="2:65" s="12" customFormat="1" ht="10.199999999999999">
      <c r="B452" s="159"/>
      <c r="D452" s="160" t="s">
        <v>514</v>
      </c>
      <c r="E452" s="161" t="s">
        <v>19</v>
      </c>
      <c r="F452" s="162" t="s">
        <v>82</v>
      </c>
      <c r="H452" s="163">
        <v>2</v>
      </c>
      <c r="I452" s="164"/>
      <c r="L452" s="159"/>
      <c r="M452" s="165"/>
      <c r="T452" s="166"/>
      <c r="AT452" s="161" t="s">
        <v>514</v>
      </c>
      <c r="AU452" s="161" t="s">
        <v>82</v>
      </c>
      <c r="AV452" s="12" t="s">
        <v>82</v>
      </c>
      <c r="AW452" s="12" t="s">
        <v>33</v>
      </c>
      <c r="AX452" s="12" t="s">
        <v>79</v>
      </c>
      <c r="AY452" s="161" t="s">
        <v>155</v>
      </c>
    </row>
    <row r="453" spans="2:65" s="12" customFormat="1" ht="10.199999999999999">
      <c r="B453" s="159"/>
      <c r="D453" s="160" t="s">
        <v>514</v>
      </c>
      <c r="F453" s="162" t="s">
        <v>1811</v>
      </c>
      <c r="H453" s="163">
        <v>2.0299999999999998</v>
      </c>
      <c r="I453" s="164"/>
      <c r="L453" s="159"/>
      <c r="M453" s="165"/>
      <c r="T453" s="166"/>
      <c r="AT453" s="161" t="s">
        <v>514</v>
      </c>
      <c r="AU453" s="161" t="s">
        <v>82</v>
      </c>
      <c r="AV453" s="12" t="s">
        <v>82</v>
      </c>
      <c r="AW453" s="12" t="s">
        <v>4</v>
      </c>
      <c r="AX453" s="12" t="s">
        <v>79</v>
      </c>
      <c r="AY453" s="161" t="s">
        <v>155</v>
      </c>
    </row>
    <row r="454" spans="2:65" s="1" customFormat="1" ht="16.5" customHeight="1">
      <c r="B454" s="33"/>
      <c r="C454" s="149" t="s">
        <v>271</v>
      </c>
      <c r="D454" s="149" t="s">
        <v>229</v>
      </c>
      <c r="E454" s="150" t="s">
        <v>2294</v>
      </c>
      <c r="F454" s="151" t="s">
        <v>2295</v>
      </c>
      <c r="G454" s="152" t="s">
        <v>161</v>
      </c>
      <c r="H454" s="153">
        <v>30.45</v>
      </c>
      <c r="I454" s="154"/>
      <c r="J454" s="155">
        <f>ROUND(I454*H454,2)</f>
        <v>0</v>
      </c>
      <c r="K454" s="151" t="s">
        <v>162</v>
      </c>
      <c r="L454" s="156"/>
      <c r="M454" s="157" t="s">
        <v>19</v>
      </c>
      <c r="N454" s="158" t="s">
        <v>43</v>
      </c>
      <c r="P454" s="141">
        <f>O454*H454</f>
        <v>0</v>
      </c>
      <c r="Q454" s="141">
        <v>3.8999999999999999E-4</v>
      </c>
      <c r="R454" s="141">
        <f>Q454*H454</f>
        <v>1.1875499999999999E-2</v>
      </c>
      <c r="S454" s="141">
        <v>0</v>
      </c>
      <c r="T454" s="142">
        <f>S454*H454</f>
        <v>0</v>
      </c>
      <c r="AR454" s="143" t="s">
        <v>177</v>
      </c>
      <c r="AT454" s="143" t="s">
        <v>229</v>
      </c>
      <c r="AU454" s="143" t="s">
        <v>82</v>
      </c>
      <c r="AY454" s="18" t="s">
        <v>155</v>
      </c>
      <c r="BE454" s="144">
        <f>IF(N454="základní",J454,0)</f>
        <v>0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8" t="s">
        <v>79</v>
      </c>
      <c r="BK454" s="144">
        <f>ROUND(I454*H454,2)</f>
        <v>0</v>
      </c>
      <c r="BL454" s="18" t="s">
        <v>163</v>
      </c>
      <c r="BM454" s="143" t="s">
        <v>2296</v>
      </c>
    </row>
    <row r="455" spans="2:65" s="14" customFormat="1" ht="10.199999999999999">
      <c r="B455" s="178"/>
      <c r="D455" s="160" t="s">
        <v>514</v>
      </c>
      <c r="E455" s="179" t="s">
        <v>19</v>
      </c>
      <c r="F455" s="180" t="s">
        <v>2259</v>
      </c>
      <c r="H455" s="179" t="s">
        <v>19</v>
      </c>
      <c r="I455" s="181"/>
      <c r="L455" s="178"/>
      <c r="M455" s="182"/>
      <c r="T455" s="183"/>
      <c r="AT455" s="179" t="s">
        <v>514</v>
      </c>
      <c r="AU455" s="179" t="s">
        <v>82</v>
      </c>
      <c r="AV455" s="14" t="s">
        <v>79</v>
      </c>
      <c r="AW455" s="14" t="s">
        <v>33</v>
      </c>
      <c r="AX455" s="14" t="s">
        <v>72</v>
      </c>
      <c r="AY455" s="179" t="s">
        <v>155</v>
      </c>
    </row>
    <row r="456" spans="2:65" s="12" customFormat="1" ht="10.199999999999999">
      <c r="B456" s="159"/>
      <c r="D456" s="160" t="s">
        <v>514</v>
      </c>
      <c r="E456" s="161" t="s">
        <v>19</v>
      </c>
      <c r="F456" s="162" t="s">
        <v>227</v>
      </c>
      <c r="H456" s="163">
        <v>30</v>
      </c>
      <c r="I456" s="164"/>
      <c r="L456" s="159"/>
      <c r="M456" s="165"/>
      <c r="T456" s="166"/>
      <c r="AT456" s="161" t="s">
        <v>514</v>
      </c>
      <c r="AU456" s="161" t="s">
        <v>82</v>
      </c>
      <c r="AV456" s="12" t="s">
        <v>82</v>
      </c>
      <c r="AW456" s="12" t="s">
        <v>33</v>
      </c>
      <c r="AX456" s="12" t="s">
        <v>79</v>
      </c>
      <c r="AY456" s="161" t="s">
        <v>155</v>
      </c>
    </row>
    <row r="457" spans="2:65" s="12" customFormat="1" ht="10.199999999999999">
      <c r="B457" s="159"/>
      <c r="D457" s="160" t="s">
        <v>514</v>
      </c>
      <c r="F457" s="162" t="s">
        <v>2297</v>
      </c>
      <c r="H457" s="163">
        <v>30.45</v>
      </c>
      <c r="I457" s="164"/>
      <c r="L457" s="159"/>
      <c r="M457" s="165"/>
      <c r="T457" s="166"/>
      <c r="AT457" s="161" t="s">
        <v>514</v>
      </c>
      <c r="AU457" s="161" t="s">
        <v>82</v>
      </c>
      <c r="AV457" s="12" t="s">
        <v>82</v>
      </c>
      <c r="AW457" s="12" t="s">
        <v>4</v>
      </c>
      <c r="AX457" s="12" t="s">
        <v>79</v>
      </c>
      <c r="AY457" s="161" t="s">
        <v>155</v>
      </c>
    </row>
    <row r="458" spans="2:65" s="11" customFormat="1" ht="22.8" customHeight="1">
      <c r="B458" s="120"/>
      <c r="D458" s="121" t="s">
        <v>71</v>
      </c>
      <c r="E458" s="130" t="s">
        <v>1822</v>
      </c>
      <c r="F458" s="130" t="s">
        <v>2298</v>
      </c>
      <c r="I458" s="123"/>
      <c r="J458" s="131">
        <f>BK458</f>
        <v>0</v>
      </c>
      <c r="L458" s="120"/>
      <c r="M458" s="125"/>
      <c r="P458" s="126">
        <f>SUM(P459:P525)</f>
        <v>0</v>
      </c>
      <c r="R458" s="126">
        <f>SUM(R459:R525)</f>
        <v>0.81009000000000009</v>
      </c>
      <c r="T458" s="127">
        <f>SUM(T459:T525)</f>
        <v>0</v>
      </c>
      <c r="AR458" s="121" t="s">
        <v>79</v>
      </c>
      <c r="AT458" s="128" t="s">
        <v>71</v>
      </c>
      <c r="AU458" s="128" t="s">
        <v>79</v>
      </c>
      <c r="AY458" s="121" t="s">
        <v>155</v>
      </c>
      <c r="BK458" s="129">
        <f>SUM(BK459:BK525)</f>
        <v>0</v>
      </c>
    </row>
    <row r="459" spans="2:65" s="1" customFormat="1" ht="24.15" customHeight="1">
      <c r="B459" s="33"/>
      <c r="C459" s="132" t="s">
        <v>382</v>
      </c>
      <c r="D459" s="132" t="s">
        <v>158</v>
      </c>
      <c r="E459" s="133" t="s">
        <v>2299</v>
      </c>
      <c r="F459" s="134" t="s">
        <v>2300</v>
      </c>
      <c r="G459" s="135" t="s">
        <v>161</v>
      </c>
      <c r="H459" s="136">
        <v>6</v>
      </c>
      <c r="I459" s="137"/>
      <c r="J459" s="138">
        <f>ROUND(I459*H459,2)</f>
        <v>0</v>
      </c>
      <c r="K459" s="134" t="s">
        <v>162</v>
      </c>
      <c r="L459" s="33"/>
      <c r="M459" s="139" t="s">
        <v>19</v>
      </c>
      <c r="N459" s="140" t="s">
        <v>43</v>
      </c>
      <c r="P459" s="141">
        <f>O459*H459</f>
        <v>0</v>
      </c>
      <c r="Q459" s="141">
        <v>1.6199999999999999E-3</v>
      </c>
      <c r="R459" s="141">
        <f>Q459*H459</f>
        <v>9.7199999999999995E-3</v>
      </c>
      <c r="S459" s="141">
        <v>0</v>
      </c>
      <c r="T459" s="142">
        <f>S459*H459</f>
        <v>0</v>
      </c>
      <c r="AR459" s="143" t="s">
        <v>163</v>
      </c>
      <c r="AT459" s="143" t="s">
        <v>158</v>
      </c>
      <c r="AU459" s="143" t="s">
        <v>82</v>
      </c>
      <c r="AY459" s="18" t="s">
        <v>155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8" t="s">
        <v>79</v>
      </c>
      <c r="BK459" s="144">
        <f>ROUND(I459*H459,2)</f>
        <v>0</v>
      </c>
      <c r="BL459" s="18" t="s">
        <v>163</v>
      </c>
      <c r="BM459" s="143" t="s">
        <v>2301</v>
      </c>
    </row>
    <row r="460" spans="2:65" s="1" customFormat="1" ht="10.199999999999999">
      <c r="B460" s="33"/>
      <c r="D460" s="145" t="s">
        <v>164</v>
      </c>
      <c r="F460" s="146" t="s">
        <v>2302</v>
      </c>
      <c r="I460" s="147"/>
      <c r="L460" s="33"/>
      <c r="M460" s="148"/>
      <c r="T460" s="54"/>
      <c r="AT460" s="18" t="s">
        <v>164</v>
      </c>
      <c r="AU460" s="18" t="s">
        <v>82</v>
      </c>
    </row>
    <row r="461" spans="2:65" s="14" customFormat="1" ht="10.199999999999999">
      <c r="B461" s="178"/>
      <c r="D461" s="160" t="s">
        <v>514</v>
      </c>
      <c r="E461" s="179" t="s">
        <v>19</v>
      </c>
      <c r="F461" s="180" t="s">
        <v>2303</v>
      </c>
      <c r="H461" s="179" t="s">
        <v>19</v>
      </c>
      <c r="I461" s="181"/>
      <c r="L461" s="178"/>
      <c r="M461" s="182"/>
      <c r="T461" s="183"/>
      <c r="AT461" s="179" t="s">
        <v>514</v>
      </c>
      <c r="AU461" s="179" t="s">
        <v>82</v>
      </c>
      <c r="AV461" s="14" t="s">
        <v>79</v>
      </c>
      <c r="AW461" s="14" t="s">
        <v>33</v>
      </c>
      <c r="AX461" s="14" t="s">
        <v>72</v>
      </c>
      <c r="AY461" s="179" t="s">
        <v>155</v>
      </c>
    </row>
    <row r="462" spans="2:65" s="14" customFormat="1" ht="10.199999999999999">
      <c r="B462" s="178"/>
      <c r="D462" s="160" t="s">
        <v>514</v>
      </c>
      <c r="E462" s="179" t="s">
        <v>19</v>
      </c>
      <c r="F462" s="180" t="s">
        <v>2304</v>
      </c>
      <c r="H462" s="179" t="s">
        <v>19</v>
      </c>
      <c r="I462" s="181"/>
      <c r="L462" s="178"/>
      <c r="M462" s="182"/>
      <c r="T462" s="183"/>
      <c r="AT462" s="179" t="s">
        <v>514</v>
      </c>
      <c r="AU462" s="179" t="s">
        <v>82</v>
      </c>
      <c r="AV462" s="14" t="s">
        <v>79</v>
      </c>
      <c r="AW462" s="14" t="s">
        <v>33</v>
      </c>
      <c r="AX462" s="14" t="s">
        <v>72</v>
      </c>
      <c r="AY462" s="179" t="s">
        <v>155</v>
      </c>
    </row>
    <row r="463" spans="2:65" s="12" customFormat="1" ht="10.199999999999999">
      <c r="B463" s="159"/>
      <c r="D463" s="160" t="s">
        <v>514</v>
      </c>
      <c r="E463" s="161" t="s">
        <v>19</v>
      </c>
      <c r="F463" s="162" t="s">
        <v>172</v>
      </c>
      <c r="H463" s="163">
        <v>6</v>
      </c>
      <c r="I463" s="164"/>
      <c r="L463" s="159"/>
      <c r="M463" s="165"/>
      <c r="T463" s="166"/>
      <c r="AT463" s="161" t="s">
        <v>514</v>
      </c>
      <c r="AU463" s="161" t="s">
        <v>82</v>
      </c>
      <c r="AV463" s="12" t="s">
        <v>82</v>
      </c>
      <c r="AW463" s="12" t="s">
        <v>33</v>
      </c>
      <c r="AX463" s="12" t="s">
        <v>79</v>
      </c>
      <c r="AY463" s="161" t="s">
        <v>155</v>
      </c>
    </row>
    <row r="464" spans="2:65" s="1" customFormat="1" ht="16.5" customHeight="1">
      <c r="B464" s="33"/>
      <c r="C464" s="149" t="s">
        <v>275</v>
      </c>
      <c r="D464" s="149" t="s">
        <v>229</v>
      </c>
      <c r="E464" s="150" t="s">
        <v>2305</v>
      </c>
      <c r="F464" s="151" t="s">
        <v>2306</v>
      </c>
      <c r="G464" s="152" t="s">
        <v>161</v>
      </c>
      <c r="H464" s="153">
        <v>6</v>
      </c>
      <c r="I464" s="154"/>
      <c r="J464" s="155">
        <f>ROUND(I464*H464,2)</f>
        <v>0</v>
      </c>
      <c r="K464" s="151" t="s">
        <v>162</v>
      </c>
      <c r="L464" s="156"/>
      <c r="M464" s="157" t="s">
        <v>19</v>
      </c>
      <c r="N464" s="158" t="s">
        <v>43</v>
      </c>
      <c r="P464" s="141">
        <f>O464*H464</f>
        <v>0</v>
      </c>
      <c r="Q464" s="141">
        <v>1.555E-2</v>
      </c>
      <c r="R464" s="141">
        <f>Q464*H464</f>
        <v>9.3299999999999994E-2</v>
      </c>
      <c r="S464" s="141">
        <v>0</v>
      </c>
      <c r="T464" s="142">
        <f>S464*H464</f>
        <v>0</v>
      </c>
      <c r="AR464" s="143" t="s">
        <v>177</v>
      </c>
      <c r="AT464" s="143" t="s">
        <v>229</v>
      </c>
      <c r="AU464" s="143" t="s">
        <v>82</v>
      </c>
      <c r="AY464" s="18" t="s">
        <v>155</v>
      </c>
      <c r="BE464" s="144">
        <f>IF(N464="základní",J464,0)</f>
        <v>0</v>
      </c>
      <c r="BF464" s="144">
        <f>IF(N464="snížená",J464,0)</f>
        <v>0</v>
      </c>
      <c r="BG464" s="144">
        <f>IF(N464="zákl. přenesená",J464,0)</f>
        <v>0</v>
      </c>
      <c r="BH464" s="144">
        <f>IF(N464="sníž. přenesená",J464,0)</f>
        <v>0</v>
      </c>
      <c r="BI464" s="144">
        <f>IF(N464="nulová",J464,0)</f>
        <v>0</v>
      </c>
      <c r="BJ464" s="18" t="s">
        <v>79</v>
      </c>
      <c r="BK464" s="144">
        <f>ROUND(I464*H464,2)</f>
        <v>0</v>
      </c>
      <c r="BL464" s="18" t="s">
        <v>163</v>
      </c>
      <c r="BM464" s="143" t="s">
        <v>2307</v>
      </c>
    </row>
    <row r="465" spans="2:65" s="14" customFormat="1" ht="10.199999999999999">
      <c r="B465" s="178"/>
      <c r="D465" s="160" t="s">
        <v>514</v>
      </c>
      <c r="E465" s="179" t="s">
        <v>19</v>
      </c>
      <c r="F465" s="180" t="s">
        <v>939</v>
      </c>
      <c r="H465" s="179" t="s">
        <v>19</v>
      </c>
      <c r="I465" s="181"/>
      <c r="L465" s="178"/>
      <c r="M465" s="182"/>
      <c r="T465" s="183"/>
      <c r="AT465" s="179" t="s">
        <v>514</v>
      </c>
      <c r="AU465" s="179" t="s">
        <v>82</v>
      </c>
      <c r="AV465" s="14" t="s">
        <v>79</v>
      </c>
      <c r="AW465" s="14" t="s">
        <v>33</v>
      </c>
      <c r="AX465" s="14" t="s">
        <v>72</v>
      </c>
      <c r="AY465" s="179" t="s">
        <v>155</v>
      </c>
    </row>
    <row r="466" spans="2:65" s="12" customFormat="1" ht="10.199999999999999">
      <c r="B466" s="159"/>
      <c r="D466" s="160" t="s">
        <v>514</v>
      </c>
      <c r="E466" s="161" t="s">
        <v>19</v>
      </c>
      <c r="F466" s="162" t="s">
        <v>172</v>
      </c>
      <c r="H466" s="163">
        <v>6</v>
      </c>
      <c r="I466" s="164"/>
      <c r="L466" s="159"/>
      <c r="M466" s="165"/>
      <c r="T466" s="166"/>
      <c r="AT466" s="161" t="s">
        <v>514</v>
      </c>
      <c r="AU466" s="161" t="s">
        <v>82</v>
      </c>
      <c r="AV466" s="12" t="s">
        <v>82</v>
      </c>
      <c r="AW466" s="12" t="s">
        <v>33</v>
      </c>
      <c r="AX466" s="12" t="s">
        <v>79</v>
      </c>
      <c r="AY466" s="161" t="s">
        <v>155</v>
      </c>
    </row>
    <row r="467" spans="2:65" s="1" customFormat="1" ht="16.5" customHeight="1">
      <c r="B467" s="33"/>
      <c r="C467" s="149" t="s">
        <v>390</v>
      </c>
      <c r="D467" s="149" t="s">
        <v>229</v>
      </c>
      <c r="E467" s="150" t="s">
        <v>2308</v>
      </c>
      <c r="F467" s="151" t="s">
        <v>2309</v>
      </c>
      <c r="G467" s="152" t="s">
        <v>161</v>
      </c>
      <c r="H467" s="153">
        <v>6</v>
      </c>
      <c r="I467" s="154"/>
      <c r="J467" s="155">
        <f>ROUND(I467*H467,2)</f>
        <v>0</v>
      </c>
      <c r="K467" s="151" t="s">
        <v>162</v>
      </c>
      <c r="L467" s="156"/>
      <c r="M467" s="157" t="s">
        <v>19</v>
      </c>
      <c r="N467" s="158" t="s">
        <v>43</v>
      </c>
      <c r="P467" s="141">
        <f>O467*H467</f>
        <v>0</v>
      </c>
      <c r="Q467" s="141">
        <v>3.5000000000000001E-3</v>
      </c>
      <c r="R467" s="141">
        <f>Q467*H467</f>
        <v>2.1000000000000001E-2</v>
      </c>
      <c r="S467" s="141">
        <v>0</v>
      </c>
      <c r="T467" s="142">
        <f>S467*H467</f>
        <v>0</v>
      </c>
      <c r="AR467" s="143" t="s">
        <v>177</v>
      </c>
      <c r="AT467" s="143" t="s">
        <v>229</v>
      </c>
      <c r="AU467" s="143" t="s">
        <v>82</v>
      </c>
      <c r="AY467" s="18" t="s">
        <v>155</v>
      </c>
      <c r="BE467" s="144">
        <f>IF(N467="základní",J467,0)</f>
        <v>0</v>
      </c>
      <c r="BF467" s="144">
        <f>IF(N467="snížená",J467,0)</f>
        <v>0</v>
      </c>
      <c r="BG467" s="144">
        <f>IF(N467="zákl. přenesená",J467,0)</f>
        <v>0</v>
      </c>
      <c r="BH467" s="144">
        <f>IF(N467="sníž. přenesená",J467,0)</f>
        <v>0</v>
      </c>
      <c r="BI467" s="144">
        <f>IF(N467="nulová",J467,0)</f>
        <v>0</v>
      </c>
      <c r="BJ467" s="18" t="s">
        <v>79</v>
      </c>
      <c r="BK467" s="144">
        <f>ROUND(I467*H467,2)</f>
        <v>0</v>
      </c>
      <c r="BL467" s="18" t="s">
        <v>163</v>
      </c>
      <c r="BM467" s="143" t="s">
        <v>2310</v>
      </c>
    </row>
    <row r="468" spans="2:65" s="14" customFormat="1" ht="10.199999999999999">
      <c r="B468" s="178"/>
      <c r="D468" s="160" t="s">
        <v>514</v>
      </c>
      <c r="E468" s="179" t="s">
        <v>19</v>
      </c>
      <c r="F468" s="180" t="s">
        <v>939</v>
      </c>
      <c r="H468" s="179" t="s">
        <v>19</v>
      </c>
      <c r="I468" s="181"/>
      <c r="L468" s="178"/>
      <c r="M468" s="182"/>
      <c r="T468" s="183"/>
      <c r="AT468" s="179" t="s">
        <v>514</v>
      </c>
      <c r="AU468" s="179" t="s">
        <v>82</v>
      </c>
      <c r="AV468" s="14" t="s">
        <v>79</v>
      </c>
      <c r="AW468" s="14" t="s">
        <v>33</v>
      </c>
      <c r="AX468" s="14" t="s">
        <v>72</v>
      </c>
      <c r="AY468" s="179" t="s">
        <v>155</v>
      </c>
    </row>
    <row r="469" spans="2:65" s="12" customFormat="1" ht="10.199999999999999">
      <c r="B469" s="159"/>
      <c r="D469" s="160" t="s">
        <v>514</v>
      </c>
      <c r="E469" s="161" t="s">
        <v>19</v>
      </c>
      <c r="F469" s="162" t="s">
        <v>172</v>
      </c>
      <c r="H469" s="163">
        <v>6</v>
      </c>
      <c r="I469" s="164"/>
      <c r="L469" s="159"/>
      <c r="M469" s="165"/>
      <c r="T469" s="166"/>
      <c r="AT469" s="161" t="s">
        <v>514</v>
      </c>
      <c r="AU469" s="161" t="s">
        <v>82</v>
      </c>
      <c r="AV469" s="12" t="s">
        <v>82</v>
      </c>
      <c r="AW469" s="12" t="s">
        <v>33</v>
      </c>
      <c r="AX469" s="12" t="s">
        <v>79</v>
      </c>
      <c r="AY469" s="161" t="s">
        <v>155</v>
      </c>
    </row>
    <row r="470" spans="2:65" s="1" customFormat="1" ht="16.5" customHeight="1">
      <c r="B470" s="33"/>
      <c r="C470" s="132" t="s">
        <v>280</v>
      </c>
      <c r="D470" s="132" t="s">
        <v>158</v>
      </c>
      <c r="E470" s="133" t="s">
        <v>2311</v>
      </c>
      <c r="F470" s="134" t="s">
        <v>2312</v>
      </c>
      <c r="G470" s="135" t="s">
        <v>161</v>
      </c>
      <c r="H470" s="136">
        <v>4</v>
      </c>
      <c r="I470" s="137"/>
      <c r="J470" s="138">
        <f>ROUND(I470*H470,2)</f>
        <v>0</v>
      </c>
      <c r="K470" s="134" t="s">
        <v>162</v>
      </c>
      <c r="L470" s="33"/>
      <c r="M470" s="139" t="s">
        <v>19</v>
      </c>
      <c r="N470" s="140" t="s">
        <v>43</v>
      </c>
      <c r="P470" s="141">
        <f>O470*H470</f>
        <v>0</v>
      </c>
      <c r="Q470" s="141">
        <v>1.3600000000000001E-3</v>
      </c>
      <c r="R470" s="141">
        <f>Q470*H470</f>
        <v>5.4400000000000004E-3</v>
      </c>
      <c r="S470" s="141">
        <v>0</v>
      </c>
      <c r="T470" s="142">
        <f>S470*H470</f>
        <v>0</v>
      </c>
      <c r="AR470" s="143" t="s">
        <v>163</v>
      </c>
      <c r="AT470" s="143" t="s">
        <v>158</v>
      </c>
      <c r="AU470" s="143" t="s">
        <v>82</v>
      </c>
      <c r="AY470" s="18" t="s">
        <v>155</v>
      </c>
      <c r="BE470" s="144">
        <f>IF(N470="základní",J470,0)</f>
        <v>0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8" t="s">
        <v>79</v>
      </c>
      <c r="BK470" s="144">
        <f>ROUND(I470*H470,2)</f>
        <v>0</v>
      </c>
      <c r="BL470" s="18" t="s">
        <v>163</v>
      </c>
      <c r="BM470" s="143" t="s">
        <v>2313</v>
      </c>
    </row>
    <row r="471" spans="2:65" s="1" customFormat="1" ht="10.199999999999999">
      <c r="B471" s="33"/>
      <c r="D471" s="145" t="s">
        <v>164</v>
      </c>
      <c r="F471" s="146" t="s">
        <v>2314</v>
      </c>
      <c r="I471" s="147"/>
      <c r="L471" s="33"/>
      <c r="M471" s="148"/>
      <c r="T471" s="54"/>
      <c r="AT471" s="18" t="s">
        <v>164</v>
      </c>
      <c r="AU471" s="18" t="s">
        <v>82</v>
      </c>
    </row>
    <row r="472" spans="2:65" s="14" customFormat="1" ht="10.199999999999999">
      <c r="B472" s="178"/>
      <c r="D472" s="160" t="s">
        <v>514</v>
      </c>
      <c r="E472" s="179" t="s">
        <v>19</v>
      </c>
      <c r="F472" s="180" t="s">
        <v>2315</v>
      </c>
      <c r="H472" s="179" t="s">
        <v>19</v>
      </c>
      <c r="I472" s="181"/>
      <c r="L472" s="178"/>
      <c r="M472" s="182"/>
      <c r="T472" s="183"/>
      <c r="AT472" s="179" t="s">
        <v>514</v>
      </c>
      <c r="AU472" s="179" t="s">
        <v>82</v>
      </c>
      <c r="AV472" s="14" t="s">
        <v>79</v>
      </c>
      <c r="AW472" s="14" t="s">
        <v>33</v>
      </c>
      <c r="AX472" s="14" t="s">
        <v>72</v>
      </c>
      <c r="AY472" s="179" t="s">
        <v>155</v>
      </c>
    </row>
    <row r="473" spans="2:65" s="12" customFormat="1" ht="10.199999999999999">
      <c r="B473" s="159"/>
      <c r="D473" s="160" t="s">
        <v>514</v>
      </c>
      <c r="E473" s="161" t="s">
        <v>19</v>
      </c>
      <c r="F473" s="162" t="s">
        <v>163</v>
      </c>
      <c r="H473" s="163">
        <v>4</v>
      </c>
      <c r="I473" s="164"/>
      <c r="L473" s="159"/>
      <c r="M473" s="165"/>
      <c r="T473" s="166"/>
      <c r="AT473" s="161" t="s">
        <v>514</v>
      </c>
      <c r="AU473" s="161" t="s">
        <v>82</v>
      </c>
      <c r="AV473" s="12" t="s">
        <v>82</v>
      </c>
      <c r="AW473" s="12" t="s">
        <v>33</v>
      </c>
      <c r="AX473" s="12" t="s">
        <v>79</v>
      </c>
      <c r="AY473" s="161" t="s">
        <v>155</v>
      </c>
    </row>
    <row r="474" spans="2:65" s="1" customFormat="1" ht="16.5" customHeight="1">
      <c r="B474" s="33"/>
      <c r="C474" s="149" t="s">
        <v>398</v>
      </c>
      <c r="D474" s="149" t="s">
        <v>229</v>
      </c>
      <c r="E474" s="150" t="s">
        <v>2316</v>
      </c>
      <c r="F474" s="151" t="s">
        <v>2317</v>
      </c>
      <c r="G474" s="152" t="s">
        <v>161</v>
      </c>
      <c r="H474" s="153">
        <v>4</v>
      </c>
      <c r="I474" s="154"/>
      <c r="J474" s="155">
        <f>ROUND(I474*H474,2)</f>
        <v>0</v>
      </c>
      <c r="K474" s="151" t="s">
        <v>162</v>
      </c>
      <c r="L474" s="156"/>
      <c r="M474" s="157" t="s">
        <v>19</v>
      </c>
      <c r="N474" s="158" t="s">
        <v>43</v>
      </c>
      <c r="P474" s="141">
        <f>O474*H474</f>
        <v>0</v>
      </c>
      <c r="Q474" s="141">
        <v>4.8000000000000001E-2</v>
      </c>
      <c r="R474" s="141">
        <f>Q474*H474</f>
        <v>0.192</v>
      </c>
      <c r="S474" s="141">
        <v>0</v>
      </c>
      <c r="T474" s="142">
        <f>S474*H474</f>
        <v>0</v>
      </c>
      <c r="AR474" s="143" t="s">
        <v>177</v>
      </c>
      <c r="AT474" s="143" t="s">
        <v>229</v>
      </c>
      <c r="AU474" s="143" t="s">
        <v>82</v>
      </c>
      <c r="AY474" s="18" t="s">
        <v>155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8" t="s">
        <v>79</v>
      </c>
      <c r="BK474" s="144">
        <f>ROUND(I474*H474,2)</f>
        <v>0</v>
      </c>
      <c r="BL474" s="18" t="s">
        <v>163</v>
      </c>
      <c r="BM474" s="143" t="s">
        <v>2318</v>
      </c>
    </row>
    <row r="475" spans="2:65" s="14" customFormat="1" ht="10.199999999999999">
      <c r="B475" s="178"/>
      <c r="D475" s="160" t="s">
        <v>514</v>
      </c>
      <c r="E475" s="179" t="s">
        <v>19</v>
      </c>
      <c r="F475" s="180" t="s">
        <v>939</v>
      </c>
      <c r="H475" s="179" t="s">
        <v>19</v>
      </c>
      <c r="I475" s="181"/>
      <c r="L475" s="178"/>
      <c r="M475" s="182"/>
      <c r="T475" s="183"/>
      <c r="AT475" s="179" t="s">
        <v>514</v>
      </c>
      <c r="AU475" s="179" t="s">
        <v>82</v>
      </c>
      <c r="AV475" s="14" t="s">
        <v>79</v>
      </c>
      <c r="AW475" s="14" t="s">
        <v>33</v>
      </c>
      <c r="AX475" s="14" t="s">
        <v>72</v>
      </c>
      <c r="AY475" s="179" t="s">
        <v>155</v>
      </c>
    </row>
    <row r="476" spans="2:65" s="12" customFormat="1" ht="10.199999999999999">
      <c r="B476" s="159"/>
      <c r="D476" s="160" t="s">
        <v>514</v>
      </c>
      <c r="E476" s="161" t="s">
        <v>19</v>
      </c>
      <c r="F476" s="162" t="s">
        <v>163</v>
      </c>
      <c r="H476" s="163">
        <v>4</v>
      </c>
      <c r="I476" s="164"/>
      <c r="L476" s="159"/>
      <c r="M476" s="165"/>
      <c r="T476" s="166"/>
      <c r="AT476" s="161" t="s">
        <v>514</v>
      </c>
      <c r="AU476" s="161" t="s">
        <v>82</v>
      </c>
      <c r="AV476" s="12" t="s">
        <v>82</v>
      </c>
      <c r="AW476" s="12" t="s">
        <v>33</v>
      </c>
      <c r="AX476" s="12" t="s">
        <v>79</v>
      </c>
      <c r="AY476" s="161" t="s">
        <v>155</v>
      </c>
    </row>
    <row r="477" spans="2:65" s="1" customFormat="1" ht="16.5" customHeight="1">
      <c r="B477" s="33"/>
      <c r="C477" s="149" t="s">
        <v>284</v>
      </c>
      <c r="D477" s="149" t="s">
        <v>229</v>
      </c>
      <c r="E477" s="150" t="s">
        <v>2319</v>
      </c>
      <c r="F477" s="151" t="s">
        <v>2320</v>
      </c>
      <c r="G477" s="152" t="s">
        <v>2321</v>
      </c>
      <c r="H477" s="153">
        <v>4</v>
      </c>
      <c r="I477" s="154"/>
      <c r="J477" s="155">
        <f>ROUND(I477*H477,2)</f>
        <v>0</v>
      </c>
      <c r="K477" s="151" t="s">
        <v>19</v>
      </c>
      <c r="L477" s="156"/>
      <c r="M477" s="157" t="s">
        <v>19</v>
      </c>
      <c r="N477" s="158" t="s">
        <v>43</v>
      </c>
      <c r="P477" s="141">
        <f>O477*H477</f>
        <v>0</v>
      </c>
      <c r="Q477" s="141">
        <v>1.6999999999999999E-3</v>
      </c>
      <c r="R477" s="141">
        <f>Q477*H477</f>
        <v>6.7999999999999996E-3</v>
      </c>
      <c r="S477" s="141">
        <v>0</v>
      </c>
      <c r="T477" s="142">
        <f>S477*H477</f>
        <v>0</v>
      </c>
      <c r="AR477" s="143" t="s">
        <v>177</v>
      </c>
      <c r="AT477" s="143" t="s">
        <v>229</v>
      </c>
      <c r="AU477" s="143" t="s">
        <v>82</v>
      </c>
      <c r="AY477" s="18" t="s">
        <v>155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8" t="s">
        <v>79</v>
      </c>
      <c r="BK477" s="144">
        <f>ROUND(I477*H477,2)</f>
        <v>0</v>
      </c>
      <c r="BL477" s="18" t="s">
        <v>163</v>
      </c>
      <c r="BM477" s="143" t="s">
        <v>2322</v>
      </c>
    </row>
    <row r="478" spans="2:65" s="14" customFormat="1" ht="10.199999999999999">
      <c r="B478" s="178"/>
      <c r="D478" s="160" t="s">
        <v>514</v>
      </c>
      <c r="E478" s="179" t="s">
        <v>19</v>
      </c>
      <c r="F478" s="180" t="s">
        <v>939</v>
      </c>
      <c r="H478" s="179" t="s">
        <v>19</v>
      </c>
      <c r="I478" s="181"/>
      <c r="L478" s="178"/>
      <c r="M478" s="182"/>
      <c r="T478" s="183"/>
      <c r="AT478" s="179" t="s">
        <v>514</v>
      </c>
      <c r="AU478" s="179" t="s">
        <v>82</v>
      </c>
      <c r="AV478" s="14" t="s">
        <v>79</v>
      </c>
      <c r="AW478" s="14" t="s">
        <v>33</v>
      </c>
      <c r="AX478" s="14" t="s">
        <v>72</v>
      </c>
      <c r="AY478" s="179" t="s">
        <v>155</v>
      </c>
    </row>
    <row r="479" spans="2:65" s="12" customFormat="1" ht="10.199999999999999">
      <c r="B479" s="159"/>
      <c r="D479" s="160" t="s">
        <v>514</v>
      </c>
      <c r="E479" s="161" t="s">
        <v>19</v>
      </c>
      <c r="F479" s="162" t="s">
        <v>163</v>
      </c>
      <c r="H479" s="163">
        <v>4</v>
      </c>
      <c r="I479" s="164"/>
      <c r="L479" s="159"/>
      <c r="M479" s="165"/>
      <c r="T479" s="166"/>
      <c r="AT479" s="161" t="s">
        <v>514</v>
      </c>
      <c r="AU479" s="161" t="s">
        <v>82</v>
      </c>
      <c r="AV479" s="12" t="s">
        <v>82</v>
      </c>
      <c r="AW479" s="12" t="s">
        <v>33</v>
      </c>
      <c r="AX479" s="12" t="s">
        <v>79</v>
      </c>
      <c r="AY479" s="161" t="s">
        <v>155</v>
      </c>
    </row>
    <row r="480" spans="2:65" s="1" customFormat="1" ht="16.5" customHeight="1">
      <c r="B480" s="33"/>
      <c r="C480" s="132" t="s">
        <v>406</v>
      </c>
      <c r="D480" s="132" t="s">
        <v>158</v>
      </c>
      <c r="E480" s="133" t="s">
        <v>2323</v>
      </c>
      <c r="F480" s="134" t="s">
        <v>2324</v>
      </c>
      <c r="G480" s="135" t="s">
        <v>161</v>
      </c>
      <c r="H480" s="136">
        <v>6</v>
      </c>
      <c r="I480" s="137"/>
      <c r="J480" s="138">
        <f>ROUND(I480*H480,2)</f>
        <v>0</v>
      </c>
      <c r="K480" s="134" t="s">
        <v>162</v>
      </c>
      <c r="L480" s="33"/>
      <c r="M480" s="139" t="s">
        <v>19</v>
      </c>
      <c r="N480" s="140" t="s">
        <v>43</v>
      </c>
      <c r="P480" s="141">
        <f>O480*H480</f>
        <v>0</v>
      </c>
      <c r="Q480" s="141">
        <v>0</v>
      </c>
      <c r="R480" s="141">
        <f>Q480*H480</f>
        <v>0</v>
      </c>
      <c r="S480" s="141">
        <v>0</v>
      </c>
      <c r="T480" s="142">
        <f>S480*H480</f>
        <v>0</v>
      </c>
      <c r="AR480" s="143" t="s">
        <v>163</v>
      </c>
      <c r="AT480" s="143" t="s">
        <v>158</v>
      </c>
      <c r="AU480" s="143" t="s">
        <v>82</v>
      </c>
      <c r="AY480" s="18" t="s">
        <v>155</v>
      </c>
      <c r="BE480" s="144">
        <f>IF(N480="základní",J480,0)</f>
        <v>0</v>
      </c>
      <c r="BF480" s="144">
        <f>IF(N480="snížená",J480,0)</f>
        <v>0</v>
      </c>
      <c r="BG480" s="144">
        <f>IF(N480="zákl. přenesená",J480,0)</f>
        <v>0</v>
      </c>
      <c r="BH480" s="144">
        <f>IF(N480="sníž. přenesená",J480,0)</f>
        <v>0</v>
      </c>
      <c r="BI480" s="144">
        <f>IF(N480="nulová",J480,0)</f>
        <v>0</v>
      </c>
      <c r="BJ480" s="18" t="s">
        <v>79</v>
      </c>
      <c r="BK480" s="144">
        <f>ROUND(I480*H480,2)</f>
        <v>0</v>
      </c>
      <c r="BL480" s="18" t="s">
        <v>163</v>
      </c>
      <c r="BM480" s="143" t="s">
        <v>2325</v>
      </c>
    </row>
    <row r="481" spans="2:65" s="1" customFormat="1" ht="10.199999999999999">
      <c r="B481" s="33"/>
      <c r="D481" s="145" t="s">
        <v>164</v>
      </c>
      <c r="F481" s="146" t="s">
        <v>2326</v>
      </c>
      <c r="I481" s="147"/>
      <c r="L481" s="33"/>
      <c r="M481" s="148"/>
      <c r="T481" s="54"/>
      <c r="AT481" s="18" t="s">
        <v>164</v>
      </c>
      <c r="AU481" s="18" t="s">
        <v>82</v>
      </c>
    </row>
    <row r="482" spans="2:65" s="14" customFormat="1" ht="10.199999999999999">
      <c r="B482" s="178"/>
      <c r="D482" s="160" t="s">
        <v>514</v>
      </c>
      <c r="E482" s="179" t="s">
        <v>19</v>
      </c>
      <c r="F482" s="180" t="s">
        <v>2214</v>
      </c>
      <c r="H482" s="179" t="s">
        <v>19</v>
      </c>
      <c r="I482" s="181"/>
      <c r="L482" s="178"/>
      <c r="M482" s="182"/>
      <c r="T482" s="183"/>
      <c r="AT482" s="179" t="s">
        <v>514</v>
      </c>
      <c r="AU482" s="179" t="s">
        <v>82</v>
      </c>
      <c r="AV482" s="14" t="s">
        <v>79</v>
      </c>
      <c r="AW482" s="14" t="s">
        <v>33</v>
      </c>
      <c r="AX482" s="14" t="s">
        <v>72</v>
      </c>
      <c r="AY482" s="179" t="s">
        <v>155</v>
      </c>
    </row>
    <row r="483" spans="2:65" s="14" customFormat="1" ht="10.199999999999999">
      <c r="B483" s="178"/>
      <c r="D483" s="160" t="s">
        <v>514</v>
      </c>
      <c r="E483" s="179" t="s">
        <v>19</v>
      </c>
      <c r="F483" s="180" t="s">
        <v>2304</v>
      </c>
      <c r="H483" s="179" t="s">
        <v>19</v>
      </c>
      <c r="I483" s="181"/>
      <c r="L483" s="178"/>
      <c r="M483" s="182"/>
      <c r="T483" s="183"/>
      <c r="AT483" s="179" t="s">
        <v>514</v>
      </c>
      <c r="AU483" s="179" t="s">
        <v>82</v>
      </c>
      <c r="AV483" s="14" t="s">
        <v>79</v>
      </c>
      <c r="AW483" s="14" t="s">
        <v>33</v>
      </c>
      <c r="AX483" s="14" t="s">
        <v>72</v>
      </c>
      <c r="AY483" s="179" t="s">
        <v>155</v>
      </c>
    </row>
    <row r="484" spans="2:65" s="12" customFormat="1" ht="10.199999999999999">
      <c r="B484" s="159"/>
      <c r="D484" s="160" t="s">
        <v>514</v>
      </c>
      <c r="E484" s="161" t="s">
        <v>19</v>
      </c>
      <c r="F484" s="162" t="s">
        <v>172</v>
      </c>
      <c r="H484" s="163">
        <v>6</v>
      </c>
      <c r="I484" s="164"/>
      <c r="L484" s="159"/>
      <c r="M484" s="165"/>
      <c r="T484" s="166"/>
      <c r="AT484" s="161" t="s">
        <v>514</v>
      </c>
      <c r="AU484" s="161" t="s">
        <v>82</v>
      </c>
      <c r="AV484" s="12" t="s">
        <v>82</v>
      </c>
      <c r="AW484" s="12" t="s">
        <v>33</v>
      </c>
      <c r="AX484" s="12" t="s">
        <v>79</v>
      </c>
      <c r="AY484" s="161" t="s">
        <v>155</v>
      </c>
    </row>
    <row r="485" spans="2:65" s="1" customFormat="1" ht="16.5" customHeight="1">
      <c r="B485" s="33"/>
      <c r="C485" s="149" t="s">
        <v>290</v>
      </c>
      <c r="D485" s="149" t="s">
        <v>229</v>
      </c>
      <c r="E485" s="150" t="s">
        <v>2327</v>
      </c>
      <c r="F485" s="151" t="s">
        <v>2328</v>
      </c>
      <c r="G485" s="152" t="s">
        <v>161</v>
      </c>
      <c r="H485" s="153">
        <v>6</v>
      </c>
      <c r="I485" s="154"/>
      <c r="J485" s="155">
        <f>ROUND(I485*H485,2)</f>
        <v>0</v>
      </c>
      <c r="K485" s="151" t="s">
        <v>162</v>
      </c>
      <c r="L485" s="156"/>
      <c r="M485" s="157" t="s">
        <v>19</v>
      </c>
      <c r="N485" s="158" t="s">
        <v>43</v>
      </c>
      <c r="P485" s="141">
        <f>O485*H485</f>
        <v>0</v>
      </c>
      <c r="Q485" s="141">
        <v>6.8999999999999999E-3</v>
      </c>
      <c r="R485" s="141">
        <f>Q485*H485</f>
        <v>4.1399999999999999E-2</v>
      </c>
      <c r="S485" s="141">
        <v>0</v>
      </c>
      <c r="T485" s="142">
        <f>S485*H485</f>
        <v>0</v>
      </c>
      <c r="AR485" s="143" t="s">
        <v>177</v>
      </c>
      <c r="AT485" s="143" t="s">
        <v>229</v>
      </c>
      <c r="AU485" s="143" t="s">
        <v>82</v>
      </c>
      <c r="AY485" s="18" t="s">
        <v>155</v>
      </c>
      <c r="BE485" s="144">
        <f>IF(N485="základní",J485,0)</f>
        <v>0</v>
      </c>
      <c r="BF485" s="144">
        <f>IF(N485="snížená",J485,0)</f>
        <v>0</v>
      </c>
      <c r="BG485" s="144">
        <f>IF(N485="zákl. přenesená",J485,0)</f>
        <v>0</v>
      </c>
      <c r="BH485" s="144">
        <f>IF(N485="sníž. přenesená",J485,0)</f>
        <v>0</v>
      </c>
      <c r="BI485" s="144">
        <f>IF(N485="nulová",J485,0)</f>
        <v>0</v>
      </c>
      <c r="BJ485" s="18" t="s">
        <v>79</v>
      </c>
      <c r="BK485" s="144">
        <f>ROUND(I485*H485,2)</f>
        <v>0</v>
      </c>
      <c r="BL485" s="18" t="s">
        <v>163</v>
      </c>
      <c r="BM485" s="143" t="s">
        <v>2329</v>
      </c>
    </row>
    <row r="486" spans="2:65" s="14" customFormat="1" ht="10.199999999999999">
      <c r="B486" s="178"/>
      <c r="D486" s="160" t="s">
        <v>514</v>
      </c>
      <c r="E486" s="179" t="s">
        <v>19</v>
      </c>
      <c r="F486" s="180" t="s">
        <v>885</v>
      </c>
      <c r="H486" s="179" t="s">
        <v>19</v>
      </c>
      <c r="I486" s="181"/>
      <c r="L486" s="178"/>
      <c r="M486" s="182"/>
      <c r="T486" s="183"/>
      <c r="AT486" s="179" t="s">
        <v>514</v>
      </c>
      <c r="AU486" s="179" t="s">
        <v>82</v>
      </c>
      <c r="AV486" s="14" t="s">
        <v>79</v>
      </c>
      <c r="AW486" s="14" t="s">
        <v>33</v>
      </c>
      <c r="AX486" s="14" t="s">
        <v>72</v>
      </c>
      <c r="AY486" s="179" t="s">
        <v>155</v>
      </c>
    </row>
    <row r="487" spans="2:65" s="12" customFormat="1" ht="10.199999999999999">
      <c r="B487" s="159"/>
      <c r="D487" s="160" t="s">
        <v>514</v>
      </c>
      <c r="E487" s="161" t="s">
        <v>19</v>
      </c>
      <c r="F487" s="162" t="s">
        <v>172</v>
      </c>
      <c r="H487" s="163">
        <v>6</v>
      </c>
      <c r="I487" s="164"/>
      <c r="L487" s="159"/>
      <c r="M487" s="165"/>
      <c r="T487" s="166"/>
      <c r="AT487" s="161" t="s">
        <v>514</v>
      </c>
      <c r="AU487" s="161" t="s">
        <v>82</v>
      </c>
      <c r="AV487" s="12" t="s">
        <v>82</v>
      </c>
      <c r="AW487" s="12" t="s">
        <v>33</v>
      </c>
      <c r="AX487" s="12" t="s">
        <v>79</v>
      </c>
      <c r="AY487" s="161" t="s">
        <v>155</v>
      </c>
    </row>
    <row r="488" spans="2:65" s="1" customFormat="1" ht="16.5" customHeight="1">
      <c r="B488" s="33"/>
      <c r="C488" s="149" t="s">
        <v>414</v>
      </c>
      <c r="D488" s="149" t="s">
        <v>229</v>
      </c>
      <c r="E488" s="150" t="s">
        <v>2330</v>
      </c>
      <c r="F488" s="151" t="s">
        <v>2331</v>
      </c>
      <c r="G488" s="152" t="s">
        <v>161</v>
      </c>
      <c r="H488" s="153">
        <v>6</v>
      </c>
      <c r="I488" s="154"/>
      <c r="J488" s="155">
        <f>ROUND(I488*H488,2)</f>
        <v>0</v>
      </c>
      <c r="K488" s="151" t="s">
        <v>162</v>
      </c>
      <c r="L488" s="156"/>
      <c r="M488" s="157" t="s">
        <v>19</v>
      </c>
      <c r="N488" s="158" t="s">
        <v>43</v>
      </c>
      <c r="P488" s="141">
        <f>O488*H488</f>
        <v>0</v>
      </c>
      <c r="Q488" s="141">
        <v>8.9999999999999998E-4</v>
      </c>
      <c r="R488" s="141">
        <f>Q488*H488</f>
        <v>5.4000000000000003E-3</v>
      </c>
      <c r="S488" s="141">
        <v>0</v>
      </c>
      <c r="T488" s="142">
        <f>S488*H488</f>
        <v>0</v>
      </c>
      <c r="AR488" s="143" t="s">
        <v>177</v>
      </c>
      <c r="AT488" s="143" t="s">
        <v>229</v>
      </c>
      <c r="AU488" s="143" t="s">
        <v>82</v>
      </c>
      <c r="AY488" s="18" t="s">
        <v>155</v>
      </c>
      <c r="BE488" s="144">
        <f>IF(N488="základní",J488,0)</f>
        <v>0</v>
      </c>
      <c r="BF488" s="144">
        <f>IF(N488="snížená",J488,0)</f>
        <v>0</v>
      </c>
      <c r="BG488" s="144">
        <f>IF(N488="zákl. přenesená",J488,0)</f>
        <v>0</v>
      </c>
      <c r="BH488" s="144">
        <f>IF(N488="sníž. přenesená",J488,0)</f>
        <v>0</v>
      </c>
      <c r="BI488" s="144">
        <f>IF(N488="nulová",J488,0)</f>
        <v>0</v>
      </c>
      <c r="BJ488" s="18" t="s">
        <v>79</v>
      </c>
      <c r="BK488" s="144">
        <f>ROUND(I488*H488,2)</f>
        <v>0</v>
      </c>
      <c r="BL488" s="18" t="s">
        <v>163</v>
      </c>
      <c r="BM488" s="143" t="s">
        <v>2332</v>
      </c>
    </row>
    <row r="489" spans="2:65" s="14" customFormat="1" ht="10.199999999999999">
      <c r="B489" s="178"/>
      <c r="D489" s="160" t="s">
        <v>514</v>
      </c>
      <c r="E489" s="179" t="s">
        <v>19</v>
      </c>
      <c r="F489" s="180" t="s">
        <v>885</v>
      </c>
      <c r="H489" s="179" t="s">
        <v>19</v>
      </c>
      <c r="I489" s="181"/>
      <c r="L489" s="178"/>
      <c r="M489" s="182"/>
      <c r="T489" s="183"/>
      <c r="AT489" s="179" t="s">
        <v>514</v>
      </c>
      <c r="AU489" s="179" t="s">
        <v>82</v>
      </c>
      <c r="AV489" s="14" t="s">
        <v>79</v>
      </c>
      <c r="AW489" s="14" t="s">
        <v>33</v>
      </c>
      <c r="AX489" s="14" t="s">
        <v>72</v>
      </c>
      <c r="AY489" s="179" t="s">
        <v>155</v>
      </c>
    </row>
    <row r="490" spans="2:65" s="12" customFormat="1" ht="10.199999999999999">
      <c r="B490" s="159"/>
      <c r="D490" s="160" t="s">
        <v>514</v>
      </c>
      <c r="E490" s="161" t="s">
        <v>19</v>
      </c>
      <c r="F490" s="162" t="s">
        <v>172</v>
      </c>
      <c r="H490" s="163">
        <v>6</v>
      </c>
      <c r="I490" s="164"/>
      <c r="L490" s="159"/>
      <c r="M490" s="165"/>
      <c r="T490" s="166"/>
      <c r="AT490" s="161" t="s">
        <v>514</v>
      </c>
      <c r="AU490" s="161" t="s">
        <v>82</v>
      </c>
      <c r="AV490" s="12" t="s">
        <v>82</v>
      </c>
      <c r="AW490" s="12" t="s">
        <v>33</v>
      </c>
      <c r="AX490" s="12" t="s">
        <v>79</v>
      </c>
      <c r="AY490" s="161" t="s">
        <v>155</v>
      </c>
    </row>
    <row r="491" spans="2:65" s="1" customFormat="1" ht="16.5" customHeight="1">
      <c r="B491" s="33"/>
      <c r="C491" s="132" t="s">
        <v>294</v>
      </c>
      <c r="D491" s="132" t="s">
        <v>158</v>
      </c>
      <c r="E491" s="133" t="s">
        <v>2333</v>
      </c>
      <c r="F491" s="134" t="s">
        <v>2334</v>
      </c>
      <c r="G491" s="135" t="s">
        <v>161</v>
      </c>
      <c r="H491" s="136">
        <v>4</v>
      </c>
      <c r="I491" s="137"/>
      <c r="J491" s="138">
        <f>ROUND(I491*H491,2)</f>
        <v>0</v>
      </c>
      <c r="K491" s="134" t="s">
        <v>162</v>
      </c>
      <c r="L491" s="33"/>
      <c r="M491" s="139" t="s">
        <v>19</v>
      </c>
      <c r="N491" s="140" t="s">
        <v>43</v>
      </c>
      <c r="P491" s="141">
        <f>O491*H491</f>
        <v>0</v>
      </c>
      <c r="Q491" s="141">
        <v>0.05</v>
      </c>
      <c r="R491" s="141">
        <f>Q491*H491</f>
        <v>0.2</v>
      </c>
      <c r="S491" s="141">
        <v>0</v>
      </c>
      <c r="T491" s="142">
        <f>S491*H491</f>
        <v>0</v>
      </c>
      <c r="AR491" s="143" t="s">
        <v>163</v>
      </c>
      <c r="AT491" s="143" t="s">
        <v>158</v>
      </c>
      <c r="AU491" s="143" t="s">
        <v>82</v>
      </c>
      <c r="AY491" s="18" t="s">
        <v>155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8" t="s">
        <v>79</v>
      </c>
      <c r="BK491" s="144">
        <f>ROUND(I491*H491,2)</f>
        <v>0</v>
      </c>
      <c r="BL491" s="18" t="s">
        <v>163</v>
      </c>
      <c r="BM491" s="143" t="s">
        <v>2335</v>
      </c>
    </row>
    <row r="492" spans="2:65" s="1" customFormat="1" ht="10.199999999999999">
      <c r="B492" s="33"/>
      <c r="D492" s="145" t="s">
        <v>164</v>
      </c>
      <c r="F492" s="146" t="s">
        <v>2336</v>
      </c>
      <c r="I492" s="147"/>
      <c r="L492" s="33"/>
      <c r="M492" s="148"/>
      <c r="T492" s="54"/>
      <c r="AT492" s="18" t="s">
        <v>164</v>
      </c>
      <c r="AU492" s="18" t="s">
        <v>82</v>
      </c>
    </row>
    <row r="493" spans="2:65" s="14" customFormat="1" ht="10.199999999999999">
      <c r="B493" s="178"/>
      <c r="D493" s="160" t="s">
        <v>514</v>
      </c>
      <c r="E493" s="179" t="s">
        <v>19</v>
      </c>
      <c r="F493" s="180" t="s">
        <v>2214</v>
      </c>
      <c r="H493" s="179" t="s">
        <v>19</v>
      </c>
      <c r="I493" s="181"/>
      <c r="L493" s="178"/>
      <c r="M493" s="182"/>
      <c r="T493" s="183"/>
      <c r="AT493" s="179" t="s">
        <v>514</v>
      </c>
      <c r="AU493" s="179" t="s">
        <v>82</v>
      </c>
      <c r="AV493" s="14" t="s">
        <v>79</v>
      </c>
      <c r="AW493" s="14" t="s">
        <v>33</v>
      </c>
      <c r="AX493" s="14" t="s">
        <v>72</v>
      </c>
      <c r="AY493" s="179" t="s">
        <v>155</v>
      </c>
    </row>
    <row r="494" spans="2:65" s="12" customFormat="1" ht="10.199999999999999">
      <c r="B494" s="159"/>
      <c r="D494" s="160" t="s">
        <v>514</v>
      </c>
      <c r="E494" s="161" t="s">
        <v>19</v>
      </c>
      <c r="F494" s="162" t="s">
        <v>163</v>
      </c>
      <c r="H494" s="163">
        <v>4</v>
      </c>
      <c r="I494" s="164"/>
      <c r="L494" s="159"/>
      <c r="M494" s="165"/>
      <c r="T494" s="166"/>
      <c r="AT494" s="161" t="s">
        <v>514</v>
      </c>
      <c r="AU494" s="161" t="s">
        <v>82</v>
      </c>
      <c r="AV494" s="12" t="s">
        <v>82</v>
      </c>
      <c r="AW494" s="12" t="s">
        <v>33</v>
      </c>
      <c r="AX494" s="12" t="s">
        <v>79</v>
      </c>
      <c r="AY494" s="161" t="s">
        <v>155</v>
      </c>
    </row>
    <row r="495" spans="2:65" s="1" customFormat="1" ht="16.5" customHeight="1">
      <c r="B495" s="33"/>
      <c r="C495" s="149" t="s">
        <v>422</v>
      </c>
      <c r="D495" s="149" t="s">
        <v>229</v>
      </c>
      <c r="E495" s="150" t="s">
        <v>2337</v>
      </c>
      <c r="F495" s="151" t="s">
        <v>2338</v>
      </c>
      <c r="G495" s="152" t="s">
        <v>161</v>
      </c>
      <c r="H495" s="153">
        <v>4</v>
      </c>
      <c r="I495" s="154"/>
      <c r="J495" s="155">
        <f>ROUND(I495*H495,2)</f>
        <v>0</v>
      </c>
      <c r="K495" s="151" t="s">
        <v>162</v>
      </c>
      <c r="L495" s="156"/>
      <c r="M495" s="157" t="s">
        <v>19</v>
      </c>
      <c r="N495" s="158" t="s">
        <v>43</v>
      </c>
      <c r="P495" s="141">
        <f>O495*H495</f>
        <v>0</v>
      </c>
      <c r="Q495" s="141">
        <v>2.9499999999999998E-2</v>
      </c>
      <c r="R495" s="141">
        <f>Q495*H495</f>
        <v>0.11799999999999999</v>
      </c>
      <c r="S495" s="141">
        <v>0</v>
      </c>
      <c r="T495" s="142">
        <f>S495*H495</f>
        <v>0</v>
      </c>
      <c r="AR495" s="143" t="s">
        <v>177</v>
      </c>
      <c r="AT495" s="143" t="s">
        <v>229</v>
      </c>
      <c r="AU495" s="143" t="s">
        <v>82</v>
      </c>
      <c r="AY495" s="18" t="s">
        <v>155</v>
      </c>
      <c r="BE495" s="144">
        <f>IF(N495="základní",J495,0)</f>
        <v>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8" t="s">
        <v>79</v>
      </c>
      <c r="BK495" s="144">
        <f>ROUND(I495*H495,2)</f>
        <v>0</v>
      </c>
      <c r="BL495" s="18" t="s">
        <v>163</v>
      </c>
      <c r="BM495" s="143" t="s">
        <v>2339</v>
      </c>
    </row>
    <row r="496" spans="2:65" s="14" customFormat="1" ht="10.199999999999999">
      <c r="B496" s="178"/>
      <c r="D496" s="160" t="s">
        <v>514</v>
      </c>
      <c r="E496" s="179" t="s">
        <v>19</v>
      </c>
      <c r="F496" s="180" t="s">
        <v>885</v>
      </c>
      <c r="H496" s="179" t="s">
        <v>19</v>
      </c>
      <c r="I496" s="181"/>
      <c r="L496" s="178"/>
      <c r="M496" s="182"/>
      <c r="T496" s="183"/>
      <c r="AT496" s="179" t="s">
        <v>514</v>
      </c>
      <c r="AU496" s="179" t="s">
        <v>82</v>
      </c>
      <c r="AV496" s="14" t="s">
        <v>79</v>
      </c>
      <c r="AW496" s="14" t="s">
        <v>33</v>
      </c>
      <c r="AX496" s="14" t="s">
        <v>72</v>
      </c>
      <c r="AY496" s="179" t="s">
        <v>155</v>
      </c>
    </row>
    <row r="497" spans="2:65" s="12" customFormat="1" ht="10.199999999999999">
      <c r="B497" s="159"/>
      <c r="D497" s="160" t="s">
        <v>514</v>
      </c>
      <c r="E497" s="161" t="s">
        <v>19</v>
      </c>
      <c r="F497" s="162" t="s">
        <v>163</v>
      </c>
      <c r="H497" s="163">
        <v>4</v>
      </c>
      <c r="I497" s="164"/>
      <c r="L497" s="159"/>
      <c r="M497" s="165"/>
      <c r="T497" s="166"/>
      <c r="AT497" s="161" t="s">
        <v>514</v>
      </c>
      <c r="AU497" s="161" t="s">
        <v>82</v>
      </c>
      <c r="AV497" s="12" t="s">
        <v>82</v>
      </c>
      <c r="AW497" s="12" t="s">
        <v>33</v>
      </c>
      <c r="AX497" s="12" t="s">
        <v>79</v>
      </c>
      <c r="AY497" s="161" t="s">
        <v>155</v>
      </c>
    </row>
    <row r="498" spans="2:65" s="1" customFormat="1" ht="16.5" customHeight="1">
      <c r="B498" s="33"/>
      <c r="C498" s="149" t="s">
        <v>300</v>
      </c>
      <c r="D498" s="149" t="s">
        <v>229</v>
      </c>
      <c r="E498" s="150" t="s">
        <v>2340</v>
      </c>
      <c r="F498" s="151" t="s">
        <v>2341</v>
      </c>
      <c r="G498" s="152" t="s">
        <v>161</v>
      </c>
      <c r="H498" s="153">
        <v>4</v>
      </c>
      <c r="I498" s="154"/>
      <c r="J498" s="155">
        <f>ROUND(I498*H498,2)</f>
        <v>0</v>
      </c>
      <c r="K498" s="151" t="s">
        <v>162</v>
      </c>
      <c r="L498" s="156"/>
      <c r="M498" s="157" t="s">
        <v>19</v>
      </c>
      <c r="N498" s="158" t="s">
        <v>43</v>
      </c>
      <c r="P498" s="141">
        <f>O498*H498</f>
        <v>0</v>
      </c>
      <c r="Q498" s="141">
        <v>1.9E-3</v>
      </c>
      <c r="R498" s="141">
        <f>Q498*H498</f>
        <v>7.6E-3</v>
      </c>
      <c r="S498" s="141">
        <v>0</v>
      </c>
      <c r="T498" s="142">
        <f>S498*H498</f>
        <v>0</v>
      </c>
      <c r="AR498" s="143" t="s">
        <v>177</v>
      </c>
      <c r="AT498" s="143" t="s">
        <v>229</v>
      </c>
      <c r="AU498" s="143" t="s">
        <v>82</v>
      </c>
      <c r="AY498" s="18" t="s">
        <v>155</v>
      </c>
      <c r="BE498" s="144">
        <f>IF(N498="základní",J498,0)</f>
        <v>0</v>
      </c>
      <c r="BF498" s="144">
        <f>IF(N498="snížená",J498,0)</f>
        <v>0</v>
      </c>
      <c r="BG498" s="144">
        <f>IF(N498="zákl. přenesená",J498,0)</f>
        <v>0</v>
      </c>
      <c r="BH498" s="144">
        <f>IF(N498="sníž. přenesená",J498,0)</f>
        <v>0</v>
      </c>
      <c r="BI498" s="144">
        <f>IF(N498="nulová",J498,0)</f>
        <v>0</v>
      </c>
      <c r="BJ498" s="18" t="s">
        <v>79</v>
      </c>
      <c r="BK498" s="144">
        <f>ROUND(I498*H498,2)</f>
        <v>0</v>
      </c>
      <c r="BL498" s="18" t="s">
        <v>163</v>
      </c>
      <c r="BM498" s="143" t="s">
        <v>2342</v>
      </c>
    </row>
    <row r="499" spans="2:65" s="14" customFormat="1" ht="10.199999999999999">
      <c r="B499" s="178"/>
      <c r="D499" s="160" t="s">
        <v>514</v>
      </c>
      <c r="E499" s="179" t="s">
        <v>19</v>
      </c>
      <c r="F499" s="180" t="s">
        <v>885</v>
      </c>
      <c r="H499" s="179" t="s">
        <v>19</v>
      </c>
      <c r="I499" s="181"/>
      <c r="L499" s="178"/>
      <c r="M499" s="182"/>
      <c r="T499" s="183"/>
      <c r="AT499" s="179" t="s">
        <v>514</v>
      </c>
      <c r="AU499" s="179" t="s">
        <v>82</v>
      </c>
      <c r="AV499" s="14" t="s">
        <v>79</v>
      </c>
      <c r="AW499" s="14" t="s">
        <v>33</v>
      </c>
      <c r="AX499" s="14" t="s">
        <v>72</v>
      </c>
      <c r="AY499" s="179" t="s">
        <v>155</v>
      </c>
    </row>
    <row r="500" spans="2:65" s="12" customFormat="1" ht="10.199999999999999">
      <c r="B500" s="159"/>
      <c r="D500" s="160" t="s">
        <v>514</v>
      </c>
      <c r="E500" s="161" t="s">
        <v>19</v>
      </c>
      <c r="F500" s="162" t="s">
        <v>163</v>
      </c>
      <c r="H500" s="163">
        <v>4</v>
      </c>
      <c r="I500" s="164"/>
      <c r="L500" s="159"/>
      <c r="M500" s="165"/>
      <c r="T500" s="166"/>
      <c r="AT500" s="161" t="s">
        <v>514</v>
      </c>
      <c r="AU500" s="161" t="s">
        <v>82</v>
      </c>
      <c r="AV500" s="12" t="s">
        <v>82</v>
      </c>
      <c r="AW500" s="12" t="s">
        <v>33</v>
      </c>
      <c r="AX500" s="12" t="s">
        <v>79</v>
      </c>
      <c r="AY500" s="161" t="s">
        <v>155</v>
      </c>
    </row>
    <row r="501" spans="2:65" s="1" customFormat="1" ht="16.5" customHeight="1">
      <c r="B501" s="33"/>
      <c r="C501" s="132" t="s">
        <v>430</v>
      </c>
      <c r="D501" s="132" t="s">
        <v>158</v>
      </c>
      <c r="E501" s="133" t="s">
        <v>2343</v>
      </c>
      <c r="F501" s="134" t="s">
        <v>2344</v>
      </c>
      <c r="G501" s="135" t="s">
        <v>161</v>
      </c>
      <c r="H501" s="136">
        <v>10</v>
      </c>
      <c r="I501" s="137"/>
      <c r="J501" s="138">
        <f>ROUND(I501*H501,2)</f>
        <v>0</v>
      </c>
      <c r="K501" s="134" t="s">
        <v>162</v>
      </c>
      <c r="L501" s="33"/>
      <c r="M501" s="139" t="s">
        <v>19</v>
      </c>
      <c r="N501" s="140" t="s">
        <v>43</v>
      </c>
      <c r="P501" s="141">
        <f>O501*H501</f>
        <v>0</v>
      </c>
      <c r="Q501" s="141">
        <v>1.6000000000000001E-4</v>
      </c>
      <c r="R501" s="141">
        <f>Q501*H501</f>
        <v>1.6000000000000001E-3</v>
      </c>
      <c r="S501" s="141">
        <v>0</v>
      </c>
      <c r="T501" s="142">
        <f>S501*H501</f>
        <v>0</v>
      </c>
      <c r="AR501" s="143" t="s">
        <v>163</v>
      </c>
      <c r="AT501" s="143" t="s">
        <v>158</v>
      </c>
      <c r="AU501" s="143" t="s">
        <v>82</v>
      </c>
      <c r="AY501" s="18" t="s">
        <v>155</v>
      </c>
      <c r="BE501" s="144">
        <f>IF(N501="základní",J501,0)</f>
        <v>0</v>
      </c>
      <c r="BF501" s="144">
        <f>IF(N501="snížená",J501,0)</f>
        <v>0</v>
      </c>
      <c r="BG501" s="144">
        <f>IF(N501="zákl. přenesená",J501,0)</f>
        <v>0</v>
      </c>
      <c r="BH501" s="144">
        <f>IF(N501="sníž. přenesená",J501,0)</f>
        <v>0</v>
      </c>
      <c r="BI501" s="144">
        <f>IF(N501="nulová",J501,0)</f>
        <v>0</v>
      </c>
      <c r="BJ501" s="18" t="s">
        <v>79</v>
      </c>
      <c r="BK501" s="144">
        <f>ROUND(I501*H501,2)</f>
        <v>0</v>
      </c>
      <c r="BL501" s="18" t="s">
        <v>163</v>
      </c>
      <c r="BM501" s="143" t="s">
        <v>2345</v>
      </c>
    </row>
    <row r="502" spans="2:65" s="1" customFormat="1" ht="10.199999999999999">
      <c r="B502" s="33"/>
      <c r="D502" s="145" t="s">
        <v>164</v>
      </c>
      <c r="F502" s="146" t="s">
        <v>2346</v>
      </c>
      <c r="I502" s="147"/>
      <c r="L502" s="33"/>
      <c r="M502" s="148"/>
      <c r="T502" s="54"/>
      <c r="AT502" s="18" t="s">
        <v>164</v>
      </c>
      <c r="AU502" s="18" t="s">
        <v>82</v>
      </c>
    </row>
    <row r="503" spans="2:65" s="14" customFormat="1" ht="10.199999999999999">
      <c r="B503" s="178"/>
      <c r="D503" s="160" t="s">
        <v>514</v>
      </c>
      <c r="E503" s="179" t="s">
        <v>19</v>
      </c>
      <c r="F503" s="180" t="s">
        <v>2347</v>
      </c>
      <c r="H503" s="179" t="s">
        <v>19</v>
      </c>
      <c r="I503" s="181"/>
      <c r="L503" s="178"/>
      <c r="M503" s="182"/>
      <c r="T503" s="183"/>
      <c r="AT503" s="179" t="s">
        <v>514</v>
      </c>
      <c r="AU503" s="179" t="s">
        <v>82</v>
      </c>
      <c r="AV503" s="14" t="s">
        <v>79</v>
      </c>
      <c r="AW503" s="14" t="s">
        <v>33</v>
      </c>
      <c r="AX503" s="14" t="s">
        <v>72</v>
      </c>
      <c r="AY503" s="179" t="s">
        <v>155</v>
      </c>
    </row>
    <row r="504" spans="2:65" s="12" customFormat="1" ht="10.199999999999999">
      <c r="B504" s="159"/>
      <c r="D504" s="160" t="s">
        <v>514</v>
      </c>
      <c r="E504" s="161" t="s">
        <v>19</v>
      </c>
      <c r="F504" s="162" t="s">
        <v>182</v>
      </c>
      <c r="H504" s="163">
        <v>10</v>
      </c>
      <c r="I504" s="164"/>
      <c r="L504" s="159"/>
      <c r="M504" s="165"/>
      <c r="T504" s="166"/>
      <c r="AT504" s="161" t="s">
        <v>514</v>
      </c>
      <c r="AU504" s="161" t="s">
        <v>82</v>
      </c>
      <c r="AV504" s="12" t="s">
        <v>82</v>
      </c>
      <c r="AW504" s="12" t="s">
        <v>33</v>
      </c>
      <c r="AX504" s="12" t="s">
        <v>79</v>
      </c>
      <c r="AY504" s="161" t="s">
        <v>155</v>
      </c>
    </row>
    <row r="505" spans="2:65" s="1" customFormat="1" ht="16.5" customHeight="1">
      <c r="B505" s="33"/>
      <c r="C505" s="149" t="s">
        <v>305</v>
      </c>
      <c r="D505" s="149" t="s">
        <v>229</v>
      </c>
      <c r="E505" s="150" t="s">
        <v>2348</v>
      </c>
      <c r="F505" s="151" t="s">
        <v>2349</v>
      </c>
      <c r="G505" s="152" t="s">
        <v>161</v>
      </c>
      <c r="H505" s="153">
        <v>10</v>
      </c>
      <c r="I505" s="154"/>
      <c r="J505" s="155">
        <f>ROUND(I505*H505,2)</f>
        <v>0</v>
      </c>
      <c r="K505" s="151" t="s">
        <v>162</v>
      </c>
      <c r="L505" s="156"/>
      <c r="M505" s="157" t="s">
        <v>19</v>
      </c>
      <c r="N505" s="158" t="s">
        <v>43</v>
      </c>
      <c r="P505" s="141">
        <f>O505*H505</f>
        <v>0</v>
      </c>
      <c r="Q505" s="141">
        <v>2.8E-3</v>
      </c>
      <c r="R505" s="141">
        <f>Q505*H505</f>
        <v>2.8000000000000001E-2</v>
      </c>
      <c r="S505" s="141">
        <v>0</v>
      </c>
      <c r="T505" s="142">
        <f>S505*H505</f>
        <v>0</v>
      </c>
      <c r="AR505" s="143" t="s">
        <v>177</v>
      </c>
      <c r="AT505" s="143" t="s">
        <v>229</v>
      </c>
      <c r="AU505" s="143" t="s">
        <v>82</v>
      </c>
      <c r="AY505" s="18" t="s">
        <v>155</v>
      </c>
      <c r="BE505" s="144">
        <f>IF(N505="základní",J505,0)</f>
        <v>0</v>
      </c>
      <c r="BF505" s="144">
        <f>IF(N505="snížená",J505,0)</f>
        <v>0</v>
      </c>
      <c r="BG505" s="144">
        <f>IF(N505="zákl. přenesená",J505,0)</f>
        <v>0</v>
      </c>
      <c r="BH505" s="144">
        <f>IF(N505="sníž. přenesená",J505,0)</f>
        <v>0</v>
      </c>
      <c r="BI505" s="144">
        <f>IF(N505="nulová",J505,0)</f>
        <v>0</v>
      </c>
      <c r="BJ505" s="18" t="s">
        <v>79</v>
      </c>
      <c r="BK505" s="144">
        <f>ROUND(I505*H505,2)</f>
        <v>0</v>
      </c>
      <c r="BL505" s="18" t="s">
        <v>163</v>
      </c>
      <c r="BM505" s="143" t="s">
        <v>2350</v>
      </c>
    </row>
    <row r="506" spans="2:65" s="12" customFormat="1" ht="10.199999999999999">
      <c r="B506" s="159"/>
      <c r="D506" s="160" t="s">
        <v>514</v>
      </c>
      <c r="E506" s="161" t="s">
        <v>19</v>
      </c>
      <c r="F506" s="162" t="s">
        <v>182</v>
      </c>
      <c r="H506" s="163">
        <v>10</v>
      </c>
      <c r="I506" s="164"/>
      <c r="L506" s="159"/>
      <c r="M506" s="165"/>
      <c r="T506" s="166"/>
      <c r="AT506" s="161" t="s">
        <v>514</v>
      </c>
      <c r="AU506" s="161" t="s">
        <v>82</v>
      </c>
      <c r="AV506" s="12" t="s">
        <v>82</v>
      </c>
      <c r="AW506" s="12" t="s">
        <v>33</v>
      </c>
      <c r="AX506" s="12" t="s">
        <v>79</v>
      </c>
      <c r="AY506" s="161" t="s">
        <v>155</v>
      </c>
    </row>
    <row r="507" spans="2:65" s="1" customFormat="1" ht="16.5" customHeight="1">
      <c r="B507" s="33"/>
      <c r="C507" s="132" t="s">
        <v>438</v>
      </c>
      <c r="D507" s="132" t="s">
        <v>158</v>
      </c>
      <c r="E507" s="133" t="s">
        <v>2351</v>
      </c>
      <c r="F507" s="134" t="s">
        <v>2352</v>
      </c>
      <c r="G507" s="135" t="s">
        <v>171</v>
      </c>
      <c r="H507" s="136">
        <v>288</v>
      </c>
      <c r="I507" s="137"/>
      <c r="J507" s="138">
        <f>ROUND(I507*H507,2)</f>
        <v>0</v>
      </c>
      <c r="K507" s="134" t="s">
        <v>162</v>
      </c>
      <c r="L507" s="33"/>
      <c r="M507" s="139" t="s">
        <v>19</v>
      </c>
      <c r="N507" s="140" t="s">
        <v>43</v>
      </c>
      <c r="P507" s="141">
        <f>O507*H507</f>
        <v>0</v>
      </c>
      <c r="Q507" s="141">
        <v>1.9000000000000001E-4</v>
      </c>
      <c r="R507" s="141">
        <f>Q507*H507</f>
        <v>5.4720000000000005E-2</v>
      </c>
      <c r="S507" s="141">
        <v>0</v>
      </c>
      <c r="T507" s="142">
        <f>S507*H507</f>
        <v>0</v>
      </c>
      <c r="AR507" s="143" t="s">
        <v>163</v>
      </c>
      <c r="AT507" s="143" t="s">
        <v>158</v>
      </c>
      <c r="AU507" s="143" t="s">
        <v>82</v>
      </c>
      <c r="AY507" s="18" t="s">
        <v>155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8" t="s">
        <v>79</v>
      </c>
      <c r="BK507" s="144">
        <f>ROUND(I507*H507,2)</f>
        <v>0</v>
      </c>
      <c r="BL507" s="18" t="s">
        <v>163</v>
      </c>
      <c r="BM507" s="143" t="s">
        <v>2353</v>
      </c>
    </row>
    <row r="508" spans="2:65" s="1" customFormat="1" ht="10.199999999999999">
      <c r="B508" s="33"/>
      <c r="D508" s="145" t="s">
        <v>164</v>
      </c>
      <c r="F508" s="146" t="s">
        <v>2354</v>
      </c>
      <c r="I508" s="147"/>
      <c r="L508" s="33"/>
      <c r="M508" s="148"/>
      <c r="T508" s="54"/>
      <c r="AT508" s="18" t="s">
        <v>164</v>
      </c>
      <c r="AU508" s="18" t="s">
        <v>82</v>
      </c>
    </row>
    <row r="509" spans="2:65" s="14" customFormat="1" ht="10.199999999999999">
      <c r="B509" s="178"/>
      <c r="D509" s="160" t="s">
        <v>514</v>
      </c>
      <c r="E509" s="179" t="s">
        <v>19</v>
      </c>
      <c r="F509" s="180" t="s">
        <v>2159</v>
      </c>
      <c r="H509" s="179" t="s">
        <v>19</v>
      </c>
      <c r="I509" s="181"/>
      <c r="L509" s="178"/>
      <c r="M509" s="182"/>
      <c r="T509" s="183"/>
      <c r="AT509" s="179" t="s">
        <v>514</v>
      </c>
      <c r="AU509" s="179" t="s">
        <v>82</v>
      </c>
      <c r="AV509" s="14" t="s">
        <v>79</v>
      </c>
      <c r="AW509" s="14" t="s">
        <v>33</v>
      </c>
      <c r="AX509" s="14" t="s">
        <v>72</v>
      </c>
      <c r="AY509" s="179" t="s">
        <v>155</v>
      </c>
    </row>
    <row r="510" spans="2:65" s="12" customFormat="1" ht="10.199999999999999">
      <c r="B510" s="159"/>
      <c r="D510" s="160" t="s">
        <v>514</v>
      </c>
      <c r="E510" s="161" t="s">
        <v>19</v>
      </c>
      <c r="F510" s="162" t="s">
        <v>2355</v>
      </c>
      <c r="H510" s="163">
        <v>288</v>
      </c>
      <c r="I510" s="164"/>
      <c r="L510" s="159"/>
      <c r="M510" s="165"/>
      <c r="T510" s="166"/>
      <c r="AT510" s="161" t="s">
        <v>514</v>
      </c>
      <c r="AU510" s="161" t="s">
        <v>82</v>
      </c>
      <c r="AV510" s="12" t="s">
        <v>82</v>
      </c>
      <c r="AW510" s="12" t="s">
        <v>33</v>
      </c>
      <c r="AX510" s="12" t="s">
        <v>79</v>
      </c>
      <c r="AY510" s="161" t="s">
        <v>155</v>
      </c>
    </row>
    <row r="511" spans="2:65" s="1" customFormat="1" ht="16.5" customHeight="1">
      <c r="B511" s="33"/>
      <c r="C511" s="132" t="s">
        <v>308</v>
      </c>
      <c r="D511" s="132" t="s">
        <v>158</v>
      </c>
      <c r="E511" s="133" t="s">
        <v>1027</v>
      </c>
      <c r="F511" s="134" t="s">
        <v>1028</v>
      </c>
      <c r="G511" s="135" t="s">
        <v>171</v>
      </c>
      <c r="H511" s="136">
        <v>279</v>
      </c>
      <c r="I511" s="137"/>
      <c r="J511" s="138">
        <f>ROUND(I511*H511,2)</f>
        <v>0</v>
      </c>
      <c r="K511" s="134" t="s">
        <v>162</v>
      </c>
      <c r="L511" s="33"/>
      <c r="M511" s="139" t="s">
        <v>19</v>
      </c>
      <c r="N511" s="140" t="s">
        <v>43</v>
      </c>
      <c r="P511" s="141">
        <f>O511*H511</f>
        <v>0</v>
      </c>
      <c r="Q511" s="141">
        <v>9.0000000000000006E-5</v>
      </c>
      <c r="R511" s="141">
        <f>Q511*H511</f>
        <v>2.511E-2</v>
      </c>
      <c r="S511" s="141">
        <v>0</v>
      </c>
      <c r="T511" s="142">
        <f>S511*H511</f>
        <v>0</v>
      </c>
      <c r="AR511" s="143" t="s">
        <v>163</v>
      </c>
      <c r="AT511" s="143" t="s">
        <v>158</v>
      </c>
      <c r="AU511" s="143" t="s">
        <v>82</v>
      </c>
      <c r="AY511" s="18" t="s">
        <v>155</v>
      </c>
      <c r="BE511" s="144">
        <f>IF(N511="základní",J511,0)</f>
        <v>0</v>
      </c>
      <c r="BF511" s="144">
        <f>IF(N511="snížená",J511,0)</f>
        <v>0</v>
      </c>
      <c r="BG511" s="144">
        <f>IF(N511="zákl. přenesená",J511,0)</f>
        <v>0</v>
      </c>
      <c r="BH511" s="144">
        <f>IF(N511="sníž. přenesená",J511,0)</f>
        <v>0</v>
      </c>
      <c r="BI511" s="144">
        <f>IF(N511="nulová",J511,0)</f>
        <v>0</v>
      </c>
      <c r="BJ511" s="18" t="s">
        <v>79</v>
      </c>
      <c r="BK511" s="144">
        <f>ROUND(I511*H511,2)</f>
        <v>0</v>
      </c>
      <c r="BL511" s="18" t="s">
        <v>163</v>
      </c>
      <c r="BM511" s="143" t="s">
        <v>2356</v>
      </c>
    </row>
    <row r="512" spans="2:65" s="1" customFormat="1" ht="10.199999999999999">
      <c r="B512" s="33"/>
      <c r="D512" s="145" t="s">
        <v>164</v>
      </c>
      <c r="F512" s="146" t="s">
        <v>1030</v>
      </c>
      <c r="I512" s="147"/>
      <c r="L512" s="33"/>
      <c r="M512" s="148"/>
      <c r="T512" s="54"/>
      <c r="AT512" s="18" t="s">
        <v>164</v>
      </c>
      <c r="AU512" s="18" t="s">
        <v>82</v>
      </c>
    </row>
    <row r="513" spans="2:65" s="14" customFormat="1" ht="10.199999999999999">
      <c r="B513" s="178"/>
      <c r="D513" s="160" t="s">
        <v>514</v>
      </c>
      <c r="E513" s="179" t="s">
        <v>19</v>
      </c>
      <c r="F513" s="180" t="s">
        <v>2159</v>
      </c>
      <c r="H513" s="179" t="s">
        <v>19</v>
      </c>
      <c r="I513" s="181"/>
      <c r="L513" s="178"/>
      <c r="M513" s="182"/>
      <c r="T513" s="183"/>
      <c r="AT513" s="179" t="s">
        <v>514</v>
      </c>
      <c r="AU513" s="179" t="s">
        <v>82</v>
      </c>
      <c r="AV513" s="14" t="s">
        <v>79</v>
      </c>
      <c r="AW513" s="14" t="s">
        <v>33</v>
      </c>
      <c r="AX513" s="14" t="s">
        <v>72</v>
      </c>
      <c r="AY513" s="179" t="s">
        <v>155</v>
      </c>
    </row>
    <row r="514" spans="2:65" s="14" customFormat="1" ht="10.199999999999999">
      <c r="B514" s="178"/>
      <c r="D514" s="160" t="s">
        <v>514</v>
      </c>
      <c r="E514" s="179" t="s">
        <v>19</v>
      </c>
      <c r="F514" s="180" t="s">
        <v>2153</v>
      </c>
      <c r="H514" s="179" t="s">
        <v>19</v>
      </c>
      <c r="I514" s="181"/>
      <c r="L514" s="178"/>
      <c r="M514" s="182"/>
      <c r="T514" s="183"/>
      <c r="AT514" s="179" t="s">
        <v>514</v>
      </c>
      <c r="AU514" s="179" t="s">
        <v>82</v>
      </c>
      <c r="AV514" s="14" t="s">
        <v>79</v>
      </c>
      <c r="AW514" s="14" t="s">
        <v>33</v>
      </c>
      <c r="AX514" s="14" t="s">
        <v>72</v>
      </c>
      <c r="AY514" s="179" t="s">
        <v>155</v>
      </c>
    </row>
    <row r="515" spans="2:65" s="12" customFormat="1" ht="10.199999999999999">
      <c r="B515" s="159"/>
      <c r="D515" s="160" t="s">
        <v>514</v>
      </c>
      <c r="E515" s="161" t="s">
        <v>19</v>
      </c>
      <c r="F515" s="162" t="s">
        <v>2255</v>
      </c>
      <c r="H515" s="163">
        <v>279</v>
      </c>
      <c r="I515" s="164"/>
      <c r="L515" s="159"/>
      <c r="M515" s="165"/>
      <c r="T515" s="166"/>
      <c r="AT515" s="161" t="s">
        <v>514</v>
      </c>
      <c r="AU515" s="161" t="s">
        <v>82</v>
      </c>
      <c r="AV515" s="12" t="s">
        <v>82</v>
      </c>
      <c r="AW515" s="12" t="s">
        <v>33</v>
      </c>
      <c r="AX515" s="12" t="s">
        <v>79</v>
      </c>
      <c r="AY515" s="161" t="s">
        <v>155</v>
      </c>
    </row>
    <row r="516" spans="2:65" s="1" customFormat="1" ht="16.5" customHeight="1">
      <c r="B516" s="33"/>
      <c r="C516" s="132" t="s">
        <v>446</v>
      </c>
      <c r="D516" s="132" t="s">
        <v>158</v>
      </c>
      <c r="E516" s="133" t="s">
        <v>1171</v>
      </c>
      <c r="F516" s="134" t="s">
        <v>1172</v>
      </c>
      <c r="G516" s="135" t="s">
        <v>171</v>
      </c>
      <c r="H516" s="136">
        <v>279</v>
      </c>
      <c r="I516" s="137"/>
      <c r="J516" s="138">
        <f>ROUND(I516*H516,2)</f>
        <v>0</v>
      </c>
      <c r="K516" s="134" t="s">
        <v>162</v>
      </c>
      <c r="L516" s="33"/>
      <c r="M516" s="139" t="s">
        <v>19</v>
      </c>
      <c r="N516" s="140" t="s">
        <v>43</v>
      </c>
      <c r="P516" s="141">
        <f>O516*H516</f>
        <v>0</v>
      </c>
      <c r="Q516" s="141">
        <v>0</v>
      </c>
      <c r="R516" s="141">
        <f>Q516*H516</f>
        <v>0</v>
      </c>
      <c r="S516" s="141">
        <v>0</v>
      </c>
      <c r="T516" s="142">
        <f>S516*H516</f>
        <v>0</v>
      </c>
      <c r="AR516" s="143" t="s">
        <v>163</v>
      </c>
      <c r="AT516" s="143" t="s">
        <v>158</v>
      </c>
      <c r="AU516" s="143" t="s">
        <v>82</v>
      </c>
      <c r="AY516" s="18" t="s">
        <v>155</v>
      </c>
      <c r="BE516" s="144">
        <f>IF(N516="základní",J516,0)</f>
        <v>0</v>
      </c>
      <c r="BF516" s="144">
        <f>IF(N516="snížená",J516,0)</f>
        <v>0</v>
      </c>
      <c r="BG516" s="144">
        <f>IF(N516="zákl. přenesená",J516,0)</f>
        <v>0</v>
      </c>
      <c r="BH516" s="144">
        <f>IF(N516="sníž. přenesená",J516,0)</f>
        <v>0</v>
      </c>
      <c r="BI516" s="144">
        <f>IF(N516="nulová",J516,0)</f>
        <v>0</v>
      </c>
      <c r="BJ516" s="18" t="s">
        <v>79</v>
      </c>
      <c r="BK516" s="144">
        <f>ROUND(I516*H516,2)</f>
        <v>0</v>
      </c>
      <c r="BL516" s="18" t="s">
        <v>163</v>
      </c>
      <c r="BM516" s="143" t="s">
        <v>2357</v>
      </c>
    </row>
    <row r="517" spans="2:65" s="1" customFormat="1" ht="10.199999999999999">
      <c r="B517" s="33"/>
      <c r="D517" s="145" t="s">
        <v>164</v>
      </c>
      <c r="F517" s="146" t="s">
        <v>1174</v>
      </c>
      <c r="I517" s="147"/>
      <c r="L517" s="33"/>
      <c r="M517" s="148"/>
      <c r="T517" s="54"/>
      <c r="AT517" s="18" t="s">
        <v>164</v>
      </c>
      <c r="AU517" s="18" t="s">
        <v>82</v>
      </c>
    </row>
    <row r="518" spans="2:65" s="14" customFormat="1" ht="10.199999999999999">
      <c r="B518" s="178"/>
      <c r="D518" s="160" t="s">
        <v>514</v>
      </c>
      <c r="E518" s="179" t="s">
        <v>19</v>
      </c>
      <c r="F518" s="180" t="s">
        <v>2159</v>
      </c>
      <c r="H518" s="179" t="s">
        <v>19</v>
      </c>
      <c r="I518" s="181"/>
      <c r="L518" s="178"/>
      <c r="M518" s="182"/>
      <c r="T518" s="183"/>
      <c r="AT518" s="179" t="s">
        <v>514</v>
      </c>
      <c r="AU518" s="179" t="s">
        <v>82</v>
      </c>
      <c r="AV518" s="14" t="s">
        <v>79</v>
      </c>
      <c r="AW518" s="14" t="s">
        <v>33</v>
      </c>
      <c r="AX518" s="14" t="s">
        <v>72</v>
      </c>
      <c r="AY518" s="179" t="s">
        <v>155</v>
      </c>
    </row>
    <row r="519" spans="2:65" s="14" customFormat="1" ht="10.199999999999999">
      <c r="B519" s="178"/>
      <c r="D519" s="160" t="s">
        <v>514</v>
      </c>
      <c r="E519" s="179" t="s">
        <v>19</v>
      </c>
      <c r="F519" s="180" t="s">
        <v>2153</v>
      </c>
      <c r="H519" s="179" t="s">
        <v>19</v>
      </c>
      <c r="I519" s="181"/>
      <c r="L519" s="178"/>
      <c r="M519" s="182"/>
      <c r="T519" s="183"/>
      <c r="AT519" s="179" t="s">
        <v>514</v>
      </c>
      <c r="AU519" s="179" t="s">
        <v>82</v>
      </c>
      <c r="AV519" s="14" t="s">
        <v>79</v>
      </c>
      <c r="AW519" s="14" t="s">
        <v>33</v>
      </c>
      <c r="AX519" s="14" t="s">
        <v>72</v>
      </c>
      <c r="AY519" s="179" t="s">
        <v>155</v>
      </c>
    </row>
    <row r="520" spans="2:65" s="12" customFormat="1" ht="10.199999999999999">
      <c r="B520" s="159"/>
      <c r="D520" s="160" t="s">
        <v>514</v>
      </c>
      <c r="E520" s="161" t="s">
        <v>19</v>
      </c>
      <c r="F520" s="162" t="s">
        <v>2255</v>
      </c>
      <c r="H520" s="163">
        <v>279</v>
      </c>
      <c r="I520" s="164"/>
      <c r="L520" s="159"/>
      <c r="M520" s="165"/>
      <c r="T520" s="166"/>
      <c r="AT520" s="161" t="s">
        <v>514</v>
      </c>
      <c r="AU520" s="161" t="s">
        <v>82</v>
      </c>
      <c r="AV520" s="12" t="s">
        <v>82</v>
      </c>
      <c r="AW520" s="12" t="s">
        <v>33</v>
      </c>
      <c r="AX520" s="12" t="s">
        <v>79</v>
      </c>
      <c r="AY520" s="161" t="s">
        <v>155</v>
      </c>
    </row>
    <row r="521" spans="2:65" s="1" customFormat="1" ht="16.5" customHeight="1">
      <c r="B521" s="33"/>
      <c r="C521" s="132" t="s">
        <v>311</v>
      </c>
      <c r="D521" s="132" t="s">
        <v>158</v>
      </c>
      <c r="E521" s="133" t="s">
        <v>2358</v>
      </c>
      <c r="F521" s="134" t="s">
        <v>2359</v>
      </c>
      <c r="G521" s="135" t="s">
        <v>171</v>
      </c>
      <c r="H521" s="136">
        <v>279</v>
      </c>
      <c r="I521" s="137"/>
      <c r="J521" s="138">
        <f>ROUND(I521*H521,2)</f>
        <v>0</v>
      </c>
      <c r="K521" s="134" t="s">
        <v>162</v>
      </c>
      <c r="L521" s="33"/>
      <c r="M521" s="139" t="s">
        <v>19</v>
      </c>
      <c r="N521" s="140" t="s">
        <v>43</v>
      </c>
      <c r="P521" s="141">
        <f>O521*H521</f>
        <v>0</v>
      </c>
      <c r="Q521" s="141">
        <v>0</v>
      </c>
      <c r="R521" s="141">
        <f>Q521*H521</f>
        <v>0</v>
      </c>
      <c r="S521" s="141">
        <v>0</v>
      </c>
      <c r="T521" s="142">
        <f>S521*H521</f>
        <v>0</v>
      </c>
      <c r="AR521" s="143" t="s">
        <v>163</v>
      </c>
      <c r="AT521" s="143" t="s">
        <v>158</v>
      </c>
      <c r="AU521" s="143" t="s">
        <v>82</v>
      </c>
      <c r="AY521" s="18" t="s">
        <v>155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8" t="s">
        <v>79</v>
      </c>
      <c r="BK521" s="144">
        <f>ROUND(I521*H521,2)</f>
        <v>0</v>
      </c>
      <c r="BL521" s="18" t="s">
        <v>163</v>
      </c>
      <c r="BM521" s="143" t="s">
        <v>2360</v>
      </c>
    </row>
    <row r="522" spans="2:65" s="1" customFormat="1" ht="10.199999999999999">
      <c r="B522" s="33"/>
      <c r="D522" s="145" t="s">
        <v>164</v>
      </c>
      <c r="F522" s="146" t="s">
        <v>2361</v>
      </c>
      <c r="I522" s="147"/>
      <c r="L522" s="33"/>
      <c r="M522" s="148"/>
      <c r="T522" s="54"/>
      <c r="AT522" s="18" t="s">
        <v>164</v>
      </c>
      <c r="AU522" s="18" t="s">
        <v>82</v>
      </c>
    </row>
    <row r="523" spans="2:65" s="14" customFormat="1" ht="10.199999999999999">
      <c r="B523" s="178"/>
      <c r="D523" s="160" t="s">
        <v>514</v>
      </c>
      <c r="E523" s="179" t="s">
        <v>19</v>
      </c>
      <c r="F523" s="180" t="s">
        <v>2159</v>
      </c>
      <c r="H523" s="179" t="s">
        <v>19</v>
      </c>
      <c r="I523" s="181"/>
      <c r="L523" s="178"/>
      <c r="M523" s="182"/>
      <c r="T523" s="183"/>
      <c r="AT523" s="179" t="s">
        <v>514</v>
      </c>
      <c r="AU523" s="179" t="s">
        <v>82</v>
      </c>
      <c r="AV523" s="14" t="s">
        <v>79</v>
      </c>
      <c r="AW523" s="14" t="s">
        <v>33</v>
      </c>
      <c r="AX523" s="14" t="s">
        <v>72</v>
      </c>
      <c r="AY523" s="179" t="s">
        <v>155</v>
      </c>
    </row>
    <row r="524" spans="2:65" s="14" customFormat="1" ht="10.199999999999999">
      <c r="B524" s="178"/>
      <c r="D524" s="160" t="s">
        <v>514</v>
      </c>
      <c r="E524" s="179" t="s">
        <v>19</v>
      </c>
      <c r="F524" s="180" t="s">
        <v>2153</v>
      </c>
      <c r="H524" s="179" t="s">
        <v>19</v>
      </c>
      <c r="I524" s="181"/>
      <c r="L524" s="178"/>
      <c r="M524" s="182"/>
      <c r="T524" s="183"/>
      <c r="AT524" s="179" t="s">
        <v>514</v>
      </c>
      <c r="AU524" s="179" t="s">
        <v>82</v>
      </c>
      <c r="AV524" s="14" t="s">
        <v>79</v>
      </c>
      <c r="AW524" s="14" t="s">
        <v>33</v>
      </c>
      <c r="AX524" s="14" t="s">
        <v>72</v>
      </c>
      <c r="AY524" s="179" t="s">
        <v>155</v>
      </c>
    </row>
    <row r="525" spans="2:65" s="12" customFormat="1" ht="10.199999999999999">
      <c r="B525" s="159"/>
      <c r="D525" s="160" t="s">
        <v>514</v>
      </c>
      <c r="E525" s="161" t="s">
        <v>19</v>
      </c>
      <c r="F525" s="162" t="s">
        <v>2255</v>
      </c>
      <c r="H525" s="163">
        <v>279</v>
      </c>
      <c r="I525" s="164"/>
      <c r="L525" s="159"/>
      <c r="M525" s="165"/>
      <c r="T525" s="166"/>
      <c r="AT525" s="161" t="s">
        <v>514</v>
      </c>
      <c r="AU525" s="161" t="s">
        <v>82</v>
      </c>
      <c r="AV525" s="12" t="s">
        <v>82</v>
      </c>
      <c r="AW525" s="12" t="s">
        <v>33</v>
      </c>
      <c r="AX525" s="12" t="s">
        <v>79</v>
      </c>
      <c r="AY525" s="161" t="s">
        <v>155</v>
      </c>
    </row>
    <row r="526" spans="2:65" s="11" customFormat="1" ht="22.8" customHeight="1">
      <c r="B526" s="120"/>
      <c r="D526" s="121" t="s">
        <v>71</v>
      </c>
      <c r="E526" s="130" t="s">
        <v>1849</v>
      </c>
      <c r="F526" s="130" t="s">
        <v>2362</v>
      </c>
      <c r="I526" s="123"/>
      <c r="J526" s="131">
        <f>BK526</f>
        <v>0</v>
      </c>
      <c r="L526" s="120"/>
      <c r="M526" s="125"/>
      <c r="P526" s="126">
        <f>SUM(P527:P531)</f>
        <v>0</v>
      </c>
      <c r="R526" s="126">
        <f>SUM(R527:R531)</f>
        <v>0</v>
      </c>
      <c r="T526" s="127">
        <f>SUM(T527:T531)</f>
        <v>0</v>
      </c>
      <c r="AR526" s="121" t="s">
        <v>79</v>
      </c>
      <c r="AT526" s="128" t="s">
        <v>71</v>
      </c>
      <c r="AU526" s="128" t="s">
        <v>79</v>
      </c>
      <c r="AY526" s="121" t="s">
        <v>155</v>
      </c>
      <c r="BK526" s="129">
        <f>SUM(BK527:BK531)</f>
        <v>0</v>
      </c>
    </row>
    <row r="527" spans="2:65" s="1" customFormat="1" ht="16.5" customHeight="1">
      <c r="B527" s="33"/>
      <c r="C527" s="132" t="s">
        <v>453</v>
      </c>
      <c r="D527" s="132" t="s">
        <v>158</v>
      </c>
      <c r="E527" s="133" t="s">
        <v>2363</v>
      </c>
      <c r="F527" s="134" t="s">
        <v>2364</v>
      </c>
      <c r="G527" s="135" t="s">
        <v>1040</v>
      </c>
      <c r="H527" s="136">
        <v>1</v>
      </c>
      <c r="I527" s="137"/>
      <c r="J527" s="138">
        <f>ROUND(I527*H527,2)</f>
        <v>0</v>
      </c>
      <c r="K527" s="134" t="s">
        <v>19</v>
      </c>
      <c r="L527" s="33"/>
      <c r="M527" s="139" t="s">
        <v>19</v>
      </c>
      <c r="N527" s="140" t="s">
        <v>43</v>
      </c>
      <c r="P527" s="141">
        <f>O527*H527</f>
        <v>0</v>
      </c>
      <c r="Q527" s="141">
        <v>0</v>
      </c>
      <c r="R527" s="141">
        <f>Q527*H527</f>
        <v>0</v>
      </c>
      <c r="S527" s="141">
        <v>0</v>
      </c>
      <c r="T527" s="142">
        <f>S527*H527</f>
        <v>0</v>
      </c>
      <c r="AR527" s="143" t="s">
        <v>163</v>
      </c>
      <c r="AT527" s="143" t="s">
        <v>158</v>
      </c>
      <c r="AU527" s="143" t="s">
        <v>82</v>
      </c>
      <c r="AY527" s="18" t="s">
        <v>155</v>
      </c>
      <c r="BE527" s="144">
        <f>IF(N527="základní",J527,0)</f>
        <v>0</v>
      </c>
      <c r="BF527" s="144">
        <f>IF(N527="snížená",J527,0)</f>
        <v>0</v>
      </c>
      <c r="BG527" s="144">
        <f>IF(N527="zákl. přenesená",J527,0)</f>
        <v>0</v>
      </c>
      <c r="BH527" s="144">
        <f>IF(N527="sníž. přenesená",J527,0)</f>
        <v>0</v>
      </c>
      <c r="BI527" s="144">
        <f>IF(N527="nulová",J527,0)</f>
        <v>0</v>
      </c>
      <c r="BJ527" s="18" t="s">
        <v>79</v>
      </c>
      <c r="BK527" s="144">
        <f>ROUND(I527*H527,2)</f>
        <v>0</v>
      </c>
      <c r="BL527" s="18" t="s">
        <v>163</v>
      </c>
      <c r="BM527" s="143" t="s">
        <v>2365</v>
      </c>
    </row>
    <row r="528" spans="2:65" s="12" customFormat="1" ht="10.199999999999999">
      <c r="B528" s="159"/>
      <c r="D528" s="160" t="s">
        <v>514</v>
      </c>
      <c r="E528" s="161" t="s">
        <v>19</v>
      </c>
      <c r="F528" s="162" t="s">
        <v>79</v>
      </c>
      <c r="H528" s="163">
        <v>1</v>
      </c>
      <c r="I528" s="164"/>
      <c r="L528" s="159"/>
      <c r="M528" s="165"/>
      <c r="T528" s="166"/>
      <c r="AT528" s="161" t="s">
        <v>514</v>
      </c>
      <c r="AU528" s="161" t="s">
        <v>82</v>
      </c>
      <c r="AV528" s="12" t="s">
        <v>82</v>
      </c>
      <c r="AW528" s="12" t="s">
        <v>33</v>
      </c>
      <c r="AX528" s="12" t="s">
        <v>79</v>
      </c>
      <c r="AY528" s="161" t="s">
        <v>155</v>
      </c>
    </row>
    <row r="529" spans="2:65" s="1" customFormat="1" ht="16.5" customHeight="1">
      <c r="B529" s="33"/>
      <c r="C529" s="132" t="s">
        <v>316</v>
      </c>
      <c r="D529" s="132" t="s">
        <v>158</v>
      </c>
      <c r="E529" s="133" t="s">
        <v>2366</v>
      </c>
      <c r="F529" s="134" t="s">
        <v>2367</v>
      </c>
      <c r="G529" s="135" t="s">
        <v>2321</v>
      </c>
      <c r="H529" s="136">
        <v>4</v>
      </c>
      <c r="I529" s="137"/>
      <c r="J529" s="138">
        <f>ROUND(I529*H529,2)</f>
        <v>0</v>
      </c>
      <c r="K529" s="134" t="s">
        <v>19</v>
      </c>
      <c r="L529" s="33"/>
      <c r="M529" s="139" t="s">
        <v>19</v>
      </c>
      <c r="N529" s="140" t="s">
        <v>43</v>
      </c>
      <c r="P529" s="141">
        <f>O529*H529</f>
        <v>0</v>
      </c>
      <c r="Q529" s="141">
        <v>0</v>
      </c>
      <c r="R529" s="141">
        <f>Q529*H529</f>
        <v>0</v>
      </c>
      <c r="S529" s="141">
        <v>0</v>
      </c>
      <c r="T529" s="142">
        <f>S529*H529</f>
        <v>0</v>
      </c>
      <c r="AR529" s="143" t="s">
        <v>163</v>
      </c>
      <c r="AT529" s="143" t="s">
        <v>158</v>
      </c>
      <c r="AU529" s="143" t="s">
        <v>82</v>
      </c>
      <c r="AY529" s="18" t="s">
        <v>155</v>
      </c>
      <c r="BE529" s="144">
        <f>IF(N529="základní",J529,0)</f>
        <v>0</v>
      </c>
      <c r="BF529" s="144">
        <f>IF(N529="snížená",J529,0)</f>
        <v>0</v>
      </c>
      <c r="BG529" s="144">
        <f>IF(N529="zákl. přenesená",J529,0)</f>
        <v>0</v>
      </c>
      <c r="BH529" s="144">
        <f>IF(N529="sníž. přenesená",J529,0)</f>
        <v>0</v>
      </c>
      <c r="BI529" s="144">
        <f>IF(N529="nulová",J529,0)</f>
        <v>0</v>
      </c>
      <c r="BJ529" s="18" t="s">
        <v>79</v>
      </c>
      <c r="BK529" s="144">
        <f>ROUND(I529*H529,2)</f>
        <v>0</v>
      </c>
      <c r="BL529" s="18" t="s">
        <v>163</v>
      </c>
      <c r="BM529" s="143" t="s">
        <v>2368</v>
      </c>
    </row>
    <row r="530" spans="2:65" s="14" customFormat="1" ht="10.199999999999999">
      <c r="B530" s="178"/>
      <c r="D530" s="160" t="s">
        <v>514</v>
      </c>
      <c r="E530" s="179" t="s">
        <v>19</v>
      </c>
      <c r="F530" s="180" t="s">
        <v>2369</v>
      </c>
      <c r="H530" s="179" t="s">
        <v>19</v>
      </c>
      <c r="I530" s="181"/>
      <c r="L530" s="178"/>
      <c r="M530" s="182"/>
      <c r="T530" s="183"/>
      <c r="AT530" s="179" t="s">
        <v>514</v>
      </c>
      <c r="AU530" s="179" t="s">
        <v>82</v>
      </c>
      <c r="AV530" s="14" t="s">
        <v>79</v>
      </c>
      <c r="AW530" s="14" t="s">
        <v>33</v>
      </c>
      <c r="AX530" s="14" t="s">
        <v>72</v>
      </c>
      <c r="AY530" s="179" t="s">
        <v>155</v>
      </c>
    </row>
    <row r="531" spans="2:65" s="12" customFormat="1" ht="10.199999999999999">
      <c r="B531" s="159"/>
      <c r="D531" s="160" t="s">
        <v>514</v>
      </c>
      <c r="E531" s="161" t="s">
        <v>19</v>
      </c>
      <c r="F531" s="162" t="s">
        <v>163</v>
      </c>
      <c r="H531" s="163">
        <v>4</v>
      </c>
      <c r="I531" s="164"/>
      <c r="L531" s="159"/>
      <c r="M531" s="165"/>
      <c r="T531" s="166"/>
      <c r="AT531" s="161" t="s">
        <v>514</v>
      </c>
      <c r="AU531" s="161" t="s">
        <v>82</v>
      </c>
      <c r="AV531" s="12" t="s">
        <v>82</v>
      </c>
      <c r="AW531" s="12" t="s">
        <v>33</v>
      </c>
      <c r="AX531" s="12" t="s">
        <v>79</v>
      </c>
      <c r="AY531" s="161" t="s">
        <v>155</v>
      </c>
    </row>
    <row r="532" spans="2:65" s="11" customFormat="1" ht="22.8" customHeight="1">
      <c r="B532" s="120"/>
      <c r="D532" s="121" t="s">
        <v>71</v>
      </c>
      <c r="E532" s="130" t="s">
        <v>531</v>
      </c>
      <c r="F532" s="130" t="s">
        <v>532</v>
      </c>
      <c r="I532" s="123"/>
      <c r="J532" s="131">
        <f>BK532</f>
        <v>0</v>
      </c>
      <c r="L532" s="120"/>
      <c r="M532" s="125"/>
      <c r="P532" s="126">
        <f>SUM(P533:P536)</f>
        <v>0</v>
      </c>
      <c r="R532" s="126">
        <f>SUM(R533:R536)</f>
        <v>0</v>
      </c>
      <c r="T532" s="127">
        <f>SUM(T533:T536)</f>
        <v>0</v>
      </c>
      <c r="AR532" s="121" t="s">
        <v>79</v>
      </c>
      <c r="AT532" s="128" t="s">
        <v>71</v>
      </c>
      <c r="AU532" s="128" t="s">
        <v>79</v>
      </c>
      <c r="AY532" s="121" t="s">
        <v>155</v>
      </c>
      <c r="BK532" s="129">
        <f>SUM(BK533:BK536)</f>
        <v>0</v>
      </c>
    </row>
    <row r="533" spans="2:65" s="1" customFormat="1" ht="24.15" customHeight="1">
      <c r="B533" s="33"/>
      <c r="C533" s="132" t="s">
        <v>461</v>
      </c>
      <c r="D533" s="132" t="s">
        <v>158</v>
      </c>
      <c r="E533" s="133" t="s">
        <v>1057</v>
      </c>
      <c r="F533" s="134" t="s">
        <v>1058</v>
      </c>
      <c r="G533" s="135" t="s">
        <v>232</v>
      </c>
      <c r="H533" s="136">
        <v>59.759</v>
      </c>
      <c r="I533" s="137"/>
      <c r="J533" s="138">
        <f>ROUND(I533*H533,2)</f>
        <v>0</v>
      </c>
      <c r="K533" s="134" t="s">
        <v>162</v>
      </c>
      <c r="L533" s="33"/>
      <c r="M533" s="139" t="s">
        <v>19</v>
      </c>
      <c r="N533" s="140" t="s">
        <v>43</v>
      </c>
      <c r="P533" s="141">
        <f>O533*H533</f>
        <v>0</v>
      </c>
      <c r="Q533" s="141">
        <v>0</v>
      </c>
      <c r="R533" s="141">
        <f>Q533*H533</f>
        <v>0</v>
      </c>
      <c r="S533" s="141">
        <v>0</v>
      </c>
      <c r="T533" s="142">
        <f>S533*H533</f>
        <v>0</v>
      </c>
      <c r="AR533" s="143" t="s">
        <v>163</v>
      </c>
      <c r="AT533" s="143" t="s">
        <v>158</v>
      </c>
      <c r="AU533" s="143" t="s">
        <v>82</v>
      </c>
      <c r="AY533" s="18" t="s">
        <v>155</v>
      </c>
      <c r="BE533" s="144">
        <f>IF(N533="základní",J533,0)</f>
        <v>0</v>
      </c>
      <c r="BF533" s="144">
        <f>IF(N533="snížená",J533,0)</f>
        <v>0</v>
      </c>
      <c r="BG533" s="144">
        <f>IF(N533="zákl. přenesená",J533,0)</f>
        <v>0</v>
      </c>
      <c r="BH533" s="144">
        <f>IF(N533="sníž. přenesená",J533,0)</f>
        <v>0</v>
      </c>
      <c r="BI533" s="144">
        <f>IF(N533="nulová",J533,0)</f>
        <v>0</v>
      </c>
      <c r="BJ533" s="18" t="s">
        <v>79</v>
      </c>
      <c r="BK533" s="144">
        <f>ROUND(I533*H533,2)</f>
        <v>0</v>
      </c>
      <c r="BL533" s="18" t="s">
        <v>163</v>
      </c>
      <c r="BM533" s="143" t="s">
        <v>2370</v>
      </c>
    </row>
    <row r="534" spans="2:65" s="1" customFormat="1" ht="10.199999999999999">
      <c r="B534" s="33"/>
      <c r="D534" s="145" t="s">
        <v>164</v>
      </c>
      <c r="F534" s="146" t="s">
        <v>1060</v>
      </c>
      <c r="I534" s="147"/>
      <c r="L534" s="33"/>
      <c r="M534" s="148"/>
      <c r="T534" s="54"/>
      <c r="AT534" s="18" t="s">
        <v>164</v>
      </c>
      <c r="AU534" s="18" t="s">
        <v>82</v>
      </c>
    </row>
    <row r="535" spans="2:65" s="1" customFormat="1" ht="24.15" customHeight="1">
      <c r="B535" s="33"/>
      <c r="C535" s="132" t="s">
        <v>320</v>
      </c>
      <c r="D535" s="132" t="s">
        <v>158</v>
      </c>
      <c r="E535" s="133" t="s">
        <v>1061</v>
      </c>
      <c r="F535" s="134" t="s">
        <v>1062</v>
      </c>
      <c r="G535" s="135" t="s">
        <v>232</v>
      </c>
      <c r="H535" s="136">
        <v>59.759</v>
      </c>
      <c r="I535" s="137"/>
      <c r="J535" s="138">
        <f>ROUND(I535*H535,2)</f>
        <v>0</v>
      </c>
      <c r="K535" s="134" t="s">
        <v>162</v>
      </c>
      <c r="L535" s="33"/>
      <c r="M535" s="139" t="s">
        <v>19</v>
      </c>
      <c r="N535" s="140" t="s">
        <v>43</v>
      </c>
      <c r="P535" s="141">
        <f>O535*H535</f>
        <v>0</v>
      </c>
      <c r="Q535" s="141">
        <v>0</v>
      </c>
      <c r="R535" s="141">
        <f>Q535*H535</f>
        <v>0</v>
      </c>
      <c r="S535" s="141">
        <v>0</v>
      </c>
      <c r="T535" s="142">
        <f>S535*H535</f>
        <v>0</v>
      </c>
      <c r="AR535" s="143" t="s">
        <v>163</v>
      </c>
      <c r="AT535" s="143" t="s">
        <v>158</v>
      </c>
      <c r="AU535" s="143" t="s">
        <v>82</v>
      </c>
      <c r="AY535" s="18" t="s">
        <v>155</v>
      </c>
      <c r="BE535" s="144">
        <f>IF(N535="základní",J535,0)</f>
        <v>0</v>
      </c>
      <c r="BF535" s="144">
        <f>IF(N535="snížená",J535,0)</f>
        <v>0</v>
      </c>
      <c r="BG535" s="144">
        <f>IF(N535="zákl. přenesená",J535,0)</f>
        <v>0</v>
      </c>
      <c r="BH535" s="144">
        <f>IF(N535="sníž. přenesená",J535,0)</f>
        <v>0</v>
      </c>
      <c r="BI535" s="144">
        <f>IF(N535="nulová",J535,0)</f>
        <v>0</v>
      </c>
      <c r="BJ535" s="18" t="s">
        <v>79</v>
      </c>
      <c r="BK535" s="144">
        <f>ROUND(I535*H535,2)</f>
        <v>0</v>
      </c>
      <c r="BL535" s="18" t="s">
        <v>163</v>
      </c>
      <c r="BM535" s="143" t="s">
        <v>2371</v>
      </c>
    </row>
    <row r="536" spans="2:65" s="1" customFormat="1" ht="10.199999999999999">
      <c r="B536" s="33"/>
      <c r="D536" s="145" t="s">
        <v>164</v>
      </c>
      <c r="F536" s="146" t="s">
        <v>1064</v>
      </c>
      <c r="I536" s="147"/>
      <c r="L536" s="33"/>
      <c r="M536" s="174"/>
      <c r="N536" s="175"/>
      <c r="O536" s="175"/>
      <c r="P536" s="175"/>
      <c r="Q536" s="175"/>
      <c r="R536" s="175"/>
      <c r="S536" s="175"/>
      <c r="T536" s="176"/>
      <c r="AT536" s="18" t="s">
        <v>164</v>
      </c>
      <c r="AU536" s="18" t="s">
        <v>82</v>
      </c>
    </row>
    <row r="537" spans="2:65" s="1" customFormat="1" ht="6.9" customHeight="1">
      <c r="B537" s="42"/>
      <c r="C537" s="43"/>
      <c r="D537" s="43"/>
      <c r="E537" s="43"/>
      <c r="F537" s="43"/>
      <c r="G537" s="43"/>
      <c r="H537" s="43"/>
      <c r="I537" s="43"/>
      <c r="J537" s="43"/>
      <c r="K537" s="43"/>
      <c r="L537" s="33"/>
    </row>
  </sheetData>
  <sheetProtection algorithmName="SHA-512" hashValue="DcVURl17uss8lNtleJ4F3eUat+N9tHwFAJmmDXvdgddUCn3YzuK6W9Xu591HY1X1EGtfpkGaqcLnmvPT/YQ9zg==" saltValue="GmvbviCGLpSD4vJ38vcS4uAoEDjZ3hKETXxPSX2P7WfDzSD6QB6bMrvNOJypP8pWjrhRK8cUW9XZBalY8VYvXw==" spinCount="100000" sheet="1" objects="1" scenarios="1" formatColumns="0" formatRows="0" autoFilter="0"/>
  <autoFilter ref="C92:K536" xr:uid="{00000000-0009-0000-0000-000006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600-000000000000}"/>
    <hyperlink ref="F102" r:id="rId2" xr:uid="{00000000-0004-0000-0600-000001000000}"/>
    <hyperlink ref="F106" r:id="rId3" xr:uid="{00000000-0004-0000-0600-000002000000}"/>
    <hyperlink ref="F110" r:id="rId4" xr:uid="{00000000-0004-0000-0600-000003000000}"/>
    <hyperlink ref="F114" r:id="rId5" xr:uid="{00000000-0004-0000-0600-000004000000}"/>
    <hyperlink ref="F121" r:id="rId6" xr:uid="{00000000-0004-0000-0600-000005000000}"/>
    <hyperlink ref="F184" r:id="rId7" xr:uid="{00000000-0004-0000-0600-000006000000}"/>
    <hyperlink ref="F243" r:id="rId8" xr:uid="{00000000-0004-0000-0600-000007000000}"/>
    <hyperlink ref="F247" r:id="rId9" xr:uid="{00000000-0004-0000-0600-000008000000}"/>
    <hyperlink ref="F261" r:id="rId10" xr:uid="{00000000-0004-0000-0600-000009000000}"/>
    <hyperlink ref="F269" r:id="rId11" xr:uid="{00000000-0004-0000-0600-00000A000000}"/>
    <hyperlink ref="F278" r:id="rId12" xr:uid="{00000000-0004-0000-0600-00000B000000}"/>
    <hyperlink ref="F285" r:id="rId13" xr:uid="{00000000-0004-0000-0600-00000C000000}"/>
    <hyperlink ref="F292" r:id="rId14" xr:uid="{00000000-0004-0000-0600-00000D000000}"/>
    <hyperlink ref="F297" r:id="rId15" xr:uid="{00000000-0004-0000-0600-00000E000000}"/>
    <hyperlink ref="F302" r:id="rId16" xr:uid="{00000000-0004-0000-0600-00000F000000}"/>
    <hyperlink ref="F309" r:id="rId17" xr:uid="{00000000-0004-0000-0600-000010000000}"/>
    <hyperlink ref="F313" r:id="rId18" xr:uid="{00000000-0004-0000-0600-000011000000}"/>
    <hyperlink ref="F317" r:id="rId19" xr:uid="{00000000-0004-0000-0600-000012000000}"/>
    <hyperlink ref="F321" r:id="rId20" xr:uid="{00000000-0004-0000-0600-000013000000}"/>
    <hyperlink ref="F325" r:id="rId21" xr:uid="{00000000-0004-0000-0600-000014000000}"/>
    <hyperlink ref="F329" r:id="rId22" xr:uid="{00000000-0004-0000-0600-000015000000}"/>
    <hyperlink ref="F333" r:id="rId23" xr:uid="{00000000-0004-0000-0600-000016000000}"/>
    <hyperlink ref="F338" r:id="rId24" xr:uid="{00000000-0004-0000-0600-000017000000}"/>
    <hyperlink ref="F343" r:id="rId25" xr:uid="{00000000-0004-0000-0600-000018000000}"/>
    <hyperlink ref="F348" r:id="rId26" xr:uid="{00000000-0004-0000-0600-000019000000}"/>
    <hyperlink ref="F353" r:id="rId27" xr:uid="{00000000-0004-0000-0600-00001A000000}"/>
    <hyperlink ref="F362" r:id="rId28" xr:uid="{00000000-0004-0000-0600-00001B000000}"/>
    <hyperlink ref="F378" r:id="rId29" xr:uid="{00000000-0004-0000-0600-00001C000000}"/>
    <hyperlink ref="F387" r:id="rId30" xr:uid="{00000000-0004-0000-0600-00001D000000}"/>
    <hyperlink ref="F395" r:id="rId31" xr:uid="{00000000-0004-0000-0600-00001E000000}"/>
    <hyperlink ref="F404" r:id="rId32" xr:uid="{00000000-0004-0000-0600-00001F000000}"/>
    <hyperlink ref="F413" r:id="rId33" xr:uid="{00000000-0004-0000-0600-000020000000}"/>
    <hyperlink ref="F460" r:id="rId34" xr:uid="{00000000-0004-0000-0600-000021000000}"/>
    <hyperlink ref="F471" r:id="rId35" xr:uid="{00000000-0004-0000-0600-000022000000}"/>
    <hyperlink ref="F481" r:id="rId36" xr:uid="{00000000-0004-0000-0600-000023000000}"/>
    <hyperlink ref="F492" r:id="rId37" xr:uid="{00000000-0004-0000-0600-000024000000}"/>
    <hyperlink ref="F502" r:id="rId38" xr:uid="{00000000-0004-0000-0600-000025000000}"/>
    <hyperlink ref="F508" r:id="rId39" xr:uid="{00000000-0004-0000-0600-000026000000}"/>
    <hyperlink ref="F512" r:id="rId40" xr:uid="{00000000-0004-0000-0600-000027000000}"/>
    <hyperlink ref="F517" r:id="rId41" xr:uid="{00000000-0004-0000-0600-000028000000}"/>
    <hyperlink ref="F522" r:id="rId42" xr:uid="{00000000-0004-0000-0600-000029000000}"/>
    <hyperlink ref="F534" r:id="rId43" xr:uid="{00000000-0004-0000-0600-00002A000000}"/>
    <hyperlink ref="F536" r:id="rId44" xr:uid="{00000000-0004-0000-0600-00002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3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AT2" s="18" t="s">
        <v>111</v>
      </c>
    </row>
    <row r="3" spans="2:46" ht="6.9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" customHeight="1">
      <c r="B4" s="21"/>
      <c r="D4" s="22" t="s">
        <v>122</v>
      </c>
      <c r="L4" s="21"/>
      <c r="M4" s="91" t="s">
        <v>10</v>
      </c>
      <c r="AT4" s="18" t="s">
        <v>4</v>
      </c>
    </row>
    <row r="5" spans="2:46" ht="6.9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5" t="str">
        <f>'Rekapitulace stavby'!K6</f>
        <v>Tištín - lokalita Z3 - Dopravní a technická infrastruktura pro I. a II. etapu výstavby</v>
      </c>
      <c r="F7" s="326"/>
      <c r="G7" s="326"/>
      <c r="H7" s="326"/>
      <c r="L7" s="21"/>
    </row>
    <row r="8" spans="2:46" ht="12" customHeight="1">
      <c r="B8" s="21"/>
      <c r="D8" s="28" t="s">
        <v>123</v>
      </c>
      <c r="L8" s="21"/>
    </row>
    <row r="9" spans="2:46" s="1" customFormat="1" ht="16.5" customHeight="1">
      <c r="B9" s="33"/>
      <c r="E9" s="325" t="s">
        <v>124</v>
      </c>
      <c r="F9" s="327"/>
      <c r="G9" s="327"/>
      <c r="H9" s="327"/>
      <c r="L9" s="33"/>
    </row>
    <row r="10" spans="2:46" s="1" customFormat="1" ht="12" customHeight="1">
      <c r="B10" s="33"/>
      <c r="D10" s="28" t="s">
        <v>125</v>
      </c>
      <c r="L10" s="33"/>
    </row>
    <row r="11" spans="2:46" s="1" customFormat="1" ht="16.5" customHeight="1">
      <c r="B11" s="33"/>
      <c r="E11" s="288" t="s">
        <v>2510</v>
      </c>
      <c r="F11" s="327"/>
      <c r="G11" s="327"/>
      <c r="H11" s="327"/>
      <c r="L11" s="33"/>
    </row>
    <row r="12" spans="2:46" s="1" customFormat="1" ht="10.199999999999999">
      <c r="B12" s="33"/>
      <c r="L12" s="33"/>
    </row>
    <row r="13" spans="2:46" s="1" customFormat="1" ht="12" customHeight="1">
      <c r="B13" s="33"/>
      <c r="D13" s="28" t="s">
        <v>18</v>
      </c>
      <c r="F13" s="26" t="s">
        <v>112</v>
      </c>
      <c r="I13" s="28" t="s">
        <v>20</v>
      </c>
      <c r="J13" s="26" t="s">
        <v>2511</v>
      </c>
      <c r="L13" s="33"/>
    </row>
    <row r="14" spans="2:46" s="1" customFormat="1" ht="12" customHeight="1">
      <c r="B14" s="33"/>
      <c r="D14" s="28" t="s">
        <v>21</v>
      </c>
      <c r="F14" s="26" t="s">
        <v>22</v>
      </c>
      <c r="I14" s="28" t="s">
        <v>23</v>
      </c>
      <c r="J14" s="50" t="str">
        <f>'Rekapitulace stavby'!AN8</f>
        <v>16. 4. 2024</v>
      </c>
      <c r="L14" s="33"/>
    </row>
    <row r="15" spans="2:46" s="1" customFormat="1" ht="10.8" customHeight="1">
      <c r="B15" s="33"/>
      <c r="L15" s="33"/>
    </row>
    <row r="16" spans="2:46" s="1" customFormat="1" ht="12" customHeight="1">
      <c r="B16" s="33"/>
      <c r="D16" s="28" t="s">
        <v>25</v>
      </c>
      <c r="I16" s="28" t="s">
        <v>26</v>
      </c>
      <c r="J16" s="26" t="s">
        <v>19</v>
      </c>
      <c r="L16" s="33"/>
    </row>
    <row r="17" spans="2:12" s="1" customFormat="1" ht="18" customHeight="1">
      <c r="B17" s="33"/>
      <c r="E17" s="26" t="s">
        <v>27</v>
      </c>
      <c r="I17" s="28" t="s">
        <v>28</v>
      </c>
      <c r="J17" s="26" t="s">
        <v>19</v>
      </c>
      <c r="L17" s="33"/>
    </row>
    <row r="18" spans="2:12" s="1" customFormat="1" ht="6.9" customHeight="1">
      <c r="B18" s="33"/>
      <c r="L18" s="33"/>
    </row>
    <row r="19" spans="2:12" s="1" customFormat="1" ht="12" customHeight="1">
      <c r="B19" s="33"/>
      <c r="D19" s="28" t="s">
        <v>29</v>
      </c>
      <c r="I19" s="28" t="s">
        <v>26</v>
      </c>
      <c r="J19" s="29" t="str">
        <f>'Rekapitulace stavby'!AN13</f>
        <v>Vyplň údaj</v>
      </c>
      <c r="L19" s="33"/>
    </row>
    <row r="20" spans="2:12" s="1" customFormat="1" ht="18" customHeight="1">
      <c r="B20" s="33"/>
      <c r="E20" s="328" t="str">
        <f>'Rekapitulace stavby'!E14</f>
        <v>Vyplň údaj</v>
      </c>
      <c r="F20" s="294"/>
      <c r="G20" s="294"/>
      <c r="H20" s="294"/>
      <c r="I20" s="28" t="s">
        <v>28</v>
      </c>
      <c r="J20" s="29" t="str">
        <f>'Rekapitulace stavby'!AN14</f>
        <v>Vyplň údaj</v>
      </c>
      <c r="L20" s="33"/>
    </row>
    <row r="21" spans="2:12" s="1" customFormat="1" ht="6.9" customHeight="1">
      <c r="B21" s="33"/>
      <c r="L21" s="33"/>
    </row>
    <row r="22" spans="2:12" s="1" customFormat="1" ht="12" customHeight="1">
      <c r="B22" s="33"/>
      <c r="D22" s="28" t="s">
        <v>31</v>
      </c>
      <c r="I22" s="28" t="s">
        <v>26</v>
      </c>
      <c r="J22" s="26" t="s">
        <v>19</v>
      </c>
      <c r="L22" s="33"/>
    </row>
    <row r="23" spans="2:12" s="1" customFormat="1" ht="18" customHeight="1">
      <c r="B23" s="33"/>
      <c r="E23" s="26" t="s">
        <v>32</v>
      </c>
      <c r="I23" s="28" t="s">
        <v>28</v>
      </c>
      <c r="J23" s="26" t="s">
        <v>19</v>
      </c>
      <c r="L23" s="33"/>
    </row>
    <row r="24" spans="2:12" s="1" customFormat="1" ht="6.9" customHeight="1">
      <c r="B24" s="33"/>
      <c r="L24" s="33"/>
    </row>
    <row r="25" spans="2:12" s="1" customFormat="1" ht="12" customHeight="1">
      <c r="B25" s="33"/>
      <c r="D25" s="28" t="s">
        <v>34</v>
      </c>
      <c r="I25" s="28" t="s">
        <v>26</v>
      </c>
      <c r="J25" s="26" t="s">
        <v>19</v>
      </c>
      <c r="L25" s="33"/>
    </row>
    <row r="26" spans="2:12" s="1" customFormat="1" ht="18" customHeight="1">
      <c r="B26" s="33"/>
      <c r="E26" s="26" t="s">
        <v>35</v>
      </c>
      <c r="I26" s="28" t="s">
        <v>28</v>
      </c>
      <c r="J26" s="26" t="s">
        <v>19</v>
      </c>
      <c r="L26" s="33"/>
    </row>
    <row r="27" spans="2:12" s="1" customFormat="1" ht="6.9" customHeight="1">
      <c r="B27" s="33"/>
      <c r="L27" s="33"/>
    </row>
    <row r="28" spans="2:12" s="1" customFormat="1" ht="12" customHeight="1">
      <c r="B28" s="33"/>
      <c r="D28" s="28" t="s">
        <v>36</v>
      </c>
      <c r="L28" s="33"/>
    </row>
    <row r="29" spans="2:12" s="7" customFormat="1" ht="47.25" customHeight="1">
      <c r="B29" s="92"/>
      <c r="E29" s="299" t="s">
        <v>127</v>
      </c>
      <c r="F29" s="299"/>
      <c r="G29" s="299"/>
      <c r="H29" s="299"/>
      <c r="L29" s="92"/>
    </row>
    <row r="30" spans="2:12" s="1" customFormat="1" ht="6.9" customHeight="1">
      <c r="B30" s="33"/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>
      <c r="B32" s="33"/>
      <c r="D32" s="93" t="s">
        <v>38</v>
      </c>
      <c r="J32" s="64">
        <f>ROUND(J93, 2)</f>
        <v>0</v>
      </c>
      <c r="L32" s="33"/>
    </row>
    <row r="33" spans="2:12" s="1" customFormat="1" ht="6.9" customHeight="1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" customHeight="1">
      <c r="B34" s="33"/>
      <c r="F34" s="36" t="s">
        <v>40</v>
      </c>
      <c r="I34" s="36" t="s">
        <v>39</v>
      </c>
      <c r="J34" s="36" t="s">
        <v>41</v>
      </c>
      <c r="L34" s="33"/>
    </row>
    <row r="35" spans="2:12" s="1" customFormat="1" ht="14.4" customHeight="1">
      <c r="B35" s="33"/>
      <c r="D35" s="53" t="s">
        <v>42</v>
      </c>
      <c r="E35" s="28" t="s">
        <v>43</v>
      </c>
      <c r="F35" s="84">
        <f>ROUND((SUM(BE93:BE233)),  2)</f>
        <v>0</v>
      </c>
      <c r="I35" s="94">
        <v>0.21</v>
      </c>
      <c r="J35" s="84">
        <f>ROUND(((SUM(BE93:BE233))*I35),  2)</f>
        <v>0</v>
      </c>
      <c r="L35" s="33"/>
    </row>
    <row r="36" spans="2:12" s="1" customFormat="1" ht="14.4" customHeight="1">
      <c r="B36" s="33"/>
      <c r="E36" s="28" t="s">
        <v>44</v>
      </c>
      <c r="F36" s="84">
        <f>ROUND((SUM(BF93:BF233)),  2)</f>
        <v>0</v>
      </c>
      <c r="I36" s="94">
        <v>0.15</v>
      </c>
      <c r="J36" s="84">
        <f>ROUND(((SUM(BF93:BF233))*I36),  2)</f>
        <v>0</v>
      </c>
      <c r="L36" s="33"/>
    </row>
    <row r="37" spans="2:12" s="1" customFormat="1" ht="14.4" hidden="1" customHeight="1">
      <c r="B37" s="33"/>
      <c r="E37" s="28" t="s">
        <v>45</v>
      </c>
      <c r="F37" s="84">
        <f>ROUND((SUM(BG93:BG233)),  2)</f>
        <v>0</v>
      </c>
      <c r="I37" s="94">
        <v>0.21</v>
      </c>
      <c r="J37" s="84">
        <f>0</f>
        <v>0</v>
      </c>
      <c r="L37" s="33"/>
    </row>
    <row r="38" spans="2:12" s="1" customFormat="1" ht="14.4" hidden="1" customHeight="1">
      <c r="B38" s="33"/>
      <c r="E38" s="28" t="s">
        <v>46</v>
      </c>
      <c r="F38" s="84">
        <f>ROUND((SUM(BH93:BH233)),  2)</f>
        <v>0</v>
      </c>
      <c r="I38" s="94">
        <v>0.15</v>
      </c>
      <c r="J38" s="84">
        <f>0</f>
        <v>0</v>
      </c>
      <c r="L38" s="33"/>
    </row>
    <row r="39" spans="2:12" s="1" customFormat="1" ht="14.4" hidden="1" customHeight="1">
      <c r="B39" s="33"/>
      <c r="E39" s="28" t="s">
        <v>47</v>
      </c>
      <c r="F39" s="84">
        <f>ROUND((SUM(BI93:BI233)),  2)</f>
        <v>0</v>
      </c>
      <c r="I39" s="94">
        <v>0</v>
      </c>
      <c r="J39" s="84">
        <f>0</f>
        <v>0</v>
      </c>
      <c r="L39" s="33"/>
    </row>
    <row r="40" spans="2:12" s="1" customFormat="1" ht="6.9" customHeight="1">
      <c r="B40" s="33"/>
      <c r="L40" s="33"/>
    </row>
    <row r="41" spans="2:12" s="1" customFormat="1" ht="25.35" customHeight="1">
      <c r="B41" s="33"/>
      <c r="C41" s="95"/>
      <c r="D41" s="96" t="s">
        <v>48</v>
      </c>
      <c r="E41" s="55"/>
      <c r="F41" s="55"/>
      <c r="G41" s="97" t="s">
        <v>49</v>
      </c>
      <c r="H41" s="98" t="s">
        <v>50</v>
      </c>
      <c r="I41" s="55"/>
      <c r="J41" s="99">
        <f>SUM(J32:J39)</f>
        <v>0</v>
      </c>
      <c r="K41" s="100"/>
      <c r="L41" s="33"/>
    </row>
    <row r="42" spans="2:12" s="1" customFormat="1" ht="14.4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" customHeight="1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" customHeight="1">
      <c r="B47" s="33"/>
      <c r="C47" s="22" t="s">
        <v>128</v>
      </c>
      <c r="L47" s="33"/>
    </row>
    <row r="48" spans="2:12" s="1" customFormat="1" ht="6.9" customHeight="1">
      <c r="B48" s="33"/>
      <c r="L48" s="33"/>
    </row>
    <row r="49" spans="2:47" s="1" customFormat="1" ht="12" customHeight="1">
      <c r="B49" s="33"/>
      <c r="C49" s="28" t="s">
        <v>16</v>
      </c>
      <c r="L49" s="33"/>
    </row>
    <row r="50" spans="2:47" s="1" customFormat="1" ht="16.5" customHeight="1">
      <c r="B50" s="33"/>
      <c r="E50" s="325" t="str">
        <f>E7</f>
        <v>Tištín - lokalita Z3 - Dopravní a technická infrastruktura pro I. a II. etapu výstavby</v>
      </c>
      <c r="F50" s="326"/>
      <c r="G50" s="326"/>
      <c r="H50" s="326"/>
      <c r="L50" s="33"/>
    </row>
    <row r="51" spans="2:47" ht="12" customHeight="1">
      <c r="B51" s="21"/>
      <c r="C51" s="28" t="s">
        <v>123</v>
      </c>
      <c r="L51" s="21"/>
    </row>
    <row r="52" spans="2:47" s="1" customFormat="1" ht="16.5" customHeight="1">
      <c r="B52" s="33"/>
      <c r="E52" s="325" t="s">
        <v>124</v>
      </c>
      <c r="F52" s="327"/>
      <c r="G52" s="327"/>
      <c r="H52" s="327"/>
      <c r="L52" s="33"/>
    </row>
    <row r="53" spans="2:47" s="1" customFormat="1" ht="12" customHeight="1">
      <c r="B53" s="33"/>
      <c r="C53" s="28" t="s">
        <v>125</v>
      </c>
      <c r="L53" s="33"/>
    </row>
    <row r="54" spans="2:47" s="1" customFormat="1" ht="16.5" customHeight="1">
      <c r="B54" s="33"/>
      <c r="E54" s="288" t="str">
        <f>E11</f>
        <v>SO 05 - Veřejné osvětlení</v>
      </c>
      <c r="F54" s="327"/>
      <c r="G54" s="327"/>
      <c r="H54" s="327"/>
      <c r="L54" s="33"/>
    </row>
    <row r="55" spans="2:47" s="1" customFormat="1" ht="6.9" customHeight="1">
      <c r="B55" s="33"/>
      <c r="L55" s="33"/>
    </row>
    <row r="56" spans="2:47" s="1" customFormat="1" ht="12" customHeight="1">
      <c r="B56" s="33"/>
      <c r="C56" s="28" t="s">
        <v>21</v>
      </c>
      <c r="F56" s="26" t="str">
        <f>F14</f>
        <v>Tištín</v>
      </c>
      <c r="I56" s="28" t="s">
        <v>23</v>
      </c>
      <c r="J56" s="50" t="str">
        <f>IF(J14="","",J14)</f>
        <v>16. 4. 2024</v>
      </c>
      <c r="L56" s="33"/>
    </row>
    <row r="57" spans="2:47" s="1" customFormat="1" ht="6.9" customHeight="1">
      <c r="B57" s="33"/>
      <c r="L57" s="33"/>
    </row>
    <row r="58" spans="2:47" s="1" customFormat="1" ht="15.15" customHeight="1">
      <c r="B58" s="33"/>
      <c r="C58" s="28" t="s">
        <v>25</v>
      </c>
      <c r="F58" s="26" t="str">
        <f>E17</f>
        <v xml:space="preserve">Městys Tištín, Tištín 37, 798 29 Tištín, </v>
      </c>
      <c r="I58" s="28" t="s">
        <v>31</v>
      </c>
      <c r="J58" s="31" t="str">
        <f>E23</f>
        <v>ing. Libuše Kujová,</v>
      </c>
      <c r="L58" s="33"/>
    </row>
    <row r="59" spans="2:47" s="1" customFormat="1" ht="15.15" customHeight="1">
      <c r="B59" s="33"/>
      <c r="C59" s="28" t="s">
        <v>29</v>
      </c>
      <c r="F59" s="26" t="str">
        <f>IF(E20="","",E20)</f>
        <v>Vyplň údaj</v>
      </c>
      <c r="I59" s="28" t="s">
        <v>34</v>
      </c>
      <c r="J59" s="31" t="str">
        <f>E26</f>
        <v>Kucek</v>
      </c>
      <c r="L59" s="33"/>
    </row>
    <row r="60" spans="2:47" s="1" customFormat="1" ht="10.35" customHeight="1">
      <c r="B60" s="33"/>
      <c r="L60" s="33"/>
    </row>
    <row r="61" spans="2:47" s="1" customFormat="1" ht="29.25" customHeight="1">
      <c r="B61" s="33"/>
      <c r="C61" s="101" t="s">
        <v>129</v>
      </c>
      <c r="D61" s="95"/>
      <c r="E61" s="95"/>
      <c r="F61" s="95"/>
      <c r="G61" s="95"/>
      <c r="H61" s="95"/>
      <c r="I61" s="95"/>
      <c r="J61" s="102" t="s">
        <v>130</v>
      </c>
      <c r="K61" s="95"/>
      <c r="L61" s="33"/>
    </row>
    <row r="62" spans="2:47" s="1" customFormat="1" ht="10.35" customHeight="1">
      <c r="B62" s="33"/>
      <c r="L62" s="33"/>
    </row>
    <row r="63" spans="2:47" s="1" customFormat="1" ht="22.8" customHeight="1">
      <c r="B63" s="33"/>
      <c r="C63" s="103" t="s">
        <v>70</v>
      </c>
      <c r="J63" s="64">
        <f>J93</f>
        <v>0</v>
      </c>
      <c r="L63" s="33"/>
      <c r="AU63" s="18" t="s">
        <v>131</v>
      </c>
    </row>
    <row r="64" spans="2:47" s="8" customFormat="1" ht="24.9" customHeight="1">
      <c r="B64" s="104"/>
      <c r="D64" s="105" t="s">
        <v>2512</v>
      </c>
      <c r="E64" s="106"/>
      <c r="F64" s="106"/>
      <c r="G64" s="106"/>
      <c r="H64" s="106"/>
      <c r="I64" s="106"/>
      <c r="J64" s="107">
        <f>J94</f>
        <v>0</v>
      </c>
      <c r="L64" s="104"/>
    </row>
    <row r="65" spans="2:12" s="9" customFormat="1" ht="19.95" customHeight="1">
      <c r="B65" s="108"/>
      <c r="D65" s="109" t="s">
        <v>2513</v>
      </c>
      <c r="E65" s="110"/>
      <c r="F65" s="110"/>
      <c r="G65" s="110"/>
      <c r="H65" s="110"/>
      <c r="I65" s="110"/>
      <c r="J65" s="111">
        <f>J95</f>
        <v>0</v>
      </c>
      <c r="L65" s="108"/>
    </row>
    <row r="66" spans="2:12" s="8" customFormat="1" ht="24.9" customHeight="1">
      <c r="B66" s="104"/>
      <c r="D66" s="105" t="s">
        <v>2514</v>
      </c>
      <c r="E66" s="106"/>
      <c r="F66" s="106"/>
      <c r="G66" s="106"/>
      <c r="H66" s="106"/>
      <c r="I66" s="106"/>
      <c r="J66" s="107">
        <f>J101</f>
        <v>0</v>
      </c>
      <c r="L66" s="104"/>
    </row>
    <row r="67" spans="2:12" s="9" customFormat="1" ht="19.95" customHeight="1">
      <c r="B67" s="108"/>
      <c r="D67" s="109" t="s">
        <v>2515</v>
      </c>
      <c r="E67" s="110"/>
      <c r="F67" s="110"/>
      <c r="G67" s="110"/>
      <c r="H67" s="110"/>
      <c r="I67" s="110"/>
      <c r="J67" s="111">
        <f>J102</f>
        <v>0</v>
      </c>
      <c r="L67" s="108"/>
    </row>
    <row r="68" spans="2:12" s="9" customFormat="1" ht="19.95" customHeight="1">
      <c r="B68" s="108"/>
      <c r="D68" s="109" t="s">
        <v>2516</v>
      </c>
      <c r="E68" s="110"/>
      <c r="F68" s="110"/>
      <c r="G68" s="110"/>
      <c r="H68" s="110"/>
      <c r="I68" s="110"/>
      <c r="J68" s="111">
        <f>J165</f>
        <v>0</v>
      </c>
      <c r="L68" s="108"/>
    </row>
    <row r="69" spans="2:12" s="9" customFormat="1" ht="19.95" customHeight="1">
      <c r="B69" s="108"/>
      <c r="D69" s="109" t="s">
        <v>2517</v>
      </c>
      <c r="E69" s="110"/>
      <c r="F69" s="110"/>
      <c r="G69" s="110"/>
      <c r="H69" s="110"/>
      <c r="I69" s="110"/>
      <c r="J69" s="111">
        <f>J226</f>
        <v>0</v>
      </c>
      <c r="L69" s="108"/>
    </row>
    <row r="70" spans="2:12" s="8" customFormat="1" ht="24.9" customHeight="1">
      <c r="B70" s="104"/>
      <c r="D70" s="105" t="s">
        <v>2518</v>
      </c>
      <c r="E70" s="106"/>
      <c r="F70" s="106"/>
      <c r="G70" s="106"/>
      <c r="H70" s="106"/>
      <c r="I70" s="106"/>
      <c r="J70" s="107">
        <f>J229</f>
        <v>0</v>
      </c>
      <c r="L70" s="104"/>
    </row>
    <row r="71" spans="2:12" s="9" customFormat="1" ht="19.95" customHeight="1">
      <c r="B71" s="108"/>
      <c r="D71" s="109" t="s">
        <v>2519</v>
      </c>
      <c r="E71" s="110"/>
      <c r="F71" s="110"/>
      <c r="G71" s="110"/>
      <c r="H71" s="110"/>
      <c r="I71" s="110"/>
      <c r="J71" s="111">
        <f>J230</f>
        <v>0</v>
      </c>
      <c r="L71" s="108"/>
    </row>
    <row r="72" spans="2:12" s="1" customFormat="1" ht="21.75" customHeight="1">
      <c r="B72" s="33"/>
      <c r="L72" s="33"/>
    </row>
    <row r="73" spans="2:12" s="1" customFormat="1" ht="6.9" customHeight="1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12" s="1" customFormat="1" ht="6.9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12" s="1" customFormat="1" ht="24.9" customHeight="1">
      <c r="B78" s="33"/>
      <c r="C78" s="22" t="s">
        <v>140</v>
      </c>
      <c r="L78" s="33"/>
    </row>
    <row r="79" spans="2:12" s="1" customFormat="1" ht="6.9" customHeight="1">
      <c r="B79" s="33"/>
      <c r="L79" s="33"/>
    </row>
    <row r="80" spans="2:12" s="1" customFormat="1" ht="12" customHeight="1">
      <c r="B80" s="33"/>
      <c r="C80" s="28" t="s">
        <v>16</v>
      </c>
      <c r="L80" s="33"/>
    </row>
    <row r="81" spans="2:65" s="1" customFormat="1" ht="16.5" customHeight="1">
      <c r="B81" s="33"/>
      <c r="E81" s="325" t="str">
        <f>E7</f>
        <v>Tištín - lokalita Z3 - Dopravní a technická infrastruktura pro I. a II. etapu výstavby</v>
      </c>
      <c r="F81" s="326"/>
      <c r="G81" s="326"/>
      <c r="H81" s="326"/>
      <c r="L81" s="33"/>
    </row>
    <row r="82" spans="2:65" ht="12" customHeight="1">
      <c r="B82" s="21"/>
      <c r="C82" s="28" t="s">
        <v>123</v>
      </c>
      <c r="L82" s="21"/>
    </row>
    <row r="83" spans="2:65" s="1" customFormat="1" ht="16.5" customHeight="1">
      <c r="B83" s="33"/>
      <c r="E83" s="325" t="s">
        <v>124</v>
      </c>
      <c r="F83" s="327"/>
      <c r="G83" s="327"/>
      <c r="H83" s="327"/>
      <c r="L83" s="33"/>
    </row>
    <row r="84" spans="2:65" s="1" customFormat="1" ht="12" customHeight="1">
      <c r="B84" s="33"/>
      <c r="C84" s="28" t="s">
        <v>125</v>
      </c>
      <c r="L84" s="33"/>
    </row>
    <row r="85" spans="2:65" s="1" customFormat="1" ht="16.5" customHeight="1">
      <c r="B85" s="33"/>
      <c r="E85" s="288" t="str">
        <f>E11</f>
        <v>SO 05 - Veřejné osvětlení</v>
      </c>
      <c r="F85" s="327"/>
      <c r="G85" s="327"/>
      <c r="H85" s="327"/>
      <c r="L85" s="33"/>
    </row>
    <row r="86" spans="2:65" s="1" customFormat="1" ht="6.9" customHeight="1">
      <c r="B86" s="33"/>
      <c r="L86" s="33"/>
    </row>
    <row r="87" spans="2:65" s="1" customFormat="1" ht="12" customHeight="1">
      <c r="B87" s="33"/>
      <c r="C87" s="28" t="s">
        <v>21</v>
      </c>
      <c r="F87" s="26" t="str">
        <f>F14</f>
        <v>Tištín</v>
      </c>
      <c r="I87" s="28" t="s">
        <v>23</v>
      </c>
      <c r="J87" s="50" t="str">
        <f>IF(J14="","",J14)</f>
        <v>16. 4. 2024</v>
      </c>
      <c r="L87" s="33"/>
    </row>
    <row r="88" spans="2:65" s="1" customFormat="1" ht="6.9" customHeight="1">
      <c r="B88" s="33"/>
      <c r="L88" s="33"/>
    </row>
    <row r="89" spans="2:65" s="1" customFormat="1" ht="15.15" customHeight="1">
      <c r="B89" s="33"/>
      <c r="C89" s="28" t="s">
        <v>25</v>
      </c>
      <c r="F89" s="26" t="str">
        <f>E17</f>
        <v xml:space="preserve">Městys Tištín, Tištín 37, 798 29 Tištín, </v>
      </c>
      <c r="I89" s="28" t="s">
        <v>31</v>
      </c>
      <c r="J89" s="31" t="str">
        <f>E23</f>
        <v>ing. Libuše Kujová,</v>
      </c>
      <c r="L89" s="33"/>
    </row>
    <row r="90" spans="2:65" s="1" customFormat="1" ht="15.15" customHeight="1">
      <c r="B90" s="33"/>
      <c r="C90" s="28" t="s">
        <v>29</v>
      </c>
      <c r="F90" s="26" t="str">
        <f>IF(E20="","",E20)</f>
        <v>Vyplň údaj</v>
      </c>
      <c r="I90" s="28" t="s">
        <v>34</v>
      </c>
      <c r="J90" s="31" t="str">
        <f>E26</f>
        <v>Kucek</v>
      </c>
      <c r="L90" s="33"/>
    </row>
    <row r="91" spans="2:65" s="1" customFormat="1" ht="10.35" customHeight="1">
      <c r="B91" s="33"/>
      <c r="L91" s="33"/>
    </row>
    <row r="92" spans="2:65" s="10" customFormat="1" ht="29.25" customHeight="1">
      <c r="B92" s="112"/>
      <c r="C92" s="113" t="s">
        <v>141</v>
      </c>
      <c r="D92" s="114" t="s">
        <v>57</v>
      </c>
      <c r="E92" s="114" t="s">
        <v>53</v>
      </c>
      <c r="F92" s="114" t="s">
        <v>54</v>
      </c>
      <c r="G92" s="114" t="s">
        <v>142</v>
      </c>
      <c r="H92" s="114" t="s">
        <v>143</v>
      </c>
      <c r="I92" s="114" t="s">
        <v>144</v>
      </c>
      <c r="J92" s="114" t="s">
        <v>130</v>
      </c>
      <c r="K92" s="115" t="s">
        <v>145</v>
      </c>
      <c r="L92" s="112"/>
      <c r="M92" s="57" t="s">
        <v>19</v>
      </c>
      <c r="N92" s="58" t="s">
        <v>42</v>
      </c>
      <c r="O92" s="58" t="s">
        <v>146</v>
      </c>
      <c r="P92" s="58" t="s">
        <v>147</v>
      </c>
      <c r="Q92" s="58" t="s">
        <v>148</v>
      </c>
      <c r="R92" s="58" t="s">
        <v>149</v>
      </c>
      <c r="S92" s="58" t="s">
        <v>150</v>
      </c>
      <c r="T92" s="59" t="s">
        <v>151</v>
      </c>
    </row>
    <row r="93" spans="2:65" s="1" customFormat="1" ht="22.8" customHeight="1">
      <c r="B93" s="33"/>
      <c r="C93" s="62" t="s">
        <v>152</v>
      </c>
      <c r="J93" s="116">
        <f>BK93</f>
        <v>0</v>
      </c>
      <c r="L93" s="33"/>
      <c r="M93" s="60"/>
      <c r="N93" s="51"/>
      <c r="O93" s="51"/>
      <c r="P93" s="117">
        <f>P94+P101+P229</f>
        <v>0</v>
      </c>
      <c r="Q93" s="51"/>
      <c r="R93" s="117">
        <f>R94+R101+R229</f>
        <v>8.6579106600000006</v>
      </c>
      <c r="S93" s="51"/>
      <c r="T93" s="118">
        <f>T94+T101+T229</f>
        <v>0</v>
      </c>
      <c r="AT93" s="18" t="s">
        <v>71</v>
      </c>
      <c r="AU93" s="18" t="s">
        <v>131</v>
      </c>
      <c r="BK93" s="119">
        <f>BK94+BK101+BK229</f>
        <v>0</v>
      </c>
    </row>
    <row r="94" spans="2:65" s="11" customFormat="1" ht="25.95" customHeight="1">
      <c r="B94" s="120"/>
      <c r="D94" s="121" t="s">
        <v>71</v>
      </c>
      <c r="E94" s="122" t="s">
        <v>2520</v>
      </c>
      <c r="F94" s="122" t="s">
        <v>2521</v>
      </c>
      <c r="I94" s="123"/>
      <c r="J94" s="124">
        <f>BK94</f>
        <v>0</v>
      </c>
      <c r="L94" s="120"/>
      <c r="M94" s="125"/>
      <c r="P94" s="126">
        <f>P95</f>
        <v>0</v>
      </c>
      <c r="R94" s="126">
        <f>R95</f>
        <v>8.9250000000000006E-3</v>
      </c>
      <c r="T94" s="127">
        <f>T95</f>
        <v>0</v>
      </c>
      <c r="AR94" s="121" t="s">
        <v>82</v>
      </c>
      <c r="AT94" s="128" t="s">
        <v>71</v>
      </c>
      <c r="AU94" s="128" t="s">
        <v>72</v>
      </c>
      <c r="AY94" s="121" t="s">
        <v>155</v>
      </c>
      <c r="BK94" s="129">
        <f>BK95</f>
        <v>0</v>
      </c>
    </row>
    <row r="95" spans="2:65" s="11" customFormat="1" ht="22.8" customHeight="1">
      <c r="B95" s="120"/>
      <c r="D95" s="121" t="s">
        <v>71</v>
      </c>
      <c r="E95" s="130" t="s">
        <v>2522</v>
      </c>
      <c r="F95" s="130" t="s">
        <v>2523</v>
      </c>
      <c r="I95" s="123"/>
      <c r="J95" s="131">
        <f>BK95</f>
        <v>0</v>
      </c>
      <c r="L95" s="120"/>
      <c r="M95" s="125"/>
      <c r="P95" s="126">
        <f>SUM(P96:P100)</f>
        <v>0</v>
      </c>
      <c r="R95" s="126">
        <f>SUM(R96:R100)</f>
        <v>8.9250000000000006E-3</v>
      </c>
      <c r="T95" s="127">
        <f>SUM(T96:T100)</f>
        <v>0</v>
      </c>
      <c r="AR95" s="121" t="s">
        <v>82</v>
      </c>
      <c r="AT95" s="128" t="s">
        <v>71</v>
      </c>
      <c r="AU95" s="128" t="s">
        <v>79</v>
      </c>
      <c r="AY95" s="121" t="s">
        <v>155</v>
      </c>
      <c r="BK95" s="129">
        <f>SUM(BK96:BK100)</f>
        <v>0</v>
      </c>
    </row>
    <row r="96" spans="2:65" s="1" customFormat="1" ht="24.15" customHeight="1">
      <c r="B96" s="33"/>
      <c r="C96" s="132" t="s">
        <v>79</v>
      </c>
      <c r="D96" s="132" t="s">
        <v>158</v>
      </c>
      <c r="E96" s="133" t="s">
        <v>2524</v>
      </c>
      <c r="F96" s="134" t="s">
        <v>2525</v>
      </c>
      <c r="G96" s="135" t="s">
        <v>171</v>
      </c>
      <c r="H96" s="136">
        <v>50</v>
      </c>
      <c r="I96" s="137"/>
      <c r="J96" s="138">
        <f>ROUND(I96*H96,2)</f>
        <v>0</v>
      </c>
      <c r="K96" s="134" t="s">
        <v>162</v>
      </c>
      <c r="L96" s="33"/>
      <c r="M96" s="139" t="s">
        <v>19</v>
      </c>
      <c r="N96" s="140" t="s">
        <v>43</v>
      </c>
      <c r="P96" s="141">
        <f>O96*H96</f>
        <v>0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143" t="s">
        <v>196</v>
      </c>
      <c r="AT96" s="143" t="s">
        <v>158</v>
      </c>
      <c r="AU96" s="143" t="s">
        <v>82</v>
      </c>
      <c r="AY96" s="18" t="s">
        <v>155</v>
      </c>
      <c r="BE96" s="144">
        <f>IF(N96="základní",J96,0)</f>
        <v>0</v>
      </c>
      <c r="BF96" s="144">
        <f>IF(N96="snížená",J96,0)</f>
        <v>0</v>
      </c>
      <c r="BG96" s="144">
        <f>IF(N96="zákl. přenesená",J96,0)</f>
        <v>0</v>
      </c>
      <c r="BH96" s="144">
        <f>IF(N96="sníž. přenesená",J96,0)</f>
        <v>0</v>
      </c>
      <c r="BI96" s="144">
        <f>IF(N96="nulová",J96,0)</f>
        <v>0</v>
      </c>
      <c r="BJ96" s="18" t="s">
        <v>79</v>
      </c>
      <c r="BK96" s="144">
        <f>ROUND(I96*H96,2)</f>
        <v>0</v>
      </c>
      <c r="BL96" s="18" t="s">
        <v>196</v>
      </c>
      <c r="BM96" s="143" t="s">
        <v>2526</v>
      </c>
    </row>
    <row r="97" spans="2:65" s="1" customFormat="1" ht="10.199999999999999">
      <c r="B97" s="33"/>
      <c r="D97" s="145" t="s">
        <v>164</v>
      </c>
      <c r="F97" s="146" t="s">
        <v>2527</v>
      </c>
      <c r="I97" s="147"/>
      <c r="L97" s="33"/>
      <c r="M97" s="148"/>
      <c r="T97" s="54"/>
      <c r="AT97" s="18" t="s">
        <v>164</v>
      </c>
      <c r="AU97" s="18" t="s">
        <v>82</v>
      </c>
    </row>
    <row r="98" spans="2:65" s="12" customFormat="1" ht="10.199999999999999">
      <c r="B98" s="159"/>
      <c r="D98" s="160" t="s">
        <v>514</v>
      </c>
      <c r="E98" s="161" t="s">
        <v>19</v>
      </c>
      <c r="F98" s="162" t="s">
        <v>2528</v>
      </c>
      <c r="H98" s="163">
        <v>50</v>
      </c>
      <c r="I98" s="164"/>
      <c r="L98" s="159"/>
      <c r="M98" s="165"/>
      <c r="T98" s="166"/>
      <c r="AT98" s="161" t="s">
        <v>514</v>
      </c>
      <c r="AU98" s="161" t="s">
        <v>82</v>
      </c>
      <c r="AV98" s="12" t="s">
        <v>82</v>
      </c>
      <c r="AW98" s="12" t="s">
        <v>33</v>
      </c>
      <c r="AX98" s="12" t="s">
        <v>79</v>
      </c>
      <c r="AY98" s="161" t="s">
        <v>155</v>
      </c>
    </row>
    <row r="99" spans="2:65" s="1" customFormat="1" ht="16.5" customHeight="1">
      <c r="B99" s="33"/>
      <c r="C99" s="149" t="s">
        <v>82</v>
      </c>
      <c r="D99" s="149" t="s">
        <v>229</v>
      </c>
      <c r="E99" s="150" t="s">
        <v>2529</v>
      </c>
      <c r="F99" s="151" t="s">
        <v>2530</v>
      </c>
      <c r="G99" s="152" t="s">
        <v>171</v>
      </c>
      <c r="H99" s="153">
        <v>52.5</v>
      </c>
      <c r="I99" s="154"/>
      <c r="J99" s="155">
        <f>ROUND(I99*H99,2)</f>
        <v>0</v>
      </c>
      <c r="K99" s="151" t="s">
        <v>162</v>
      </c>
      <c r="L99" s="156"/>
      <c r="M99" s="157" t="s">
        <v>19</v>
      </c>
      <c r="N99" s="158" t="s">
        <v>43</v>
      </c>
      <c r="P99" s="141">
        <f>O99*H99</f>
        <v>0</v>
      </c>
      <c r="Q99" s="141">
        <v>1.7000000000000001E-4</v>
      </c>
      <c r="R99" s="141">
        <f>Q99*H99</f>
        <v>8.9250000000000006E-3</v>
      </c>
      <c r="S99" s="141">
        <v>0</v>
      </c>
      <c r="T99" s="142">
        <f>S99*H99</f>
        <v>0</v>
      </c>
      <c r="AR99" s="143" t="s">
        <v>233</v>
      </c>
      <c r="AT99" s="143" t="s">
        <v>229</v>
      </c>
      <c r="AU99" s="143" t="s">
        <v>82</v>
      </c>
      <c r="AY99" s="18" t="s">
        <v>155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8" t="s">
        <v>79</v>
      </c>
      <c r="BK99" s="144">
        <f>ROUND(I99*H99,2)</f>
        <v>0</v>
      </c>
      <c r="BL99" s="18" t="s">
        <v>196</v>
      </c>
      <c r="BM99" s="143" t="s">
        <v>2531</v>
      </c>
    </row>
    <row r="100" spans="2:65" s="12" customFormat="1" ht="10.199999999999999">
      <c r="B100" s="159"/>
      <c r="D100" s="160" t="s">
        <v>514</v>
      </c>
      <c r="F100" s="162" t="s">
        <v>2532</v>
      </c>
      <c r="H100" s="163">
        <v>52.5</v>
      </c>
      <c r="I100" s="164"/>
      <c r="L100" s="159"/>
      <c r="M100" s="165"/>
      <c r="T100" s="166"/>
      <c r="AT100" s="161" t="s">
        <v>514</v>
      </c>
      <c r="AU100" s="161" t="s">
        <v>82</v>
      </c>
      <c r="AV100" s="12" t="s">
        <v>82</v>
      </c>
      <c r="AW100" s="12" t="s">
        <v>4</v>
      </c>
      <c r="AX100" s="12" t="s">
        <v>79</v>
      </c>
      <c r="AY100" s="161" t="s">
        <v>155</v>
      </c>
    </row>
    <row r="101" spans="2:65" s="11" customFormat="1" ht="25.95" customHeight="1">
      <c r="B101" s="120"/>
      <c r="D101" s="121" t="s">
        <v>71</v>
      </c>
      <c r="E101" s="122" t="s">
        <v>229</v>
      </c>
      <c r="F101" s="122" t="s">
        <v>2533</v>
      </c>
      <c r="I101" s="123"/>
      <c r="J101" s="124">
        <f>BK101</f>
        <v>0</v>
      </c>
      <c r="L101" s="120"/>
      <c r="M101" s="125"/>
      <c r="P101" s="126">
        <f>P102+P165+P226</f>
        <v>0</v>
      </c>
      <c r="R101" s="126">
        <f>R102+R165+R226</f>
        <v>8.648985660000001</v>
      </c>
      <c r="T101" s="127">
        <f>T102+T165+T226</f>
        <v>0</v>
      </c>
      <c r="AR101" s="121" t="s">
        <v>92</v>
      </c>
      <c r="AT101" s="128" t="s">
        <v>71</v>
      </c>
      <c r="AU101" s="128" t="s">
        <v>72</v>
      </c>
      <c r="AY101" s="121" t="s">
        <v>155</v>
      </c>
      <c r="BK101" s="129">
        <f>BK102+BK165+BK226</f>
        <v>0</v>
      </c>
    </row>
    <row r="102" spans="2:65" s="11" customFormat="1" ht="22.8" customHeight="1">
      <c r="B102" s="120"/>
      <c r="D102" s="121" t="s">
        <v>71</v>
      </c>
      <c r="E102" s="130" t="s">
        <v>2534</v>
      </c>
      <c r="F102" s="130" t="s">
        <v>2535</v>
      </c>
      <c r="I102" s="123"/>
      <c r="J102" s="131">
        <f>BK102</f>
        <v>0</v>
      </c>
      <c r="L102" s="120"/>
      <c r="M102" s="125"/>
      <c r="P102" s="126">
        <f>SUM(P103:P164)</f>
        <v>0</v>
      </c>
      <c r="R102" s="126">
        <f>SUM(R103:R164)</f>
        <v>1.1149600000000002</v>
      </c>
      <c r="T102" s="127">
        <f>SUM(T103:T164)</f>
        <v>0</v>
      </c>
      <c r="AR102" s="121" t="s">
        <v>92</v>
      </c>
      <c r="AT102" s="128" t="s">
        <v>71</v>
      </c>
      <c r="AU102" s="128" t="s">
        <v>79</v>
      </c>
      <c r="AY102" s="121" t="s">
        <v>155</v>
      </c>
      <c r="BK102" s="129">
        <f>SUM(BK103:BK164)</f>
        <v>0</v>
      </c>
    </row>
    <row r="103" spans="2:65" s="1" customFormat="1" ht="21.75" customHeight="1">
      <c r="B103" s="33"/>
      <c r="C103" s="132" t="s">
        <v>92</v>
      </c>
      <c r="D103" s="132" t="s">
        <v>158</v>
      </c>
      <c r="E103" s="133" t="s">
        <v>2536</v>
      </c>
      <c r="F103" s="134" t="s">
        <v>2537</v>
      </c>
      <c r="G103" s="135" t="s">
        <v>161</v>
      </c>
      <c r="H103" s="136">
        <v>60</v>
      </c>
      <c r="I103" s="137"/>
      <c r="J103" s="138">
        <f>ROUND(I103*H103,2)</f>
        <v>0</v>
      </c>
      <c r="K103" s="134" t="s">
        <v>162</v>
      </c>
      <c r="L103" s="33"/>
      <c r="M103" s="139" t="s">
        <v>19</v>
      </c>
      <c r="N103" s="140" t="s">
        <v>43</v>
      </c>
      <c r="P103" s="141">
        <f>O103*H103</f>
        <v>0</v>
      </c>
      <c r="Q103" s="141">
        <v>0</v>
      </c>
      <c r="R103" s="141">
        <f>Q103*H103</f>
        <v>0</v>
      </c>
      <c r="S103" s="141">
        <v>0</v>
      </c>
      <c r="T103" s="142">
        <f>S103*H103</f>
        <v>0</v>
      </c>
      <c r="AR103" s="143" t="s">
        <v>305</v>
      </c>
      <c r="AT103" s="143" t="s">
        <v>158</v>
      </c>
      <c r="AU103" s="143" t="s">
        <v>82</v>
      </c>
      <c r="AY103" s="18" t="s">
        <v>155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8" t="s">
        <v>79</v>
      </c>
      <c r="BK103" s="144">
        <f>ROUND(I103*H103,2)</f>
        <v>0</v>
      </c>
      <c r="BL103" s="18" t="s">
        <v>305</v>
      </c>
      <c r="BM103" s="143" t="s">
        <v>2538</v>
      </c>
    </row>
    <row r="104" spans="2:65" s="1" customFormat="1" ht="10.199999999999999">
      <c r="B104" s="33"/>
      <c r="D104" s="145" t="s">
        <v>164</v>
      </c>
      <c r="F104" s="146" t="s">
        <v>2539</v>
      </c>
      <c r="I104" s="147"/>
      <c r="L104" s="33"/>
      <c r="M104" s="148"/>
      <c r="T104" s="54"/>
      <c r="AT104" s="18" t="s">
        <v>164</v>
      </c>
      <c r="AU104" s="18" t="s">
        <v>82</v>
      </c>
    </row>
    <row r="105" spans="2:65" s="14" customFormat="1" ht="10.199999999999999">
      <c r="B105" s="178"/>
      <c r="D105" s="160" t="s">
        <v>514</v>
      </c>
      <c r="E105" s="179" t="s">
        <v>19</v>
      </c>
      <c r="F105" s="180" t="s">
        <v>2540</v>
      </c>
      <c r="H105" s="179" t="s">
        <v>19</v>
      </c>
      <c r="I105" s="181"/>
      <c r="L105" s="178"/>
      <c r="M105" s="182"/>
      <c r="T105" s="183"/>
      <c r="AT105" s="179" t="s">
        <v>514</v>
      </c>
      <c r="AU105" s="179" t="s">
        <v>82</v>
      </c>
      <c r="AV105" s="14" t="s">
        <v>79</v>
      </c>
      <c r="AW105" s="14" t="s">
        <v>33</v>
      </c>
      <c r="AX105" s="14" t="s">
        <v>72</v>
      </c>
      <c r="AY105" s="179" t="s">
        <v>155</v>
      </c>
    </row>
    <row r="106" spans="2:65" s="12" customFormat="1" ht="10.199999999999999">
      <c r="B106" s="159"/>
      <c r="D106" s="160" t="s">
        <v>514</v>
      </c>
      <c r="E106" s="161" t="s">
        <v>19</v>
      </c>
      <c r="F106" s="162" t="s">
        <v>2541</v>
      </c>
      <c r="H106" s="163">
        <v>60</v>
      </c>
      <c r="I106" s="164"/>
      <c r="L106" s="159"/>
      <c r="M106" s="165"/>
      <c r="T106" s="166"/>
      <c r="AT106" s="161" t="s">
        <v>514</v>
      </c>
      <c r="AU106" s="161" t="s">
        <v>82</v>
      </c>
      <c r="AV106" s="12" t="s">
        <v>82</v>
      </c>
      <c r="AW106" s="12" t="s">
        <v>33</v>
      </c>
      <c r="AX106" s="12" t="s">
        <v>72</v>
      </c>
      <c r="AY106" s="161" t="s">
        <v>155</v>
      </c>
    </row>
    <row r="107" spans="2:65" s="13" customFormat="1" ht="10.199999999999999">
      <c r="B107" s="167"/>
      <c r="D107" s="160" t="s">
        <v>514</v>
      </c>
      <c r="E107" s="168" t="s">
        <v>19</v>
      </c>
      <c r="F107" s="169" t="s">
        <v>516</v>
      </c>
      <c r="H107" s="170">
        <v>60</v>
      </c>
      <c r="I107" s="171"/>
      <c r="L107" s="167"/>
      <c r="M107" s="172"/>
      <c r="T107" s="173"/>
      <c r="AT107" s="168" t="s">
        <v>514</v>
      </c>
      <c r="AU107" s="168" t="s">
        <v>82</v>
      </c>
      <c r="AV107" s="13" t="s">
        <v>163</v>
      </c>
      <c r="AW107" s="13" t="s">
        <v>33</v>
      </c>
      <c r="AX107" s="13" t="s">
        <v>79</v>
      </c>
      <c r="AY107" s="168" t="s">
        <v>155</v>
      </c>
    </row>
    <row r="108" spans="2:65" s="1" customFormat="1" ht="21.75" customHeight="1">
      <c r="B108" s="33"/>
      <c r="C108" s="132" t="s">
        <v>163</v>
      </c>
      <c r="D108" s="132" t="s">
        <v>158</v>
      </c>
      <c r="E108" s="133" t="s">
        <v>2542</v>
      </c>
      <c r="F108" s="134" t="s">
        <v>2543</v>
      </c>
      <c r="G108" s="135" t="s">
        <v>161</v>
      </c>
      <c r="H108" s="136">
        <v>80</v>
      </c>
      <c r="I108" s="137"/>
      <c r="J108" s="138">
        <f>ROUND(I108*H108,2)</f>
        <v>0</v>
      </c>
      <c r="K108" s="134" t="s">
        <v>162</v>
      </c>
      <c r="L108" s="33"/>
      <c r="M108" s="139" t="s">
        <v>19</v>
      </c>
      <c r="N108" s="140" t="s">
        <v>43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305</v>
      </c>
      <c r="AT108" s="143" t="s">
        <v>158</v>
      </c>
      <c r="AU108" s="143" t="s">
        <v>82</v>
      </c>
      <c r="AY108" s="18" t="s">
        <v>155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8" t="s">
        <v>79</v>
      </c>
      <c r="BK108" s="144">
        <f>ROUND(I108*H108,2)</f>
        <v>0</v>
      </c>
      <c r="BL108" s="18" t="s">
        <v>305</v>
      </c>
      <c r="BM108" s="143" t="s">
        <v>2544</v>
      </c>
    </row>
    <row r="109" spans="2:65" s="1" customFormat="1" ht="10.199999999999999">
      <c r="B109" s="33"/>
      <c r="D109" s="145" t="s">
        <v>164</v>
      </c>
      <c r="F109" s="146" t="s">
        <v>2545</v>
      </c>
      <c r="I109" s="147"/>
      <c r="L109" s="33"/>
      <c r="M109" s="148"/>
      <c r="T109" s="54"/>
      <c r="AT109" s="18" t="s">
        <v>164</v>
      </c>
      <c r="AU109" s="18" t="s">
        <v>82</v>
      </c>
    </row>
    <row r="110" spans="2:65" s="14" customFormat="1" ht="10.199999999999999">
      <c r="B110" s="178"/>
      <c r="D110" s="160" t="s">
        <v>514</v>
      </c>
      <c r="E110" s="179" t="s">
        <v>19</v>
      </c>
      <c r="F110" s="180" t="s">
        <v>2546</v>
      </c>
      <c r="H110" s="179" t="s">
        <v>19</v>
      </c>
      <c r="I110" s="181"/>
      <c r="L110" s="178"/>
      <c r="M110" s="182"/>
      <c r="T110" s="183"/>
      <c r="AT110" s="179" t="s">
        <v>514</v>
      </c>
      <c r="AU110" s="179" t="s">
        <v>82</v>
      </c>
      <c r="AV110" s="14" t="s">
        <v>79</v>
      </c>
      <c r="AW110" s="14" t="s">
        <v>33</v>
      </c>
      <c r="AX110" s="14" t="s">
        <v>72</v>
      </c>
      <c r="AY110" s="179" t="s">
        <v>155</v>
      </c>
    </row>
    <row r="111" spans="2:65" s="12" customFormat="1" ht="10.199999999999999">
      <c r="B111" s="159"/>
      <c r="D111" s="160" t="s">
        <v>514</v>
      </c>
      <c r="E111" s="161" t="s">
        <v>19</v>
      </c>
      <c r="F111" s="162" t="s">
        <v>2547</v>
      </c>
      <c r="H111" s="163">
        <v>80</v>
      </c>
      <c r="I111" s="164"/>
      <c r="L111" s="159"/>
      <c r="M111" s="165"/>
      <c r="T111" s="166"/>
      <c r="AT111" s="161" t="s">
        <v>514</v>
      </c>
      <c r="AU111" s="161" t="s">
        <v>82</v>
      </c>
      <c r="AV111" s="12" t="s">
        <v>82</v>
      </c>
      <c r="AW111" s="12" t="s">
        <v>33</v>
      </c>
      <c r="AX111" s="12" t="s">
        <v>72</v>
      </c>
      <c r="AY111" s="161" t="s">
        <v>155</v>
      </c>
    </row>
    <row r="112" spans="2:65" s="13" customFormat="1" ht="10.199999999999999">
      <c r="B112" s="167"/>
      <c r="D112" s="160" t="s">
        <v>514</v>
      </c>
      <c r="E112" s="168" t="s">
        <v>19</v>
      </c>
      <c r="F112" s="169" t="s">
        <v>516</v>
      </c>
      <c r="H112" s="170">
        <v>80</v>
      </c>
      <c r="I112" s="171"/>
      <c r="L112" s="167"/>
      <c r="M112" s="172"/>
      <c r="T112" s="173"/>
      <c r="AT112" s="168" t="s">
        <v>514</v>
      </c>
      <c r="AU112" s="168" t="s">
        <v>82</v>
      </c>
      <c r="AV112" s="13" t="s">
        <v>163</v>
      </c>
      <c r="AW112" s="13" t="s">
        <v>33</v>
      </c>
      <c r="AX112" s="13" t="s">
        <v>79</v>
      </c>
      <c r="AY112" s="168" t="s">
        <v>155</v>
      </c>
    </row>
    <row r="113" spans="2:65" s="1" customFormat="1" ht="24.15" customHeight="1">
      <c r="B113" s="33"/>
      <c r="C113" s="132" t="s">
        <v>179</v>
      </c>
      <c r="D113" s="132" t="s">
        <v>158</v>
      </c>
      <c r="E113" s="133" t="s">
        <v>2548</v>
      </c>
      <c r="F113" s="134" t="s">
        <v>2549</v>
      </c>
      <c r="G113" s="135" t="s">
        <v>161</v>
      </c>
      <c r="H113" s="136">
        <v>20</v>
      </c>
      <c r="I113" s="137"/>
      <c r="J113" s="138">
        <f>ROUND(I113*H113,2)</f>
        <v>0</v>
      </c>
      <c r="K113" s="134" t="s">
        <v>162</v>
      </c>
      <c r="L113" s="33"/>
      <c r="M113" s="139" t="s">
        <v>19</v>
      </c>
      <c r="N113" s="140" t="s">
        <v>43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305</v>
      </c>
      <c r="AT113" s="143" t="s">
        <v>158</v>
      </c>
      <c r="AU113" s="143" t="s">
        <v>82</v>
      </c>
      <c r="AY113" s="18" t="s">
        <v>155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8" t="s">
        <v>79</v>
      </c>
      <c r="BK113" s="144">
        <f>ROUND(I113*H113,2)</f>
        <v>0</v>
      </c>
      <c r="BL113" s="18" t="s">
        <v>305</v>
      </c>
      <c r="BM113" s="143" t="s">
        <v>2550</v>
      </c>
    </row>
    <row r="114" spans="2:65" s="1" customFormat="1" ht="10.199999999999999">
      <c r="B114" s="33"/>
      <c r="D114" s="145" t="s">
        <v>164</v>
      </c>
      <c r="F114" s="146" t="s">
        <v>2551</v>
      </c>
      <c r="I114" s="147"/>
      <c r="L114" s="33"/>
      <c r="M114" s="148"/>
      <c r="T114" s="54"/>
      <c r="AT114" s="18" t="s">
        <v>164</v>
      </c>
      <c r="AU114" s="18" t="s">
        <v>82</v>
      </c>
    </row>
    <row r="115" spans="2:65" s="14" customFormat="1" ht="10.199999999999999">
      <c r="B115" s="178"/>
      <c r="D115" s="160" t="s">
        <v>514</v>
      </c>
      <c r="E115" s="179" t="s">
        <v>19</v>
      </c>
      <c r="F115" s="180" t="s">
        <v>2552</v>
      </c>
      <c r="H115" s="179" t="s">
        <v>19</v>
      </c>
      <c r="I115" s="181"/>
      <c r="L115" s="178"/>
      <c r="M115" s="182"/>
      <c r="T115" s="183"/>
      <c r="AT115" s="179" t="s">
        <v>514</v>
      </c>
      <c r="AU115" s="179" t="s">
        <v>82</v>
      </c>
      <c r="AV115" s="14" t="s">
        <v>79</v>
      </c>
      <c r="AW115" s="14" t="s">
        <v>33</v>
      </c>
      <c r="AX115" s="14" t="s">
        <v>72</v>
      </c>
      <c r="AY115" s="179" t="s">
        <v>155</v>
      </c>
    </row>
    <row r="116" spans="2:65" s="12" customFormat="1" ht="10.199999999999999">
      <c r="B116" s="159"/>
      <c r="D116" s="160" t="s">
        <v>514</v>
      </c>
      <c r="E116" s="161" t="s">
        <v>19</v>
      </c>
      <c r="F116" s="162" t="s">
        <v>562</v>
      </c>
      <c r="H116" s="163">
        <v>20</v>
      </c>
      <c r="I116" s="164"/>
      <c r="L116" s="159"/>
      <c r="M116" s="165"/>
      <c r="T116" s="166"/>
      <c r="AT116" s="161" t="s">
        <v>514</v>
      </c>
      <c r="AU116" s="161" t="s">
        <v>82</v>
      </c>
      <c r="AV116" s="12" t="s">
        <v>82</v>
      </c>
      <c r="AW116" s="12" t="s">
        <v>33</v>
      </c>
      <c r="AX116" s="12" t="s">
        <v>72</v>
      </c>
      <c r="AY116" s="161" t="s">
        <v>155</v>
      </c>
    </row>
    <row r="117" spans="2:65" s="13" customFormat="1" ht="10.199999999999999">
      <c r="B117" s="167"/>
      <c r="D117" s="160" t="s">
        <v>514</v>
      </c>
      <c r="E117" s="168" t="s">
        <v>19</v>
      </c>
      <c r="F117" s="169" t="s">
        <v>516</v>
      </c>
      <c r="H117" s="170">
        <v>20</v>
      </c>
      <c r="I117" s="171"/>
      <c r="L117" s="167"/>
      <c r="M117" s="172"/>
      <c r="T117" s="173"/>
      <c r="AT117" s="168" t="s">
        <v>514</v>
      </c>
      <c r="AU117" s="168" t="s">
        <v>82</v>
      </c>
      <c r="AV117" s="13" t="s">
        <v>163</v>
      </c>
      <c r="AW117" s="13" t="s">
        <v>33</v>
      </c>
      <c r="AX117" s="13" t="s">
        <v>79</v>
      </c>
      <c r="AY117" s="168" t="s">
        <v>155</v>
      </c>
    </row>
    <row r="118" spans="2:65" s="1" customFormat="1" ht="16.5" customHeight="1">
      <c r="B118" s="33"/>
      <c r="C118" s="149" t="s">
        <v>172</v>
      </c>
      <c r="D118" s="149" t="s">
        <v>229</v>
      </c>
      <c r="E118" s="150" t="s">
        <v>2553</v>
      </c>
      <c r="F118" s="151" t="s">
        <v>2554</v>
      </c>
      <c r="G118" s="152" t="s">
        <v>161</v>
      </c>
      <c r="H118" s="153">
        <v>20</v>
      </c>
      <c r="I118" s="154"/>
      <c r="J118" s="155">
        <f>ROUND(I118*H118,2)</f>
        <v>0</v>
      </c>
      <c r="K118" s="151" t="s">
        <v>162</v>
      </c>
      <c r="L118" s="156"/>
      <c r="M118" s="157" t="s">
        <v>19</v>
      </c>
      <c r="N118" s="158" t="s">
        <v>43</v>
      </c>
      <c r="P118" s="141">
        <f>O118*H118</f>
        <v>0</v>
      </c>
      <c r="Q118" s="141">
        <v>3.7000000000000002E-3</v>
      </c>
      <c r="R118" s="141">
        <f>Q118*H118</f>
        <v>7.400000000000001E-2</v>
      </c>
      <c r="S118" s="141">
        <v>0</v>
      </c>
      <c r="T118" s="142">
        <f>S118*H118</f>
        <v>0</v>
      </c>
      <c r="AR118" s="143" t="s">
        <v>2555</v>
      </c>
      <c r="AT118" s="143" t="s">
        <v>229</v>
      </c>
      <c r="AU118" s="143" t="s">
        <v>82</v>
      </c>
      <c r="AY118" s="18" t="s">
        <v>155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8" t="s">
        <v>79</v>
      </c>
      <c r="BK118" s="144">
        <f>ROUND(I118*H118,2)</f>
        <v>0</v>
      </c>
      <c r="BL118" s="18" t="s">
        <v>305</v>
      </c>
      <c r="BM118" s="143" t="s">
        <v>2556</v>
      </c>
    </row>
    <row r="119" spans="2:65" s="1" customFormat="1" ht="24.15" customHeight="1">
      <c r="B119" s="33"/>
      <c r="C119" s="132" t="s">
        <v>198</v>
      </c>
      <c r="D119" s="132" t="s">
        <v>158</v>
      </c>
      <c r="E119" s="133" t="s">
        <v>2557</v>
      </c>
      <c r="F119" s="134" t="s">
        <v>2558</v>
      </c>
      <c r="G119" s="135" t="s">
        <v>161</v>
      </c>
      <c r="H119" s="136">
        <v>20</v>
      </c>
      <c r="I119" s="137"/>
      <c r="J119" s="138">
        <f>ROUND(I119*H119,2)</f>
        <v>0</v>
      </c>
      <c r="K119" s="134" t="s">
        <v>162</v>
      </c>
      <c r="L119" s="33"/>
      <c r="M119" s="139" t="s">
        <v>19</v>
      </c>
      <c r="N119" s="140" t="s">
        <v>43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305</v>
      </c>
      <c r="AT119" s="143" t="s">
        <v>158</v>
      </c>
      <c r="AU119" s="143" t="s">
        <v>82</v>
      </c>
      <c r="AY119" s="18" t="s">
        <v>155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8" t="s">
        <v>79</v>
      </c>
      <c r="BK119" s="144">
        <f>ROUND(I119*H119,2)</f>
        <v>0</v>
      </c>
      <c r="BL119" s="18" t="s">
        <v>305</v>
      </c>
      <c r="BM119" s="143" t="s">
        <v>2559</v>
      </c>
    </row>
    <row r="120" spans="2:65" s="1" customFormat="1" ht="10.199999999999999">
      <c r="B120" s="33"/>
      <c r="D120" s="145" t="s">
        <v>164</v>
      </c>
      <c r="F120" s="146" t="s">
        <v>2560</v>
      </c>
      <c r="I120" s="147"/>
      <c r="L120" s="33"/>
      <c r="M120" s="148"/>
      <c r="T120" s="54"/>
      <c r="AT120" s="18" t="s">
        <v>164</v>
      </c>
      <c r="AU120" s="18" t="s">
        <v>82</v>
      </c>
    </row>
    <row r="121" spans="2:65" s="12" customFormat="1" ht="10.199999999999999">
      <c r="B121" s="159"/>
      <c r="D121" s="160" t="s">
        <v>514</v>
      </c>
      <c r="E121" s="161" t="s">
        <v>19</v>
      </c>
      <c r="F121" s="162" t="s">
        <v>562</v>
      </c>
      <c r="H121" s="163">
        <v>20</v>
      </c>
      <c r="I121" s="164"/>
      <c r="L121" s="159"/>
      <c r="M121" s="165"/>
      <c r="T121" s="166"/>
      <c r="AT121" s="161" t="s">
        <v>514</v>
      </c>
      <c r="AU121" s="161" t="s">
        <v>82</v>
      </c>
      <c r="AV121" s="12" t="s">
        <v>82</v>
      </c>
      <c r="AW121" s="12" t="s">
        <v>33</v>
      </c>
      <c r="AX121" s="12" t="s">
        <v>79</v>
      </c>
      <c r="AY121" s="161" t="s">
        <v>155</v>
      </c>
    </row>
    <row r="122" spans="2:65" s="1" customFormat="1" ht="16.5" customHeight="1">
      <c r="B122" s="33"/>
      <c r="C122" s="149" t="s">
        <v>182</v>
      </c>
      <c r="D122" s="149" t="s">
        <v>229</v>
      </c>
      <c r="E122" s="150" t="s">
        <v>2561</v>
      </c>
      <c r="F122" s="151" t="s">
        <v>2562</v>
      </c>
      <c r="G122" s="152" t="s">
        <v>161</v>
      </c>
      <c r="H122" s="153">
        <v>20</v>
      </c>
      <c r="I122" s="154"/>
      <c r="J122" s="155">
        <f>ROUND(I122*H122,2)</f>
        <v>0</v>
      </c>
      <c r="K122" s="151" t="s">
        <v>162</v>
      </c>
      <c r="L122" s="156"/>
      <c r="M122" s="157" t="s">
        <v>19</v>
      </c>
      <c r="N122" s="158" t="s">
        <v>43</v>
      </c>
      <c r="P122" s="141">
        <f>O122*H122</f>
        <v>0</v>
      </c>
      <c r="Q122" s="141">
        <v>3.7000000000000002E-3</v>
      </c>
      <c r="R122" s="141">
        <f>Q122*H122</f>
        <v>7.400000000000001E-2</v>
      </c>
      <c r="S122" s="141">
        <v>0</v>
      </c>
      <c r="T122" s="142">
        <f>S122*H122</f>
        <v>0</v>
      </c>
      <c r="AR122" s="143" t="s">
        <v>2555</v>
      </c>
      <c r="AT122" s="143" t="s">
        <v>229</v>
      </c>
      <c r="AU122" s="143" t="s">
        <v>82</v>
      </c>
      <c r="AY122" s="18" t="s">
        <v>155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8" t="s">
        <v>79</v>
      </c>
      <c r="BK122" s="144">
        <f>ROUND(I122*H122,2)</f>
        <v>0</v>
      </c>
      <c r="BL122" s="18" t="s">
        <v>305</v>
      </c>
      <c r="BM122" s="143" t="s">
        <v>2563</v>
      </c>
    </row>
    <row r="123" spans="2:65" s="1" customFormat="1" ht="16.5" customHeight="1">
      <c r="B123" s="33"/>
      <c r="C123" s="132" t="s">
        <v>216</v>
      </c>
      <c r="D123" s="132" t="s">
        <v>158</v>
      </c>
      <c r="E123" s="133" t="s">
        <v>2564</v>
      </c>
      <c r="F123" s="134" t="s">
        <v>2565</v>
      </c>
      <c r="G123" s="135" t="s">
        <v>161</v>
      </c>
      <c r="H123" s="136">
        <v>10</v>
      </c>
      <c r="I123" s="137"/>
      <c r="J123" s="138">
        <f>ROUND(I123*H123,2)</f>
        <v>0</v>
      </c>
      <c r="K123" s="134" t="s">
        <v>162</v>
      </c>
      <c r="L123" s="33"/>
      <c r="M123" s="139" t="s">
        <v>19</v>
      </c>
      <c r="N123" s="140" t="s">
        <v>43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305</v>
      </c>
      <c r="AT123" s="143" t="s">
        <v>158</v>
      </c>
      <c r="AU123" s="143" t="s">
        <v>82</v>
      </c>
      <c r="AY123" s="18" t="s">
        <v>155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8" t="s">
        <v>79</v>
      </c>
      <c r="BK123" s="144">
        <f>ROUND(I123*H123,2)</f>
        <v>0</v>
      </c>
      <c r="BL123" s="18" t="s">
        <v>305</v>
      </c>
      <c r="BM123" s="143" t="s">
        <v>2566</v>
      </c>
    </row>
    <row r="124" spans="2:65" s="1" customFormat="1" ht="10.199999999999999">
      <c r="B124" s="33"/>
      <c r="D124" s="145" t="s">
        <v>164</v>
      </c>
      <c r="F124" s="146" t="s">
        <v>2567</v>
      </c>
      <c r="I124" s="147"/>
      <c r="L124" s="33"/>
      <c r="M124" s="148"/>
      <c r="T124" s="54"/>
      <c r="AT124" s="18" t="s">
        <v>164</v>
      </c>
      <c r="AU124" s="18" t="s">
        <v>82</v>
      </c>
    </row>
    <row r="125" spans="2:65" s="1" customFormat="1" ht="49.05" customHeight="1">
      <c r="B125" s="33"/>
      <c r="C125" s="149" t="s">
        <v>192</v>
      </c>
      <c r="D125" s="149" t="s">
        <v>229</v>
      </c>
      <c r="E125" s="150" t="s">
        <v>2568</v>
      </c>
      <c r="F125" s="151" t="s">
        <v>2569</v>
      </c>
      <c r="G125" s="152" t="s">
        <v>161</v>
      </c>
      <c r="H125" s="153">
        <v>10</v>
      </c>
      <c r="I125" s="154"/>
      <c r="J125" s="155">
        <f>ROUND(I125*H125,2)</f>
        <v>0</v>
      </c>
      <c r="K125" s="151" t="s">
        <v>19</v>
      </c>
      <c r="L125" s="156"/>
      <c r="M125" s="157" t="s">
        <v>19</v>
      </c>
      <c r="N125" s="158" t="s">
        <v>43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441</v>
      </c>
      <c r="AT125" s="143" t="s">
        <v>229</v>
      </c>
      <c r="AU125" s="143" t="s">
        <v>82</v>
      </c>
      <c r="AY125" s="18" t="s">
        <v>155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8" t="s">
        <v>79</v>
      </c>
      <c r="BK125" s="144">
        <f>ROUND(I125*H125,2)</f>
        <v>0</v>
      </c>
      <c r="BL125" s="18" t="s">
        <v>441</v>
      </c>
      <c r="BM125" s="143" t="s">
        <v>2570</v>
      </c>
    </row>
    <row r="126" spans="2:65" s="12" customFormat="1" ht="10.199999999999999">
      <c r="B126" s="159"/>
      <c r="D126" s="160" t="s">
        <v>514</v>
      </c>
      <c r="E126" s="161" t="s">
        <v>19</v>
      </c>
      <c r="F126" s="162" t="s">
        <v>182</v>
      </c>
      <c r="H126" s="163">
        <v>10</v>
      </c>
      <c r="I126" s="164"/>
      <c r="L126" s="159"/>
      <c r="M126" s="165"/>
      <c r="T126" s="166"/>
      <c r="AT126" s="161" t="s">
        <v>514</v>
      </c>
      <c r="AU126" s="161" t="s">
        <v>82</v>
      </c>
      <c r="AV126" s="12" t="s">
        <v>82</v>
      </c>
      <c r="AW126" s="12" t="s">
        <v>33</v>
      </c>
      <c r="AX126" s="12" t="s">
        <v>79</v>
      </c>
      <c r="AY126" s="161" t="s">
        <v>155</v>
      </c>
    </row>
    <row r="127" spans="2:65" s="1" customFormat="1" ht="16.5" customHeight="1">
      <c r="B127" s="33"/>
      <c r="C127" s="132" t="s">
        <v>8</v>
      </c>
      <c r="D127" s="132" t="s">
        <v>158</v>
      </c>
      <c r="E127" s="133" t="s">
        <v>2571</v>
      </c>
      <c r="F127" s="134" t="s">
        <v>2572</v>
      </c>
      <c r="G127" s="135" t="s">
        <v>161</v>
      </c>
      <c r="H127" s="136">
        <v>10</v>
      </c>
      <c r="I127" s="137"/>
      <c r="J127" s="138">
        <f>ROUND(I127*H127,2)</f>
        <v>0</v>
      </c>
      <c r="K127" s="134" t="s">
        <v>162</v>
      </c>
      <c r="L127" s="33"/>
      <c r="M127" s="139" t="s">
        <v>19</v>
      </c>
      <c r="N127" s="140" t="s">
        <v>43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305</v>
      </c>
      <c r="AT127" s="143" t="s">
        <v>158</v>
      </c>
      <c r="AU127" s="143" t="s">
        <v>82</v>
      </c>
      <c r="AY127" s="18" t="s">
        <v>155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8" t="s">
        <v>79</v>
      </c>
      <c r="BK127" s="144">
        <f>ROUND(I127*H127,2)</f>
        <v>0</v>
      </c>
      <c r="BL127" s="18" t="s">
        <v>305</v>
      </c>
      <c r="BM127" s="143" t="s">
        <v>2573</v>
      </c>
    </row>
    <row r="128" spans="2:65" s="1" customFormat="1" ht="10.199999999999999">
      <c r="B128" s="33"/>
      <c r="D128" s="145" t="s">
        <v>164</v>
      </c>
      <c r="F128" s="146" t="s">
        <v>2574</v>
      </c>
      <c r="I128" s="147"/>
      <c r="L128" s="33"/>
      <c r="M128" s="148"/>
      <c r="T128" s="54"/>
      <c r="AT128" s="18" t="s">
        <v>164</v>
      </c>
      <c r="AU128" s="18" t="s">
        <v>82</v>
      </c>
    </row>
    <row r="129" spans="2:65" s="1" customFormat="1" ht="104.4" customHeight="1">
      <c r="B129" s="33"/>
      <c r="C129" s="149" t="s">
        <v>196</v>
      </c>
      <c r="D129" s="149" t="s">
        <v>229</v>
      </c>
      <c r="E129" s="150" t="s">
        <v>2575</v>
      </c>
      <c r="F129" s="151" t="s">
        <v>2576</v>
      </c>
      <c r="G129" s="152" t="s">
        <v>161</v>
      </c>
      <c r="H129" s="153">
        <v>10</v>
      </c>
      <c r="I129" s="154"/>
      <c r="J129" s="155">
        <f>ROUND(I129*H129,2)</f>
        <v>0</v>
      </c>
      <c r="K129" s="151" t="s">
        <v>19</v>
      </c>
      <c r="L129" s="156"/>
      <c r="M129" s="157" t="s">
        <v>19</v>
      </c>
      <c r="N129" s="158" t="s">
        <v>43</v>
      </c>
      <c r="P129" s="141">
        <f>O129*H129</f>
        <v>0</v>
      </c>
      <c r="Q129" s="141">
        <v>5.1999999999999998E-2</v>
      </c>
      <c r="R129" s="141">
        <f>Q129*H129</f>
        <v>0.52</v>
      </c>
      <c r="S129" s="141">
        <v>0</v>
      </c>
      <c r="T129" s="142">
        <f>S129*H129</f>
        <v>0</v>
      </c>
      <c r="AR129" s="143" t="s">
        <v>441</v>
      </c>
      <c r="AT129" s="143" t="s">
        <v>229</v>
      </c>
      <c r="AU129" s="143" t="s">
        <v>82</v>
      </c>
      <c r="AY129" s="18" t="s">
        <v>155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8" t="s">
        <v>79</v>
      </c>
      <c r="BK129" s="144">
        <f>ROUND(I129*H129,2)</f>
        <v>0</v>
      </c>
      <c r="BL129" s="18" t="s">
        <v>441</v>
      </c>
      <c r="BM129" s="143" t="s">
        <v>2577</v>
      </c>
    </row>
    <row r="130" spans="2:65" s="1" customFormat="1" ht="16.5" customHeight="1">
      <c r="B130" s="33"/>
      <c r="C130" s="132" t="s">
        <v>234</v>
      </c>
      <c r="D130" s="132" t="s">
        <v>158</v>
      </c>
      <c r="E130" s="133" t="s">
        <v>2578</v>
      </c>
      <c r="F130" s="134" t="s">
        <v>2579</v>
      </c>
      <c r="G130" s="135" t="s">
        <v>161</v>
      </c>
      <c r="H130" s="136">
        <v>10</v>
      </c>
      <c r="I130" s="137"/>
      <c r="J130" s="138">
        <f>ROUND(I130*H130,2)</f>
        <v>0</v>
      </c>
      <c r="K130" s="134" t="s">
        <v>162</v>
      </c>
      <c r="L130" s="33"/>
      <c r="M130" s="139" t="s">
        <v>19</v>
      </c>
      <c r="N130" s="140" t="s">
        <v>43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305</v>
      </c>
      <c r="AT130" s="143" t="s">
        <v>158</v>
      </c>
      <c r="AU130" s="143" t="s">
        <v>82</v>
      </c>
      <c r="AY130" s="18" t="s">
        <v>155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8" t="s">
        <v>79</v>
      </c>
      <c r="BK130" s="144">
        <f>ROUND(I130*H130,2)</f>
        <v>0</v>
      </c>
      <c r="BL130" s="18" t="s">
        <v>305</v>
      </c>
      <c r="BM130" s="143" t="s">
        <v>2580</v>
      </c>
    </row>
    <row r="131" spans="2:65" s="1" customFormat="1" ht="10.199999999999999">
      <c r="B131" s="33"/>
      <c r="D131" s="145" t="s">
        <v>164</v>
      </c>
      <c r="F131" s="146" t="s">
        <v>2581</v>
      </c>
      <c r="I131" s="147"/>
      <c r="L131" s="33"/>
      <c r="M131" s="148"/>
      <c r="T131" s="54"/>
      <c r="AT131" s="18" t="s">
        <v>164</v>
      </c>
      <c r="AU131" s="18" t="s">
        <v>82</v>
      </c>
    </row>
    <row r="132" spans="2:65" s="1" customFormat="1" ht="101.25" customHeight="1">
      <c r="B132" s="33"/>
      <c r="C132" s="149" t="s">
        <v>201</v>
      </c>
      <c r="D132" s="149" t="s">
        <v>229</v>
      </c>
      <c r="E132" s="150" t="s">
        <v>2582</v>
      </c>
      <c r="F132" s="151" t="s">
        <v>2583</v>
      </c>
      <c r="G132" s="152" t="s">
        <v>161</v>
      </c>
      <c r="H132" s="153">
        <v>10</v>
      </c>
      <c r="I132" s="154"/>
      <c r="J132" s="155">
        <f>ROUND(I132*H132,2)</f>
        <v>0</v>
      </c>
      <c r="K132" s="151" t="s">
        <v>19</v>
      </c>
      <c r="L132" s="156"/>
      <c r="M132" s="157" t="s">
        <v>19</v>
      </c>
      <c r="N132" s="158" t="s">
        <v>43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2555</v>
      </c>
      <c r="AT132" s="143" t="s">
        <v>229</v>
      </c>
      <c r="AU132" s="143" t="s">
        <v>82</v>
      </c>
      <c r="AY132" s="18" t="s">
        <v>155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8" t="s">
        <v>79</v>
      </c>
      <c r="BK132" s="144">
        <f>ROUND(I132*H132,2)</f>
        <v>0</v>
      </c>
      <c r="BL132" s="18" t="s">
        <v>305</v>
      </c>
      <c r="BM132" s="143" t="s">
        <v>2584</v>
      </c>
    </row>
    <row r="133" spans="2:65" s="1" customFormat="1" ht="16.5" customHeight="1">
      <c r="B133" s="33"/>
      <c r="C133" s="132" t="s">
        <v>243</v>
      </c>
      <c r="D133" s="132" t="s">
        <v>158</v>
      </c>
      <c r="E133" s="133" t="s">
        <v>2585</v>
      </c>
      <c r="F133" s="134" t="s">
        <v>2586</v>
      </c>
      <c r="G133" s="135" t="s">
        <v>161</v>
      </c>
      <c r="H133" s="136">
        <v>10</v>
      </c>
      <c r="I133" s="137"/>
      <c r="J133" s="138">
        <f>ROUND(I133*H133,2)</f>
        <v>0</v>
      </c>
      <c r="K133" s="134" t="s">
        <v>162</v>
      </c>
      <c r="L133" s="33"/>
      <c r="M133" s="139" t="s">
        <v>19</v>
      </c>
      <c r="N133" s="140" t="s">
        <v>43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305</v>
      </c>
      <c r="AT133" s="143" t="s">
        <v>158</v>
      </c>
      <c r="AU133" s="143" t="s">
        <v>82</v>
      </c>
      <c r="AY133" s="18" t="s">
        <v>155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8" t="s">
        <v>79</v>
      </c>
      <c r="BK133" s="144">
        <f>ROUND(I133*H133,2)</f>
        <v>0</v>
      </c>
      <c r="BL133" s="18" t="s">
        <v>305</v>
      </c>
      <c r="BM133" s="143" t="s">
        <v>2587</v>
      </c>
    </row>
    <row r="134" spans="2:65" s="1" customFormat="1" ht="10.199999999999999">
      <c r="B134" s="33"/>
      <c r="D134" s="145" t="s">
        <v>164</v>
      </c>
      <c r="F134" s="146" t="s">
        <v>2588</v>
      </c>
      <c r="I134" s="147"/>
      <c r="L134" s="33"/>
      <c r="M134" s="148"/>
      <c r="T134" s="54"/>
      <c r="AT134" s="18" t="s">
        <v>164</v>
      </c>
      <c r="AU134" s="18" t="s">
        <v>82</v>
      </c>
    </row>
    <row r="135" spans="2:65" s="1" customFormat="1" ht="16.5" customHeight="1">
      <c r="B135" s="33"/>
      <c r="C135" s="149" t="s">
        <v>205</v>
      </c>
      <c r="D135" s="149" t="s">
        <v>229</v>
      </c>
      <c r="E135" s="150" t="s">
        <v>2589</v>
      </c>
      <c r="F135" s="151" t="s">
        <v>2590</v>
      </c>
      <c r="G135" s="152" t="s">
        <v>161</v>
      </c>
      <c r="H135" s="153">
        <v>10</v>
      </c>
      <c r="I135" s="154"/>
      <c r="J135" s="155">
        <f>ROUND(I135*H135,2)</f>
        <v>0</v>
      </c>
      <c r="K135" s="151" t="s">
        <v>19</v>
      </c>
      <c r="L135" s="156"/>
      <c r="M135" s="157" t="s">
        <v>19</v>
      </c>
      <c r="N135" s="158" t="s">
        <v>43</v>
      </c>
      <c r="P135" s="141">
        <f>O135*H135</f>
        <v>0</v>
      </c>
      <c r="Q135" s="141">
        <v>5.0000000000000001E-4</v>
      </c>
      <c r="R135" s="141">
        <f>Q135*H135</f>
        <v>5.0000000000000001E-3</v>
      </c>
      <c r="S135" s="141">
        <v>0</v>
      </c>
      <c r="T135" s="142">
        <f>S135*H135</f>
        <v>0</v>
      </c>
      <c r="AR135" s="143" t="s">
        <v>2555</v>
      </c>
      <c r="AT135" s="143" t="s">
        <v>229</v>
      </c>
      <c r="AU135" s="143" t="s">
        <v>82</v>
      </c>
      <c r="AY135" s="18" t="s">
        <v>155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8" t="s">
        <v>79</v>
      </c>
      <c r="BK135" s="144">
        <f>ROUND(I135*H135,2)</f>
        <v>0</v>
      </c>
      <c r="BL135" s="18" t="s">
        <v>305</v>
      </c>
      <c r="BM135" s="143" t="s">
        <v>2591</v>
      </c>
    </row>
    <row r="136" spans="2:65" s="1" customFormat="1" ht="24.15" customHeight="1">
      <c r="B136" s="33"/>
      <c r="C136" s="132" t="s">
        <v>7</v>
      </c>
      <c r="D136" s="132" t="s">
        <v>158</v>
      </c>
      <c r="E136" s="133" t="s">
        <v>2592</v>
      </c>
      <c r="F136" s="134" t="s">
        <v>2593</v>
      </c>
      <c r="G136" s="135" t="s">
        <v>171</v>
      </c>
      <c r="H136" s="136">
        <v>290</v>
      </c>
      <c r="I136" s="137"/>
      <c r="J136" s="138">
        <f>ROUND(I136*H136,2)</f>
        <v>0</v>
      </c>
      <c r="K136" s="134" t="s">
        <v>162</v>
      </c>
      <c r="L136" s="33"/>
      <c r="M136" s="139" t="s">
        <v>19</v>
      </c>
      <c r="N136" s="140" t="s">
        <v>43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305</v>
      </c>
      <c r="AT136" s="143" t="s">
        <v>158</v>
      </c>
      <c r="AU136" s="143" t="s">
        <v>82</v>
      </c>
      <c r="AY136" s="18" t="s">
        <v>155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8" t="s">
        <v>79</v>
      </c>
      <c r="BK136" s="144">
        <f>ROUND(I136*H136,2)</f>
        <v>0</v>
      </c>
      <c r="BL136" s="18" t="s">
        <v>305</v>
      </c>
      <c r="BM136" s="143" t="s">
        <v>2594</v>
      </c>
    </row>
    <row r="137" spans="2:65" s="1" customFormat="1" ht="10.199999999999999">
      <c r="B137" s="33"/>
      <c r="D137" s="145" t="s">
        <v>164</v>
      </c>
      <c r="F137" s="146" t="s">
        <v>2595</v>
      </c>
      <c r="I137" s="147"/>
      <c r="L137" s="33"/>
      <c r="M137" s="148"/>
      <c r="T137" s="54"/>
      <c r="AT137" s="18" t="s">
        <v>164</v>
      </c>
      <c r="AU137" s="18" t="s">
        <v>82</v>
      </c>
    </row>
    <row r="138" spans="2:65" s="12" customFormat="1" ht="10.199999999999999">
      <c r="B138" s="159"/>
      <c r="D138" s="160" t="s">
        <v>514</v>
      </c>
      <c r="E138" s="161" t="s">
        <v>19</v>
      </c>
      <c r="F138" s="162" t="s">
        <v>2596</v>
      </c>
      <c r="H138" s="163">
        <v>290</v>
      </c>
      <c r="I138" s="164"/>
      <c r="L138" s="159"/>
      <c r="M138" s="165"/>
      <c r="T138" s="166"/>
      <c r="AT138" s="161" t="s">
        <v>514</v>
      </c>
      <c r="AU138" s="161" t="s">
        <v>82</v>
      </c>
      <c r="AV138" s="12" t="s">
        <v>82</v>
      </c>
      <c r="AW138" s="12" t="s">
        <v>33</v>
      </c>
      <c r="AX138" s="12" t="s">
        <v>79</v>
      </c>
      <c r="AY138" s="161" t="s">
        <v>155</v>
      </c>
    </row>
    <row r="139" spans="2:65" s="1" customFormat="1" ht="16.5" customHeight="1">
      <c r="B139" s="33"/>
      <c r="C139" s="149" t="s">
        <v>210</v>
      </c>
      <c r="D139" s="149" t="s">
        <v>229</v>
      </c>
      <c r="E139" s="150" t="s">
        <v>2597</v>
      </c>
      <c r="F139" s="151" t="s">
        <v>2598</v>
      </c>
      <c r="G139" s="152" t="s">
        <v>289</v>
      </c>
      <c r="H139" s="153">
        <v>179.8</v>
      </c>
      <c r="I139" s="154"/>
      <c r="J139" s="155">
        <f>ROUND(I139*H139,2)</f>
        <v>0</v>
      </c>
      <c r="K139" s="151" t="s">
        <v>162</v>
      </c>
      <c r="L139" s="156"/>
      <c r="M139" s="157" t="s">
        <v>19</v>
      </c>
      <c r="N139" s="158" t="s">
        <v>43</v>
      </c>
      <c r="P139" s="141">
        <f>O139*H139</f>
        <v>0</v>
      </c>
      <c r="Q139" s="141">
        <v>1E-3</v>
      </c>
      <c r="R139" s="141">
        <f>Q139*H139</f>
        <v>0.17980000000000002</v>
      </c>
      <c r="S139" s="141">
        <v>0</v>
      </c>
      <c r="T139" s="142">
        <f>S139*H139</f>
        <v>0</v>
      </c>
      <c r="AR139" s="143" t="s">
        <v>441</v>
      </c>
      <c r="AT139" s="143" t="s">
        <v>229</v>
      </c>
      <c r="AU139" s="143" t="s">
        <v>82</v>
      </c>
      <c r="AY139" s="18" t="s">
        <v>155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8" t="s">
        <v>79</v>
      </c>
      <c r="BK139" s="144">
        <f>ROUND(I139*H139,2)</f>
        <v>0</v>
      </c>
      <c r="BL139" s="18" t="s">
        <v>441</v>
      </c>
      <c r="BM139" s="143" t="s">
        <v>2599</v>
      </c>
    </row>
    <row r="140" spans="2:65" s="1" customFormat="1" ht="16.5" customHeight="1">
      <c r="B140" s="33"/>
      <c r="C140" s="132" t="s">
        <v>259</v>
      </c>
      <c r="D140" s="132" t="s">
        <v>158</v>
      </c>
      <c r="E140" s="133" t="s">
        <v>2600</v>
      </c>
      <c r="F140" s="134" t="s">
        <v>2601</v>
      </c>
      <c r="G140" s="135" t="s">
        <v>161</v>
      </c>
      <c r="H140" s="136">
        <v>30</v>
      </c>
      <c r="I140" s="137"/>
      <c r="J140" s="138">
        <f>ROUND(I140*H140,2)</f>
        <v>0</v>
      </c>
      <c r="K140" s="134" t="s">
        <v>162</v>
      </c>
      <c r="L140" s="33"/>
      <c r="M140" s="139" t="s">
        <v>19</v>
      </c>
      <c r="N140" s="140" t="s">
        <v>43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305</v>
      </c>
      <c r="AT140" s="143" t="s">
        <v>158</v>
      </c>
      <c r="AU140" s="143" t="s">
        <v>82</v>
      </c>
      <c r="AY140" s="18" t="s">
        <v>155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8" t="s">
        <v>79</v>
      </c>
      <c r="BK140" s="144">
        <f>ROUND(I140*H140,2)</f>
        <v>0</v>
      </c>
      <c r="BL140" s="18" t="s">
        <v>305</v>
      </c>
      <c r="BM140" s="143" t="s">
        <v>2602</v>
      </c>
    </row>
    <row r="141" spans="2:65" s="1" customFormat="1" ht="10.199999999999999">
      <c r="B141" s="33"/>
      <c r="D141" s="145" t="s">
        <v>164</v>
      </c>
      <c r="F141" s="146" t="s">
        <v>2603</v>
      </c>
      <c r="I141" s="147"/>
      <c r="L141" s="33"/>
      <c r="M141" s="148"/>
      <c r="T141" s="54"/>
      <c r="AT141" s="18" t="s">
        <v>164</v>
      </c>
      <c r="AU141" s="18" t="s">
        <v>82</v>
      </c>
    </row>
    <row r="142" spans="2:65" s="12" customFormat="1" ht="10.199999999999999">
      <c r="B142" s="159"/>
      <c r="D142" s="160" t="s">
        <v>514</v>
      </c>
      <c r="E142" s="161" t="s">
        <v>19</v>
      </c>
      <c r="F142" s="162" t="s">
        <v>2604</v>
      </c>
      <c r="H142" s="163">
        <v>30</v>
      </c>
      <c r="I142" s="164"/>
      <c r="L142" s="159"/>
      <c r="M142" s="165"/>
      <c r="T142" s="166"/>
      <c r="AT142" s="161" t="s">
        <v>514</v>
      </c>
      <c r="AU142" s="161" t="s">
        <v>82</v>
      </c>
      <c r="AV142" s="12" t="s">
        <v>82</v>
      </c>
      <c r="AW142" s="12" t="s">
        <v>33</v>
      </c>
      <c r="AX142" s="12" t="s">
        <v>79</v>
      </c>
      <c r="AY142" s="161" t="s">
        <v>155</v>
      </c>
    </row>
    <row r="143" spans="2:65" s="1" customFormat="1" ht="16.5" customHeight="1">
      <c r="B143" s="33"/>
      <c r="C143" s="149" t="s">
        <v>214</v>
      </c>
      <c r="D143" s="149" t="s">
        <v>229</v>
      </c>
      <c r="E143" s="150" t="s">
        <v>2605</v>
      </c>
      <c r="F143" s="151" t="s">
        <v>2606</v>
      </c>
      <c r="G143" s="152" t="s">
        <v>161</v>
      </c>
      <c r="H143" s="153">
        <v>10</v>
      </c>
      <c r="I143" s="154"/>
      <c r="J143" s="155">
        <f>ROUND(I143*H143,2)</f>
        <v>0</v>
      </c>
      <c r="K143" s="151" t="s">
        <v>162</v>
      </c>
      <c r="L143" s="156"/>
      <c r="M143" s="157" t="s">
        <v>19</v>
      </c>
      <c r="N143" s="158" t="s">
        <v>43</v>
      </c>
      <c r="P143" s="141">
        <f>O143*H143</f>
        <v>0</v>
      </c>
      <c r="Q143" s="141">
        <v>1.6000000000000001E-4</v>
      </c>
      <c r="R143" s="141">
        <f>Q143*H143</f>
        <v>1.6000000000000001E-3</v>
      </c>
      <c r="S143" s="141">
        <v>0</v>
      </c>
      <c r="T143" s="142">
        <f>S143*H143</f>
        <v>0</v>
      </c>
      <c r="AR143" s="143" t="s">
        <v>2555</v>
      </c>
      <c r="AT143" s="143" t="s">
        <v>229</v>
      </c>
      <c r="AU143" s="143" t="s">
        <v>82</v>
      </c>
      <c r="AY143" s="18" t="s">
        <v>155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8" t="s">
        <v>79</v>
      </c>
      <c r="BK143" s="144">
        <f>ROUND(I143*H143,2)</f>
        <v>0</v>
      </c>
      <c r="BL143" s="18" t="s">
        <v>305</v>
      </c>
      <c r="BM143" s="143" t="s">
        <v>2607</v>
      </c>
    </row>
    <row r="144" spans="2:65" s="1" customFormat="1" ht="16.5" customHeight="1">
      <c r="B144" s="33"/>
      <c r="C144" s="149" t="s">
        <v>268</v>
      </c>
      <c r="D144" s="149" t="s">
        <v>229</v>
      </c>
      <c r="E144" s="150" t="s">
        <v>2608</v>
      </c>
      <c r="F144" s="151" t="s">
        <v>2609</v>
      </c>
      <c r="G144" s="152" t="s">
        <v>161</v>
      </c>
      <c r="H144" s="153">
        <v>20</v>
      </c>
      <c r="I144" s="154"/>
      <c r="J144" s="155">
        <f>ROUND(I144*H144,2)</f>
        <v>0</v>
      </c>
      <c r="K144" s="151" t="s">
        <v>162</v>
      </c>
      <c r="L144" s="156"/>
      <c r="M144" s="157" t="s">
        <v>19</v>
      </c>
      <c r="N144" s="158" t="s">
        <v>43</v>
      </c>
      <c r="P144" s="141">
        <f>O144*H144</f>
        <v>0</v>
      </c>
      <c r="Q144" s="141">
        <v>6.9999999999999999E-4</v>
      </c>
      <c r="R144" s="141">
        <f>Q144*H144</f>
        <v>1.4E-2</v>
      </c>
      <c r="S144" s="141">
        <v>0</v>
      </c>
      <c r="T144" s="142">
        <f>S144*H144</f>
        <v>0</v>
      </c>
      <c r="AR144" s="143" t="s">
        <v>2555</v>
      </c>
      <c r="AT144" s="143" t="s">
        <v>229</v>
      </c>
      <c r="AU144" s="143" t="s">
        <v>82</v>
      </c>
      <c r="AY144" s="18" t="s">
        <v>155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8" t="s">
        <v>79</v>
      </c>
      <c r="BK144" s="144">
        <f>ROUND(I144*H144,2)</f>
        <v>0</v>
      </c>
      <c r="BL144" s="18" t="s">
        <v>305</v>
      </c>
      <c r="BM144" s="143" t="s">
        <v>2610</v>
      </c>
    </row>
    <row r="145" spans="2:65" s="1" customFormat="1" ht="24.15" customHeight="1">
      <c r="B145" s="33"/>
      <c r="C145" s="132" t="s">
        <v>219</v>
      </c>
      <c r="D145" s="132" t="s">
        <v>158</v>
      </c>
      <c r="E145" s="133" t="s">
        <v>2611</v>
      </c>
      <c r="F145" s="134" t="s">
        <v>2612</v>
      </c>
      <c r="G145" s="135" t="s">
        <v>161</v>
      </c>
      <c r="H145" s="136">
        <v>1</v>
      </c>
      <c r="I145" s="137"/>
      <c r="J145" s="138">
        <f>ROUND(I145*H145,2)</f>
        <v>0</v>
      </c>
      <c r="K145" s="134" t="s">
        <v>162</v>
      </c>
      <c r="L145" s="33"/>
      <c r="M145" s="139" t="s">
        <v>19</v>
      </c>
      <c r="N145" s="140" t="s">
        <v>43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305</v>
      </c>
      <c r="AT145" s="143" t="s">
        <v>158</v>
      </c>
      <c r="AU145" s="143" t="s">
        <v>82</v>
      </c>
      <c r="AY145" s="18" t="s">
        <v>155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8" t="s">
        <v>79</v>
      </c>
      <c r="BK145" s="144">
        <f>ROUND(I145*H145,2)</f>
        <v>0</v>
      </c>
      <c r="BL145" s="18" t="s">
        <v>305</v>
      </c>
      <c r="BM145" s="143" t="s">
        <v>2613</v>
      </c>
    </row>
    <row r="146" spans="2:65" s="1" customFormat="1" ht="10.199999999999999">
      <c r="B146" s="33"/>
      <c r="D146" s="145" t="s">
        <v>164</v>
      </c>
      <c r="F146" s="146" t="s">
        <v>2614</v>
      </c>
      <c r="I146" s="147"/>
      <c r="L146" s="33"/>
      <c r="M146" s="148"/>
      <c r="T146" s="54"/>
      <c r="AT146" s="18" t="s">
        <v>164</v>
      </c>
      <c r="AU146" s="18" t="s">
        <v>82</v>
      </c>
    </row>
    <row r="147" spans="2:65" s="1" customFormat="1" ht="16.5" customHeight="1">
      <c r="B147" s="33"/>
      <c r="C147" s="132" t="s">
        <v>277</v>
      </c>
      <c r="D147" s="132" t="s">
        <v>158</v>
      </c>
      <c r="E147" s="133" t="s">
        <v>2615</v>
      </c>
      <c r="F147" s="134" t="s">
        <v>2616</v>
      </c>
      <c r="G147" s="135" t="s">
        <v>161</v>
      </c>
      <c r="H147" s="136">
        <v>10</v>
      </c>
      <c r="I147" s="137"/>
      <c r="J147" s="138">
        <f>ROUND(I147*H147,2)</f>
        <v>0</v>
      </c>
      <c r="K147" s="134" t="s">
        <v>162</v>
      </c>
      <c r="L147" s="33"/>
      <c r="M147" s="139" t="s">
        <v>19</v>
      </c>
      <c r="N147" s="140" t="s">
        <v>43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305</v>
      </c>
      <c r="AT147" s="143" t="s">
        <v>158</v>
      </c>
      <c r="AU147" s="143" t="s">
        <v>82</v>
      </c>
      <c r="AY147" s="18" t="s">
        <v>155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8" t="s">
        <v>79</v>
      </c>
      <c r="BK147" s="144">
        <f>ROUND(I147*H147,2)</f>
        <v>0</v>
      </c>
      <c r="BL147" s="18" t="s">
        <v>305</v>
      </c>
      <c r="BM147" s="143" t="s">
        <v>2617</v>
      </c>
    </row>
    <row r="148" spans="2:65" s="1" customFormat="1" ht="10.199999999999999">
      <c r="B148" s="33"/>
      <c r="D148" s="145" t="s">
        <v>164</v>
      </c>
      <c r="F148" s="146" t="s">
        <v>2618</v>
      </c>
      <c r="I148" s="147"/>
      <c r="L148" s="33"/>
      <c r="M148" s="148"/>
      <c r="T148" s="54"/>
      <c r="AT148" s="18" t="s">
        <v>164</v>
      </c>
      <c r="AU148" s="18" t="s">
        <v>82</v>
      </c>
    </row>
    <row r="149" spans="2:65" s="1" customFormat="1" ht="21.75" customHeight="1">
      <c r="B149" s="33"/>
      <c r="C149" s="132" t="s">
        <v>223</v>
      </c>
      <c r="D149" s="132" t="s">
        <v>158</v>
      </c>
      <c r="E149" s="133" t="s">
        <v>2619</v>
      </c>
      <c r="F149" s="134" t="s">
        <v>2620</v>
      </c>
      <c r="G149" s="135" t="s">
        <v>161</v>
      </c>
      <c r="H149" s="136">
        <v>10</v>
      </c>
      <c r="I149" s="137"/>
      <c r="J149" s="138">
        <f>ROUND(I149*H149,2)</f>
        <v>0</v>
      </c>
      <c r="K149" s="134" t="s">
        <v>162</v>
      </c>
      <c r="L149" s="33"/>
      <c r="M149" s="139" t="s">
        <v>19</v>
      </c>
      <c r="N149" s="140" t="s">
        <v>43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305</v>
      </c>
      <c r="AT149" s="143" t="s">
        <v>158</v>
      </c>
      <c r="AU149" s="143" t="s">
        <v>82</v>
      </c>
      <c r="AY149" s="18" t="s">
        <v>155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8" t="s">
        <v>79</v>
      </c>
      <c r="BK149" s="144">
        <f>ROUND(I149*H149,2)</f>
        <v>0</v>
      </c>
      <c r="BL149" s="18" t="s">
        <v>305</v>
      </c>
      <c r="BM149" s="143" t="s">
        <v>2621</v>
      </c>
    </row>
    <row r="150" spans="2:65" s="1" customFormat="1" ht="10.199999999999999">
      <c r="B150" s="33"/>
      <c r="D150" s="145" t="s">
        <v>164</v>
      </c>
      <c r="F150" s="146" t="s">
        <v>2622</v>
      </c>
      <c r="I150" s="147"/>
      <c r="L150" s="33"/>
      <c r="M150" s="148"/>
      <c r="T150" s="54"/>
      <c r="AT150" s="18" t="s">
        <v>164</v>
      </c>
      <c r="AU150" s="18" t="s">
        <v>82</v>
      </c>
    </row>
    <row r="151" spans="2:65" s="1" customFormat="1" ht="24.15" customHeight="1">
      <c r="B151" s="33"/>
      <c r="C151" s="132" t="s">
        <v>286</v>
      </c>
      <c r="D151" s="132" t="s">
        <v>158</v>
      </c>
      <c r="E151" s="133" t="s">
        <v>2623</v>
      </c>
      <c r="F151" s="134" t="s">
        <v>2624</v>
      </c>
      <c r="G151" s="135" t="s">
        <v>171</v>
      </c>
      <c r="H151" s="136">
        <v>80</v>
      </c>
      <c r="I151" s="137"/>
      <c r="J151" s="138">
        <f>ROUND(I151*H151,2)</f>
        <v>0</v>
      </c>
      <c r="K151" s="134" t="s">
        <v>162</v>
      </c>
      <c r="L151" s="33"/>
      <c r="M151" s="139" t="s">
        <v>19</v>
      </c>
      <c r="N151" s="140" t="s">
        <v>43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305</v>
      </c>
      <c r="AT151" s="143" t="s">
        <v>158</v>
      </c>
      <c r="AU151" s="143" t="s">
        <v>82</v>
      </c>
      <c r="AY151" s="18" t="s">
        <v>155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8" t="s">
        <v>79</v>
      </c>
      <c r="BK151" s="144">
        <f>ROUND(I151*H151,2)</f>
        <v>0</v>
      </c>
      <c r="BL151" s="18" t="s">
        <v>305</v>
      </c>
      <c r="BM151" s="143" t="s">
        <v>2625</v>
      </c>
    </row>
    <row r="152" spans="2:65" s="1" customFormat="1" ht="10.199999999999999">
      <c r="B152" s="33"/>
      <c r="D152" s="145" t="s">
        <v>164</v>
      </c>
      <c r="F152" s="146" t="s">
        <v>2626</v>
      </c>
      <c r="I152" s="147"/>
      <c r="L152" s="33"/>
      <c r="M152" s="148"/>
      <c r="T152" s="54"/>
      <c r="AT152" s="18" t="s">
        <v>164</v>
      </c>
      <c r="AU152" s="18" t="s">
        <v>82</v>
      </c>
    </row>
    <row r="153" spans="2:65" s="14" customFormat="1" ht="10.199999999999999">
      <c r="B153" s="178"/>
      <c r="D153" s="160" t="s">
        <v>514</v>
      </c>
      <c r="E153" s="179" t="s">
        <v>19</v>
      </c>
      <c r="F153" s="180" t="s">
        <v>2627</v>
      </c>
      <c r="H153" s="179" t="s">
        <v>19</v>
      </c>
      <c r="I153" s="181"/>
      <c r="L153" s="178"/>
      <c r="M153" s="182"/>
      <c r="T153" s="183"/>
      <c r="AT153" s="179" t="s">
        <v>514</v>
      </c>
      <c r="AU153" s="179" t="s">
        <v>82</v>
      </c>
      <c r="AV153" s="14" t="s">
        <v>79</v>
      </c>
      <c r="AW153" s="14" t="s">
        <v>33</v>
      </c>
      <c r="AX153" s="14" t="s">
        <v>72</v>
      </c>
      <c r="AY153" s="179" t="s">
        <v>155</v>
      </c>
    </row>
    <row r="154" spans="2:65" s="12" customFormat="1" ht="10.199999999999999">
      <c r="B154" s="159"/>
      <c r="D154" s="160" t="s">
        <v>514</v>
      </c>
      <c r="E154" s="161" t="s">
        <v>19</v>
      </c>
      <c r="F154" s="162" t="s">
        <v>2628</v>
      </c>
      <c r="H154" s="163">
        <v>80</v>
      </c>
      <c r="I154" s="164"/>
      <c r="L154" s="159"/>
      <c r="M154" s="165"/>
      <c r="T154" s="166"/>
      <c r="AT154" s="161" t="s">
        <v>514</v>
      </c>
      <c r="AU154" s="161" t="s">
        <v>82</v>
      </c>
      <c r="AV154" s="12" t="s">
        <v>82</v>
      </c>
      <c r="AW154" s="12" t="s">
        <v>33</v>
      </c>
      <c r="AX154" s="12" t="s">
        <v>72</v>
      </c>
      <c r="AY154" s="161" t="s">
        <v>155</v>
      </c>
    </row>
    <row r="155" spans="2:65" s="13" customFormat="1" ht="10.199999999999999">
      <c r="B155" s="167"/>
      <c r="D155" s="160" t="s">
        <v>514</v>
      </c>
      <c r="E155" s="168" t="s">
        <v>19</v>
      </c>
      <c r="F155" s="169" t="s">
        <v>516</v>
      </c>
      <c r="H155" s="170">
        <v>80</v>
      </c>
      <c r="I155" s="171"/>
      <c r="L155" s="167"/>
      <c r="M155" s="172"/>
      <c r="T155" s="173"/>
      <c r="AT155" s="168" t="s">
        <v>514</v>
      </c>
      <c r="AU155" s="168" t="s">
        <v>82</v>
      </c>
      <c r="AV155" s="13" t="s">
        <v>163</v>
      </c>
      <c r="AW155" s="13" t="s">
        <v>33</v>
      </c>
      <c r="AX155" s="13" t="s">
        <v>79</v>
      </c>
      <c r="AY155" s="168" t="s">
        <v>155</v>
      </c>
    </row>
    <row r="156" spans="2:65" s="1" customFormat="1" ht="16.5" customHeight="1">
      <c r="B156" s="33"/>
      <c r="C156" s="149" t="s">
        <v>227</v>
      </c>
      <c r="D156" s="149" t="s">
        <v>229</v>
      </c>
      <c r="E156" s="150" t="s">
        <v>2629</v>
      </c>
      <c r="F156" s="151" t="s">
        <v>2630</v>
      </c>
      <c r="G156" s="152" t="s">
        <v>171</v>
      </c>
      <c r="H156" s="153">
        <v>92</v>
      </c>
      <c r="I156" s="154"/>
      <c r="J156" s="155">
        <f>ROUND(I156*H156,2)</f>
        <v>0</v>
      </c>
      <c r="K156" s="151" t="s">
        <v>162</v>
      </c>
      <c r="L156" s="156"/>
      <c r="M156" s="157" t="s">
        <v>19</v>
      </c>
      <c r="N156" s="158" t="s">
        <v>43</v>
      </c>
      <c r="P156" s="141">
        <f>O156*H156</f>
        <v>0</v>
      </c>
      <c r="Q156" s="141">
        <v>1.2E-4</v>
      </c>
      <c r="R156" s="141">
        <f>Q156*H156</f>
        <v>1.1039999999999999E-2</v>
      </c>
      <c r="S156" s="141">
        <v>0</v>
      </c>
      <c r="T156" s="142">
        <f>S156*H156</f>
        <v>0</v>
      </c>
      <c r="AR156" s="143" t="s">
        <v>441</v>
      </c>
      <c r="AT156" s="143" t="s">
        <v>229</v>
      </c>
      <c r="AU156" s="143" t="s">
        <v>82</v>
      </c>
      <c r="AY156" s="18" t="s">
        <v>155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8" t="s">
        <v>79</v>
      </c>
      <c r="BK156" s="144">
        <f>ROUND(I156*H156,2)</f>
        <v>0</v>
      </c>
      <c r="BL156" s="18" t="s">
        <v>441</v>
      </c>
      <c r="BM156" s="143" t="s">
        <v>2631</v>
      </c>
    </row>
    <row r="157" spans="2:65" s="12" customFormat="1" ht="10.199999999999999">
      <c r="B157" s="159"/>
      <c r="D157" s="160" t="s">
        <v>514</v>
      </c>
      <c r="F157" s="162" t="s">
        <v>2632</v>
      </c>
      <c r="H157" s="163">
        <v>92</v>
      </c>
      <c r="I157" s="164"/>
      <c r="L157" s="159"/>
      <c r="M157" s="165"/>
      <c r="T157" s="166"/>
      <c r="AT157" s="161" t="s">
        <v>514</v>
      </c>
      <c r="AU157" s="161" t="s">
        <v>82</v>
      </c>
      <c r="AV157" s="12" t="s">
        <v>82</v>
      </c>
      <c r="AW157" s="12" t="s">
        <v>4</v>
      </c>
      <c r="AX157" s="12" t="s">
        <v>79</v>
      </c>
      <c r="AY157" s="161" t="s">
        <v>155</v>
      </c>
    </row>
    <row r="158" spans="2:65" s="1" customFormat="1" ht="24.15" customHeight="1">
      <c r="B158" s="33"/>
      <c r="C158" s="132" t="s">
        <v>297</v>
      </c>
      <c r="D158" s="132" t="s">
        <v>158</v>
      </c>
      <c r="E158" s="133" t="s">
        <v>2633</v>
      </c>
      <c r="F158" s="134" t="s">
        <v>2634</v>
      </c>
      <c r="G158" s="135" t="s">
        <v>171</v>
      </c>
      <c r="H158" s="136">
        <v>320</v>
      </c>
      <c r="I158" s="137"/>
      <c r="J158" s="138">
        <f>ROUND(I158*H158,2)</f>
        <v>0</v>
      </c>
      <c r="K158" s="134" t="s">
        <v>162</v>
      </c>
      <c r="L158" s="33"/>
      <c r="M158" s="139" t="s">
        <v>19</v>
      </c>
      <c r="N158" s="140" t="s">
        <v>43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305</v>
      </c>
      <c r="AT158" s="143" t="s">
        <v>158</v>
      </c>
      <c r="AU158" s="143" t="s">
        <v>82</v>
      </c>
      <c r="AY158" s="18" t="s">
        <v>155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8" t="s">
        <v>79</v>
      </c>
      <c r="BK158" s="144">
        <f>ROUND(I158*H158,2)</f>
        <v>0</v>
      </c>
      <c r="BL158" s="18" t="s">
        <v>305</v>
      </c>
      <c r="BM158" s="143" t="s">
        <v>2635</v>
      </c>
    </row>
    <row r="159" spans="2:65" s="1" customFormat="1" ht="10.199999999999999">
      <c r="B159" s="33"/>
      <c r="D159" s="145" t="s">
        <v>164</v>
      </c>
      <c r="F159" s="146" t="s">
        <v>2636</v>
      </c>
      <c r="I159" s="147"/>
      <c r="L159" s="33"/>
      <c r="M159" s="148"/>
      <c r="T159" s="54"/>
      <c r="AT159" s="18" t="s">
        <v>164</v>
      </c>
      <c r="AU159" s="18" t="s">
        <v>82</v>
      </c>
    </row>
    <row r="160" spans="2:65" s="12" customFormat="1" ht="10.199999999999999">
      <c r="B160" s="159"/>
      <c r="D160" s="160" t="s">
        <v>514</v>
      </c>
      <c r="E160" s="161" t="s">
        <v>19</v>
      </c>
      <c r="F160" s="162" t="s">
        <v>2637</v>
      </c>
      <c r="H160" s="163">
        <v>320</v>
      </c>
      <c r="I160" s="164"/>
      <c r="L160" s="159"/>
      <c r="M160" s="165"/>
      <c r="T160" s="166"/>
      <c r="AT160" s="161" t="s">
        <v>514</v>
      </c>
      <c r="AU160" s="161" t="s">
        <v>82</v>
      </c>
      <c r="AV160" s="12" t="s">
        <v>82</v>
      </c>
      <c r="AW160" s="12" t="s">
        <v>33</v>
      </c>
      <c r="AX160" s="12" t="s">
        <v>79</v>
      </c>
      <c r="AY160" s="161" t="s">
        <v>155</v>
      </c>
    </row>
    <row r="161" spans="2:65" s="1" customFormat="1" ht="16.5" customHeight="1">
      <c r="B161" s="33"/>
      <c r="C161" s="149" t="s">
        <v>233</v>
      </c>
      <c r="D161" s="149" t="s">
        <v>229</v>
      </c>
      <c r="E161" s="150" t="s">
        <v>2638</v>
      </c>
      <c r="F161" s="151" t="s">
        <v>2639</v>
      </c>
      <c r="G161" s="152" t="s">
        <v>171</v>
      </c>
      <c r="H161" s="153">
        <v>368</v>
      </c>
      <c r="I161" s="154"/>
      <c r="J161" s="155">
        <f>ROUND(I161*H161,2)</f>
        <v>0</v>
      </c>
      <c r="K161" s="151" t="s">
        <v>162</v>
      </c>
      <c r="L161" s="156"/>
      <c r="M161" s="157" t="s">
        <v>19</v>
      </c>
      <c r="N161" s="158" t="s">
        <v>43</v>
      </c>
      <c r="P161" s="141">
        <f>O161*H161</f>
        <v>0</v>
      </c>
      <c r="Q161" s="141">
        <v>6.4000000000000005E-4</v>
      </c>
      <c r="R161" s="141">
        <f>Q161*H161</f>
        <v>0.23552000000000001</v>
      </c>
      <c r="S161" s="141">
        <v>0</v>
      </c>
      <c r="T161" s="142">
        <f>S161*H161</f>
        <v>0</v>
      </c>
      <c r="AR161" s="143" t="s">
        <v>441</v>
      </c>
      <c r="AT161" s="143" t="s">
        <v>229</v>
      </c>
      <c r="AU161" s="143" t="s">
        <v>82</v>
      </c>
      <c r="AY161" s="18" t="s">
        <v>155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8" t="s">
        <v>79</v>
      </c>
      <c r="BK161" s="144">
        <f>ROUND(I161*H161,2)</f>
        <v>0</v>
      </c>
      <c r="BL161" s="18" t="s">
        <v>441</v>
      </c>
      <c r="BM161" s="143" t="s">
        <v>2640</v>
      </c>
    </row>
    <row r="162" spans="2:65" s="12" customFormat="1" ht="10.199999999999999">
      <c r="B162" s="159"/>
      <c r="D162" s="160" t="s">
        <v>514</v>
      </c>
      <c r="F162" s="162" t="s">
        <v>2641</v>
      </c>
      <c r="H162" s="163">
        <v>368</v>
      </c>
      <c r="I162" s="164"/>
      <c r="L162" s="159"/>
      <c r="M162" s="165"/>
      <c r="T162" s="166"/>
      <c r="AT162" s="161" t="s">
        <v>514</v>
      </c>
      <c r="AU162" s="161" t="s">
        <v>82</v>
      </c>
      <c r="AV162" s="12" t="s">
        <v>82</v>
      </c>
      <c r="AW162" s="12" t="s">
        <v>4</v>
      </c>
      <c r="AX162" s="12" t="s">
        <v>79</v>
      </c>
      <c r="AY162" s="161" t="s">
        <v>155</v>
      </c>
    </row>
    <row r="163" spans="2:65" s="1" customFormat="1" ht="24.15" customHeight="1">
      <c r="B163" s="33"/>
      <c r="C163" s="132" t="s">
        <v>307</v>
      </c>
      <c r="D163" s="132" t="s">
        <v>158</v>
      </c>
      <c r="E163" s="133" t="s">
        <v>2642</v>
      </c>
      <c r="F163" s="134" t="s">
        <v>2643</v>
      </c>
      <c r="G163" s="135" t="s">
        <v>171</v>
      </c>
      <c r="H163" s="136">
        <v>368</v>
      </c>
      <c r="I163" s="137"/>
      <c r="J163" s="138">
        <f>ROUND(I163*H163,2)</f>
        <v>0</v>
      </c>
      <c r="K163" s="134" t="s">
        <v>162</v>
      </c>
      <c r="L163" s="33"/>
      <c r="M163" s="139" t="s">
        <v>19</v>
      </c>
      <c r="N163" s="140" t="s">
        <v>43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305</v>
      </c>
      <c r="AT163" s="143" t="s">
        <v>158</v>
      </c>
      <c r="AU163" s="143" t="s">
        <v>82</v>
      </c>
      <c r="AY163" s="18" t="s">
        <v>155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8" t="s">
        <v>79</v>
      </c>
      <c r="BK163" s="144">
        <f>ROUND(I163*H163,2)</f>
        <v>0</v>
      </c>
      <c r="BL163" s="18" t="s">
        <v>305</v>
      </c>
      <c r="BM163" s="143" t="s">
        <v>2644</v>
      </c>
    </row>
    <row r="164" spans="2:65" s="1" customFormat="1" ht="10.199999999999999">
      <c r="B164" s="33"/>
      <c r="D164" s="145" t="s">
        <v>164</v>
      </c>
      <c r="F164" s="146" t="s">
        <v>2645</v>
      </c>
      <c r="I164" s="147"/>
      <c r="L164" s="33"/>
      <c r="M164" s="148"/>
      <c r="T164" s="54"/>
      <c r="AT164" s="18" t="s">
        <v>164</v>
      </c>
      <c r="AU164" s="18" t="s">
        <v>82</v>
      </c>
    </row>
    <row r="165" spans="2:65" s="11" customFormat="1" ht="22.8" customHeight="1">
      <c r="B165" s="120"/>
      <c r="D165" s="121" t="s">
        <v>71</v>
      </c>
      <c r="E165" s="130" t="s">
        <v>2646</v>
      </c>
      <c r="F165" s="130" t="s">
        <v>2647</v>
      </c>
      <c r="I165" s="123"/>
      <c r="J165" s="131">
        <f>BK165</f>
        <v>0</v>
      </c>
      <c r="L165" s="120"/>
      <c r="M165" s="125"/>
      <c r="P165" s="126">
        <f>SUM(P166:P225)</f>
        <v>0</v>
      </c>
      <c r="R165" s="126">
        <f>SUM(R166:R225)</f>
        <v>7.5340256600000002</v>
      </c>
      <c r="T165" s="127">
        <f>SUM(T166:T225)</f>
        <v>0</v>
      </c>
      <c r="AR165" s="121" t="s">
        <v>92</v>
      </c>
      <c r="AT165" s="128" t="s">
        <v>71</v>
      </c>
      <c r="AU165" s="128" t="s">
        <v>79</v>
      </c>
      <c r="AY165" s="121" t="s">
        <v>155</v>
      </c>
      <c r="BK165" s="129">
        <f>SUM(BK166:BK225)</f>
        <v>0</v>
      </c>
    </row>
    <row r="166" spans="2:65" s="1" customFormat="1" ht="16.5" customHeight="1">
      <c r="B166" s="33"/>
      <c r="C166" s="132" t="s">
        <v>349</v>
      </c>
      <c r="D166" s="132" t="s">
        <v>158</v>
      </c>
      <c r="E166" s="133" t="s">
        <v>2648</v>
      </c>
      <c r="F166" s="134" t="s">
        <v>2649</v>
      </c>
      <c r="G166" s="135" t="s">
        <v>2650</v>
      </c>
      <c r="H166" s="136">
        <v>0.26200000000000001</v>
      </c>
      <c r="I166" s="137"/>
      <c r="J166" s="138">
        <f>ROUND(I166*H166,2)</f>
        <v>0</v>
      </c>
      <c r="K166" s="134" t="s">
        <v>162</v>
      </c>
      <c r="L166" s="33"/>
      <c r="M166" s="139" t="s">
        <v>19</v>
      </c>
      <c r="N166" s="140" t="s">
        <v>43</v>
      </c>
      <c r="P166" s="141">
        <f>O166*H166</f>
        <v>0</v>
      </c>
      <c r="Q166" s="141">
        <v>1.9300000000000001E-3</v>
      </c>
      <c r="R166" s="141">
        <f>Q166*H166</f>
        <v>5.0566000000000001E-4</v>
      </c>
      <c r="S166" s="141">
        <v>0</v>
      </c>
      <c r="T166" s="142">
        <f>S166*H166</f>
        <v>0</v>
      </c>
      <c r="AR166" s="143" t="s">
        <v>305</v>
      </c>
      <c r="AT166" s="143" t="s">
        <v>158</v>
      </c>
      <c r="AU166" s="143" t="s">
        <v>82</v>
      </c>
      <c r="AY166" s="18" t="s">
        <v>155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8" t="s">
        <v>79</v>
      </c>
      <c r="BK166" s="144">
        <f>ROUND(I166*H166,2)</f>
        <v>0</v>
      </c>
      <c r="BL166" s="18" t="s">
        <v>305</v>
      </c>
      <c r="BM166" s="143" t="s">
        <v>2651</v>
      </c>
    </row>
    <row r="167" spans="2:65" s="1" customFormat="1" ht="10.199999999999999">
      <c r="B167" s="33"/>
      <c r="D167" s="145" t="s">
        <v>164</v>
      </c>
      <c r="F167" s="146" t="s">
        <v>2652</v>
      </c>
      <c r="I167" s="147"/>
      <c r="L167" s="33"/>
      <c r="M167" s="148"/>
      <c r="T167" s="54"/>
      <c r="AT167" s="18" t="s">
        <v>164</v>
      </c>
      <c r="AU167" s="18" t="s">
        <v>82</v>
      </c>
    </row>
    <row r="168" spans="2:65" s="12" customFormat="1" ht="10.199999999999999">
      <c r="B168" s="159"/>
      <c r="D168" s="160" t="s">
        <v>514</v>
      </c>
      <c r="E168" s="161" t="s">
        <v>19</v>
      </c>
      <c r="F168" s="162" t="s">
        <v>2653</v>
      </c>
      <c r="H168" s="163">
        <v>0.26200000000000001</v>
      </c>
      <c r="I168" s="164"/>
      <c r="L168" s="159"/>
      <c r="M168" s="165"/>
      <c r="T168" s="166"/>
      <c r="AT168" s="161" t="s">
        <v>514</v>
      </c>
      <c r="AU168" s="161" t="s">
        <v>82</v>
      </c>
      <c r="AV168" s="12" t="s">
        <v>82</v>
      </c>
      <c r="AW168" s="12" t="s">
        <v>33</v>
      </c>
      <c r="AX168" s="12" t="s">
        <v>79</v>
      </c>
      <c r="AY168" s="161" t="s">
        <v>155</v>
      </c>
    </row>
    <row r="169" spans="2:65" s="1" customFormat="1" ht="33" customHeight="1">
      <c r="B169" s="33"/>
      <c r="C169" s="132" t="s">
        <v>257</v>
      </c>
      <c r="D169" s="132" t="s">
        <v>158</v>
      </c>
      <c r="E169" s="133" t="s">
        <v>2654</v>
      </c>
      <c r="F169" s="134" t="s">
        <v>2655</v>
      </c>
      <c r="G169" s="135" t="s">
        <v>186</v>
      </c>
      <c r="H169" s="136">
        <v>20</v>
      </c>
      <c r="I169" s="137"/>
      <c r="J169" s="138">
        <f>ROUND(I169*H169,2)</f>
        <v>0</v>
      </c>
      <c r="K169" s="134" t="s">
        <v>162</v>
      </c>
      <c r="L169" s="33"/>
      <c r="M169" s="139" t="s">
        <v>19</v>
      </c>
      <c r="N169" s="140" t="s">
        <v>43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305</v>
      </c>
      <c r="AT169" s="143" t="s">
        <v>158</v>
      </c>
      <c r="AU169" s="143" t="s">
        <v>82</v>
      </c>
      <c r="AY169" s="18" t="s">
        <v>155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8" t="s">
        <v>79</v>
      </c>
      <c r="BK169" s="144">
        <f>ROUND(I169*H169,2)</f>
        <v>0</v>
      </c>
      <c r="BL169" s="18" t="s">
        <v>305</v>
      </c>
      <c r="BM169" s="143" t="s">
        <v>2656</v>
      </c>
    </row>
    <row r="170" spans="2:65" s="1" customFormat="1" ht="10.199999999999999">
      <c r="B170" s="33"/>
      <c r="D170" s="145" t="s">
        <v>164</v>
      </c>
      <c r="F170" s="146" t="s">
        <v>2657</v>
      </c>
      <c r="I170" s="147"/>
      <c r="L170" s="33"/>
      <c r="M170" s="148"/>
      <c r="T170" s="54"/>
      <c r="AT170" s="18" t="s">
        <v>164</v>
      </c>
      <c r="AU170" s="18" t="s">
        <v>82</v>
      </c>
    </row>
    <row r="171" spans="2:65" s="14" customFormat="1" ht="10.199999999999999">
      <c r="B171" s="178"/>
      <c r="D171" s="160" t="s">
        <v>514</v>
      </c>
      <c r="E171" s="179" t="s">
        <v>19</v>
      </c>
      <c r="F171" s="180" t="s">
        <v>2658</v>
      </c>
      <c r="H171" s="179" t="s">
        <v>19</v>
      </c>
      <c r="I171" s="181"/>
      <c r="L171" s="178"/>
      <c r="M171" s="182"/>
      <c r="T171" s="183"/>
      <c r="AT171" s="179" t="s">
        <v>514</v>
      </c>
      <c r="AU171" s="179" t="s">
        <v>82</v>
      </c>
      <c r="AV171" s="14" t="s">
        <v>79</v>
      </c>
      <c r="AW171" s="14" t="s">
        <v>33</v>
      </c>
      <c r="AX171" s="14" t="s">
        <v>72</v>
      </c>
      <c r="AY171" s="179" t="s">
        <v>155</v>
      </c>
    </row>
    <row r="172" spans="2:65" s="12" customFormat="1" ht="10.199999999999999">
      <c r="B172" s="159"/>
      <c r="D172" s="160" t="s">
        <v>514</v>
      </c>
      <c r="E172" s="161" t="s">
        <v>19</v>
      </c>
      <c r="F172" s="162" t="s">
        <v>562</v>
      </c>
      <c r="H172" s="163">
        <v>20</v>
      </c>
      <c r="I172" s="164"/>
      <c r="L172" s="159"/>
      <c r="M172" s="165"/>
      <c r="T172" s="166"/>
      <c r="AT172" s="161" t="s">
        <v>514</v>
      </c>
      <c r="AU172" s="161" t="s">
        <v>82</v>
      </c>
      <c r="AV172" s="12" t="s">
        <v>82</v>
      </c>
      <c r="AW172" s="12" t="s">
        <v>33</v>
      </c>
      <c r="AX172" s="12" t="s">
        <v>79</v>
      </c>
      <c r="AY172" s="161" t="s">
        <v>155</v>
      </c>
    </row>
    <row r="173" spans="2:65" s="1" customFormat="1" ht="37.799999999999997" customHeight="1">
      <c r="B173" s="33"/>
      <c r="C173" s="132" t="s">
        <v>357</v>
      </c>
      <c r="D173" s="132" t="s">
        <v>158</v>
      </c>
      <c r="E173" s="133" t="s">
        <v>2659</v>
      </c>
      <c r="F173" s="134" t="s">
        <v>2660</v>
      </c>
      <c r="G173" s="135" t="s">
        <v>171</v>
      </c>
      <c r="H173" s="136">
        <v>230</v>
      </c>
      <c r="I173" s="137"/>
      <c r="J173" s="138">
        <f>ROUND(I173*H173,2)</f>
        <v>0</v>
      </c>
      <c r="K173" s="134" t="s">
        <v>162</v>
      </c>
      <c r="L173" s="33"/>
      <c r="M173" s="139" t="s">
        <v>19</v>
      </c>
      <c r="N173" s="140" t="s">
        <v>43</v>
      </c>
      <c r="P173" s="141">
        <f>O173*H173</f>
        <v>0</v>
      </c>
      <c r="Q173" s="141">
        <v>0</v>
      </c>
      <c r="R173" s="141">
        <f>Q173*H173</f>
        <v>0</v>
      </c>
      <c r="S173" s="141">
        <v>0</v>
      </c>
      <c r="T173" s="142">
        <f>S173*H173</f>
        <v>0</v>
      </c>
      <c r="AR173" s="143" t="s">
        <v>305</v>
      </c>
      <c r="AT173" s="143" t="s">
        <v>158</v>
      </c>
      <c r="AU173" s="143" t="s">
        <v>82</v>
      </c>
      <c r="AY173" s="18" t="s">
        <v>155</v>
      </c>
      <c r="BE173" s="144">
        <f>IF(N173="základní",J173,0)</f>
        <v>0</v>
      </c>
      <c r="BF173" s="144">
        <f>IF(N173="snížená",J173,0)</f>
        <v>0</v>
      </c>
      <c r="BG173" s="144">
        <f>IF(N173="zákl. přenesená",J173,0)</f>
        <v>0</v>
      </c>
      <c r="BH173" s="144">
        <f>IF(N173="sníž. přenesená",J173,0)</f>
        <v>0</v>
      </c>
      <c r="BI173" s="144">
        <f>IF(N173="nulová",J173,0)</f>
        <v>0</v>
      </c>
      <c r="BJ173" s="18" t="s">
        <v>79</v>
      </c>
      <c r="BK173" s="144">
        <f>ROUND(I173*H173,2)</f>
        <v>0</v>
      </c>
      <c r="BL173" s="18" t="s">
        <v>305</v>
      </c>
      <c r="BM173" s="143" t="s">
        <v>2661</v>
      </c>
    </row>
    <row r="174" spans="2:65" s="1" customFormat="1" ht="10.199999999999999">
      <c r="B174" s="33"/>
      <c r="D174" s="145" t="s">
        <v>164</v>
      </c>
      <c r="F174" s="146" t="s">
        <v>2662</v>
      </c>
      <c r="I174" s="147"/>
      <c r="L174" s="33"/>
      <c r="M174" s="148"/>
      <c r="T174" s="54"/>
      <c r="AT174" s="18" t="s">
        <v>164</v>
      </c>
      <c r="AU174" s="18" t="s">
        <v>82</v>
      </c>
    </row>
    <row r="175" spans="2:65" s="12" customFormat="1" ht="10.199999999999999">
      <c r="B175" s="159"/>
      <c r="D175" s="160" t="s">
        <v>514</v>
      </c>
      <c r="E175" s="161" t="s">
        <v>19</v>
      </c>
      <c r="F175" s="162" t="s">
        <v>2663</v>
      </c>
      <c r="H175" s="163">
        <v>230</v>
      </c>
      <c r="I175" s="164"/>
      <c r="L175" s="159"/>
      <c r="M175" s="165"/>
      <c r="T175" s="166"/>
      <c r="AT175" s="161" t="s">
        <v>514</v>
      </c>
      <c r="AU175" s="161" t="s">
        <v>82</v>
      </c>
      <c r="AV175" s="12" t="s">
        <v>82</v>
      </c>
      <c r="AW175" s="12" t="s">
        <v>33</v>
      </c>
      <c r="AX175" s="12" t="s">
        <v>79</v>
      </c>
      <c r="AY175" s="161" t="s">
        <v>155</v>
      </c>
    </row>
    <row r="176" spans="2:65" s="1" customFormat="1" ht="37.799999999999997" customHeight="1">
      <c r="B176" s="33"/>
      <c r="C176" s="132" t="s">
        <v>262</v>
      </c>
      <c r="D176" s="132" t="s">
        <v>158</v>
      </c>
      <c r="E176" s="133" t="s">
        <v>2664</v>
      </c>
      <c r="F176" s="134" t="s">
        <v>2665</v>
      </c>
      <c r="G176" s="135" t="s">
        <v>171</v>
      </c>
      <c r="H176" s="136">
        <v>32</v>
      </c>
      <c r="I176" s="137"/>
      <c r="J176" s="138">
        <f>ROUND(I176*H176,2)</f>
        <v>0</v>
      </c>
      <c r="K176" s="134" t="s">
        <v>162</v>
      </c>
      <c r="L176" s="33"/>
      <c r="M176" s="139" t="s">
        <v>19</v>
      </c>
      <c r="N176" s="140" t="s">
        <v>43</v>
      </c>
      <c r="P176" s="141">
        <f>O176*H176</f>
        <v>0</v>
      </c>
      <c r="Q176" s="141">
        <v>0</v>
      </c>
      <c r="R176" s="141">
        <f>Q176*H176</f>
        <v>0</v>
      </c>
      <c r="S176" s="141">
        <v>0</v>
      </c>
      <c r="T176" s="142">
        <f>S176*H176</f>
        <v>0</v>
      </c>
      <c r="AR176" s="143" t="s">
        <v>305</v>
      </c>
      <c r="AT176" s="143" t="s">
        <v>158</v>
      </c>
      <c r="AU176" s="143" t="s">
        <v>82</v>
      </c>
      <c r="AY176" s="18" t="s">
        <v>155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8" t="s">
        <v>79</v>
      </c>
      <c r="BK176" s="144">
        <f>ROUND(I176*H176,2)</f>
        <v>0</v>
      </c>
      <c r="BL176" s="18" t="s">
        <v>305</v>
      </c>
      <c r="BM176" s="143" t="s">
        <v>2666</v>
      </c>
    </row>
    <row r="177" spans="2:65" s="1" customFormat="1" ht="10.199999999999999">
      <c r="B177" s="33"/>
      <c r="D177" s="145" t="s">
        <v>164</v>
      </c>
      <c r="F177" s="146" t="s">
        <v>2667</v>
      </c>
      <c r="I177" s="147"/>
      <c r="L177" s="33"/>
      <c r="M177" s="148"/>
      <c r="T177" s="54"/>
      <c r="AT177" s="18" t="s">
        <v>164</v>
      </c>
      <c r="AU177" s="18" t="s">
        <v>82</v>
      </c>
    </row>
    <row r="178" spans="2:65" s="12" customFormat="1" ht="10.199999999999999">
      <c r="B178" s="159"/>
      <c r="D178" s="160" t="s">
        <v>514</v>
      </c>
      <c r="E178" s="161" t="s">
        <v>19</v>
      </c>
      <c r="F178" s="162" t="s">
        <v>2668</v>
      </c>
      <c r="H178" s="163">
        <v>32</v>
      </c>
      <c r="I178" s="164"/>
      <c r="L178" s="159"/>
      <c r="M178" s="165"/>
      <c r="T178" s="166"/>
      <c r="AT178" s="161" t="s">
        <v>514</v>
      </c>
      <c r="AU178" s="161" t="s">
        <v>82</v>
      </c>
      <c r="AV178" s="12" t="s">
        <v>82</v>
      </c>
      <c r="AW178" s="12" t="s">
        <v>33</v>
      </c>
      <c r="AX178" s="12" t="s">
        <v>79</v>
      </c>
      <c r="AY178" s="161" t="s">
        <v>155</v>
      </c>
    </row>
    <row r="179" spans="2:65" s="1" customFormat="1" ht="16.5" customHeight="1">
      <c r="B179" s="33"/>
      <c r="C179" s="132" t="s">
        <v>266</v>
      </c>
      <c r="D179" s="132" t="s">
        <v>158</v>
      </c>
      <c r="E179" s="133" t="s">
        <v>2669</v>
      </c>
      <c r="F179" s="134" t="s">
        <v>2670</v>
      </c>
      <c r="G179" s="135" t="s">
        <v>161</v>
      </c>
      <c r="H179" s="136">
        <v>8</v>
      </c>
      <c r="I179" s="137"/>
      <c r="J179" s="138">
        <f>ROUND(I179*H179,2)</f>
        <v>0</v>
      </c>
      <c r="K179" s="134" t="s">
        <v>162</v>
      </c>
      <c r="L179" s="33"/>
      <c r="M179" s="139" t="s">
        <v>19</v>
      </c>
      <c r="N179" s="140" t="s">
        <v>43</v>
      </c>
      <c r="P179" s="141">
        <f>O179*H179</f>
        <v>0</v>
      </c>
      <c r="Q179" s="141">
        <v>7.6E-3</v>
      </c>
      <c r="R179" s="141">
        <f>Q179*H179</f>
        <v>6.08E-2</v>
      </c>
      <c r="S179" s="141">
        <v>0</v>
      </c>
      <c r="T179" s="142">
        <f>S179*H179</f>
        <v>0</v>
      </c>
      <c r="AR179" s="143" t="s">
        <v>305</v>
      </c>
      <c r="AT179" s="143" t="s">
        <v>158</v>
      </c>
      <c r="AU179" s="143" t="s">
        <v>82</v>
      </c>
      <c r="AY179" s="18" t="s">
        <v>155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8" t="s">
        <v>79</v>
      </c>
      <c r="BK179" s="144">
        <f>ROUND(I179*H179,2)</f>
        <v>0</v>
      </c>
      <c r="BL179" s="18" t="s">
        <v>305</v>
      </c>
      <c r="BM179" s="143" t="s">
        <v>2671</v>
      </c>
    </row>
    <row r="180" spans="2:65" s="1" customFormat="1" ht="10.199999999999999">
      <c r="B180" s="33"/>
      <c r="D180" s="145" t="s">
        <v>164</v>
      </c>
      <c r="F180" s="146" t="s">
        <v>2672</v>
      </c>
      <c r="I180" s="147"/>
      <c r="L180" s="33"/>
      <c r="M180" s="148"/>
      <c r="T180" s="54"/>
      <c r="AT180" s="18" t="s">
        <v>164</v>
      </c>
      <c r="AU180" s="18" t="s">
        <v>82</v>
      </c>
    </row>
    <row r="181" spans="2:65" s="1" customFormat="1" ht="16.5" customHeight="1">
      <c r="B181" s="33"/>
      <c r="C181" s="132" t="s">
        <v>374</v>
      </c>
      <c r="D181" s="132" t="s">
        <v>158</v>
      </c>
      <c r="E181" s="133" t="s">
        <v>2673</v>
      </c>
      <c r="F181" s="134" t="s">
        <v>2674</v>
      </c>
      <c r="G181" s="135" t="s">
        <v>171</v>
      </c>
      <c r="H181" s="136">
        <v>25</v>
      </c>
      <c r="I181" s="137"/>
      <c r="J181" s="138">
        <f>ROUND(I181*H181,2)</f>
        <v>0</v>
      </c>
      <c r="K181" s="134" t="s">
        <v>162</v>
      </c>
      <c r="L181" s="33"/>
      <c r="M181" s="139" t="s">
        <v>19</v>
      </c>
      <c r="N181" s="140" t="s">
        <v>43</v>
      </c>
      <c r="P181" s="141">
        <f>O181*H181</f>
        <v>0</v>
      </c>
      <c r="Q181" s="141">
        <v>1.9E-3</v>
      </c>
      <c r="R181" s="141">
        <f>Q181*H181</f>
        <v>4.7500000000000001E-2</v>
      </c>
      <c r="S181" s="141">
        <v>0</v>
      </c>
      <c r="T181" s="142">
        <f>S181*H181</f>
        <v>0</v>
      </c>
      <c r="AR181" s="143" t="s">
        <v>305</v>
      </c>
      <c r="AT181" s="143" t="s">
        <v>158</v>
      </c>
      <c r="AU181" s="143" t="s">
        <v>82</v>
      </c>
      <c r="AY181" s="18" t="s">
        <v>155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8" t="s">
        <v>79</v>
      </c>
      <c r="BK181" s="144">
        <f>ROUND(I181*H181,2)</f>
        <v>0</v>
      </c>
      <c r="BL181" s="18" t="s">
        <v>305</v>
      </c>
      <c r="BM181" s="143" t="s">
        <v>2675</v>
      </c>
    </row>
    <row r="182" spans="2:65" s="1" customFormat="1" ht="10.199999999999999">
      <c r="B182" s="33"/>
      <c r="D182" s="145" t="s">
        <v>164</v>
      </c>
      <c r="F182" s="146" t="s">
        <v>2676</v>
      </c>
      <c r="I182" s="147"/>
      <c r="L182" s="33"/>
      <c r="M182" s="148"/>
      <c r="T182" s="54"/>
      <c r="AT182" s="18" t="s">
        <v>164</v>
      </c>
      <c r="AU182" s="18" t="s">
        <v>82</v>
      </c>
    </row>
    <row r="183" spans="2:65" s="1" customFormat="1" ht="24.15" customHeight="1">
      <c r="B183" s="33"/>
      <c r="C183" s="132" t="s">
        <v>271</v>
      </c>
      <c r="D183" s="132" t="s">
        <v>158</v>
      </c>
      <c r="E183" s="133" t="s">
        <v>2677</v>
      </c>
      <c r="F183" s="134" t="s">
        <v>2678</v>
      </c>
      <c r="G183" s="135" t="s">
        <v>186</v>
      </c>
      <c r="H183" s="136">
        <v>15</v>
      </c>
      <c r="I183" s="137"/>
      <c r="J183" s="138">
        <f>ROUND(I183*H183,2)</f>
        <v>0</v>
      </c>
      <c r="K183" s="134" t="s">
        <v>162</v>
      </c>
      <c r="L183" s="33"/>
      <c r="M183" s="139" t="s">
        <v>19</v>
      </c>
      <c r="N183" s="140" t="s">
        <v>43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305</v>
      </c>
      <c r="AT183" s="143" t="s">
        <v>158</v>
      </c>
      <c r="AU183" s="143" t="s">
        <v>82</v>
      </c>
      <c r="AY183" s="18" t="s">
        <v>155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8" t="s">
        <v>79</v>
      </c>
      <c r="BK183" s="144">
        <f>ROUND(I183*H183,2)</f>
        <v>0</v>
      </c>
      <c r="BL183" s="18" t="s">
        <v>305</v>
      </c>
      <c r="BM183" s="143" t="s">
        <v>2679</v>
      </c>
    </row>
    <row r="184" spans="2:65" s="1" customFormat="1" ht="10.199999999999999">
      <c r="B184" s="33"/>
      <c r="D184" s="145" t="s">
        <v>164</v>
      </c>
      <c r="F184" s="146" t="s">
        <v>2680</v>
      </c>
      <c r="I184" s="147"/>
      <c r="L184" s="33"/>
      <c r="M184" s="148"/>
      <c r="T184" s="54"/>
      <c r="AT184" s="18" t="s">
        <v>164</v>
      </c>
      <c r="AU184" s="18" t="s">
        <v>82</v>
      </c>
    </row>
    <row r="185" spans="2:65" s="14" customFormat="1" ht="10.199999999999999">
      <c r="B185" s="178"/>
      <c r="D185" s="160" t="s">
        <v>514</v>
      </c>
      <c r="E185" s="179" t="s">
        <v>19</v>
      </c>
      <c r="F185" s="180" t="s">
        <v>2681</v>
      </c>
      <c r="H185" s="179" t="s">
        <v>19</v>
      </c>
      <c r="I185" s="181"/>
      <c r="L185" s="178"/>
      <c r="M185" s="182"/>
      <c r="T185" s="183"/>
      <c r="AT185" s="179" t="s">
        <v>514</v>
      </c>
      <c r="AU185" s="179" t="s">
        <v>82</v>
      </c>
      <c r="AV185" s="14" t="s">
        <v>79</v>
      </c>
      <c r="AW185" s="14" t="s">
        <v>33</v>
      </c>
      <c r="AX185" s="14" t="s">
        <v>72</v>
      </c>
      <c r="AY185" s="179" t="s">
        <v>155</v>
      </c>
    </row>
    <row r="186" spans="2:65" s="12" customFormat="1" ht="10.199999999999999">
      <c r="B186" s="159"/>
      <c r="D186" s="160" t="s">
        <v>514</v>
      </c>
      <c r="E186" s="161" t="s">
        <v>19</v>
      </c>
      <c r="F186" s="162" t="s">
        <v>2682</v>
      </c>
      <c r="H186" s="163">
        <v>15</v>
      </c>
      <c r="I186" s="164"/>
      <c r="L186" s="159"/>
      <c r="M186" s="165"/>
      <c r="T186" s="166"/>
      <c r="AT186" s="161" t="s">
        <v>514</v>
      </c>
      <c r="AU186" s="161" t="s">
        <v>82</v>
      </c>
      <c r="AV186" s="12" t="s">
        <v>82</v>
      </c>
      <c r="AW186" s="12" t="s">
        <v>33</v>
      </c>
      <c r="AX186" s="12" t="s">
        <v>79</v>
      </c>
      <c r="AY186" s="161" t="s">
        <v>155</v>
      </c>
    </row>
    <row r="187" spans="2:65" s="1" customFormat="1" ht="33" customHeight="1">
      <c r="B187" s="33"/>
      <c r="C187" s="132" t="s">
        <v>382</v>
      </c>
      <c r="D187" s="132" t="s">
        <v>158</v>
      </c>
      <c r="E187" s="133" t="s">
        <v>2683</v>
      </c>
      <c r="F187" s="134" t="s">
        <v>2684</v>
      </c>
      <c r="G187" s="135" t="s">
        <v>171</v>
      </c>
      <c r="H187" s="136">
        <v>230</v>
      </c>
      <c r="I187" s="137"/>
      <c r="J187" s="138">
        <f>ROUND(I187*H187,2)</f>
        <v>0</v>
      </c>
      <c r="K187" s="134" t="s">
        <v>162</v>
      </c>
      <c r="L187" s="33"/>
      <c r="M187" s="139" t="s">
        <v>19</v>
      </c>
      <c r="N187" s="140" t="s">
        <v>43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305</v>
      </c>
      <c r="AT187" s="143" t="s">
        <v>158</v>
      </c>
      <c r="AU187" s="143" t="s">
        <v>82</v>
      </c>
      <c r="AY187" s="18" t="s">
        <v>155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8" t="s">
        <v>79</v>
      </c>
      <c r="BK187" s="144">
        <f>ROUND(I187*H187,2)</f>
        <v>0</v>
      </c>
      <c r="BL187" s="18" t="s">
        <v>305</v>
      </c>
      <c r="BM187" s="143" t="s">
        <v>2685</v>
      </c>
    </row>
    <row r="188" spans="2:65" s="1" customFormat="1" ht="10.199999999999999">
      <c r="B188" s="33"/>
      <c r="D188" s="145" t="s">
        <v>164</v>
      </c>
      <c r="F188" s="146" t="s">
        <v>2686</v>
      </c>
      <c r="I188" s="147"/>
      <c r="L188" s="33"/>
      <c r="M188" s="148"/>
      <c r="T188" s="54"/>
      <c r="AT188" s="18" t="s">
        <v>164</v>
      </c>
      <c r="AU188" s="18" t="s">
        <v>82</v>
      </c>
    </row>
    <row r="189" spans="2:65" s="1" customFormat="1" ht="33" customHeight="1">
      <c r="B189" s="33"/>
      <c r="C189" s="132" t="s">
        <v>275</v>
      </c>
      <c r="D189" s="132" t="s">
        <v>158</v>
      </c>
      <c r="E189" s="133" t="s">
        <v>2687</v>
      </c>
      <c r="F189" s="134" t="s">
        <v>2688</v>
      </c>
      <c r="G189" s="135" t="s">
        <v>171</v>
      </c>
      <c r="H189" s="136">
        <v>32</v>
      </c>
      <c r="I189" s="137"/>
      <c r="J189" s="138">
        <f>ROUND(I189*H189,2)</f>
        <v>0</v>
      </c>
      <c r="K189" s="134" t="s">
        <v>162</v>
      </c>
      <c r="L189" s="33"/>
      <c r="M189" s="139" t="s">
        <v>19</v>
      </c>
      <c r="N189" s="140" t="s">
        <v>43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305</v>
      </c>
      <c r="AT189" s="143" t="s">
        <v>158</v>
      </c>
      <c r="AU189" s="143" t="s">
        <v>82</v>
      </c>
      <c r="AY189" s="18" t="s">
        <v>155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8" t="s">
        <v>79</v>
      </c>
      <c r="BK189" s="144">
        <f>ROUND(I189*H189,2)</f>
        <v>0</v>
      </c>
      <c r="BL189" s="18" t="s">
        <v>305</v>
      </c>
      <c r="BM189" s="143" t="s">
        <v>2689</v>
      </c>
    </row>
    <row r="190" spans="2:65" s="1" customFormat="1" ht="10.199999999999999">
      <c r="B190" s="33"/>
      <c r="D190" s="145" t="s">
        <v>164</v>
      </c>
      <c r="F190" s="146" t="s">
        <v>2690</v>
      </c>
      <c r="I190" s="147"/>
      <c r="L190" s="33"/>
      <c r="M190" s="148"/>
      <c r="T190" s="54"/>
      <c r="AT190" s="18" t="s">
        <v>164</v>
      </c>
      <c r="AU190" s="18" t="s">
        <v>82</v>
      </c>
    </row>
    <row r="191" spans="2:65" s="1" customFormat="1" ht="16.5" customHeight="1">
      <c r="B191" s="33"/>
      <c r="C191" s="132" t="s">
        <v>390</v>
      </c>
      <c r="D191" s="132" t="s">
        <v>158</v>
      </c>
      <c r="E191" s="133" t="s">
        <v>2691</v>
      </c>
      <c r="F191" s="134" t="s">
        <v>2692</v>
      </c>
      <c r="G191" s="135" t="s">
        <v>186</v>
      </c>
      <c r="H191" s="136">
        <v>5</v>
      </c>
      <c r="I191" s="137"/>
      <c r="J191" s="138">
        <f>ROUND(I191*H191,2)</f>
        <v>0</v>
      </c>
      <c r="K191" s="134" t="s">
        <v>162</v>
      </c>
      <c r="L191" s="33"/>
      <c r="M191" s="139" t="s">
        <v>19</v>
      </c>
      <c r="N191" s="140" t="s">
        <v>43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305</v>
      </c>
      <c r="AT191" s="143" t="s">
        <v>158</v>
      </c>
      <c r="AU191" s="143" t="s">
        <v>82</v>
      </c>
      <c r="AY191" s="18" t="s">
        <v>155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8" t="s">
        <v>79</v>
      </c>
      <c r="BK191" s="144">
        <f>ROUND(I191*H191,2)</f>
        <v>0</v>
      </c>
      <c r="BL191" s="18" t="s">
        <v>305</v>
      </c>
      <c r="BM191" s="143" t="s">
        <v>2693</v>
      </c>
    </row>
    <row r="192" spans="2:65" s="1" customFormat="1" ht="10.199999999999999">
      <c r="B192" s="33"/>
      <c r="D192" s="145" t="s">
        <v>164</v>
      </c>
      <c r="F192" s="146" t="s">
        <v>2694</v>
      </c>
      <c r="I192" s="147"/>
      <c r="L192" s="33"/>
      <c r="M192" s="148"/>
      <c r="T192" s="54"/>
      <c r="AT192" s="18" t="s">
        <v>164</v>
      </c>
      <c r="AU192" s="18" t="s">
        <v>82</v>
      </c>
    </row>
    <row r="193" spans="2:65" s="12" customFormat="1" ht="10.199999999999999">
      <c r="B193" s="159"/>
      <c r="D193" s="160" t="s">
        <v>514</v>
      </c>
      <c r="E193" s="161" t="s">
        <v>19</v>
      </c>
      <c r="F193" s="162" t="s">
        <v>2695</v>
      </c>
      <c r="H193" s="163">
        <v>5</v>
      </c>
      <c r="I193" s="164"/>
      <c r="L193" s="159"/>
      <c r="M193" s="165"/>
      <c r="T193" s="166"/>
      <c r="AT193" s="161" t="s">
        <v>514</v>
      </c>
      <c r="AU193" s="161" t="s">
        <v>82</v>
      </c>
      <c r="AV193" s="12" t="s">
        <v>82</v>
      </c>
      <c r="AW193" s="12" t="s">
        <v>33</v>
      </c>
      <c r="AX193" s="12" t="s">
        <v>79</v>
      </c>
      <c r="AY193" s="161" t="s">
        <v>155</v>
      </c>
    </row>
    <row r="194" spans="2:65" s="1" customFormat="1" ht="16.5" customHeight="1">
      <c r="B194" s="33"/>
      <c r="C194" s="149" t="s">
        <v>280</v>
      </c>
      <c r="D194" s="149" t="s">
        <v>229</v>
      </c>
      <c r="E194" s="150" t="s">
        <v>2696</v>
      </c>
      <c r="F194" s="151" t="s">
        <v>2697</v>
      </c>
      <c r="G194" s="152" t="s">
        <v>171</v>
      </c>
      <c r="H194" s="153">
        <v>10</v>
      </c>
      <c r="I194" s="154"/>
      <c r="J194" s="155">
        <f>ROUND(I194*H194,2)</f>
        <v>0</v>
      </c>
      <c r="K194" s="151" t="s">
        <v>162</v>
      </c>
      <c r="L194" s="156"/>
      <c r="M194" s="157" t="s">
        <v>19</v>
      </c>
      <c r="N194" s="158" t="s">
        <v>43</v>
      </c>
      <c r="P194" s="141">
        <f>O194*H194</f>
        <v>0</v>
      </c>
      <c r="Q194" s="141">
        <v>8.9200000000000008E-3</v>
      </c>
      <c r="R194" s="141">
        <f>Q194*H194</f>
        <v>8.9200000000000002E-2</v>
      </c>
      <c r="S194" s="141">
        <v>0</v>
      </c>
      <c r="T194" s="142">
        <f>S194*H194</f>
        <v>0</v>
      </c>
      <c r="AR194" s="143" t="s">
        <v>2555</v>
      </c>
      <c r="AT194" s="143" t="s">
        <v>229</v>
      </c>
      <c r="AU194" s="143" t="s">
        <v>82</v>
      </c>
      <c r="AY194" s="18" t="s">
        <v>155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8" t="s">
        <v>79</v>
      </c>
      <c r="BK194" s="144">
        <f>ROUND(I194*H194,2)</f>
        <v>0</v>
      </c>
      <c r="BL194" s="18" t="s">
        <v>305</v>
      </c>
      <c r="BM194" s="143" t="s">
        <v>2698</v>
      </c>
    </row>
    <row r="195" spans="2:65" s="1" customFormat="1" ht="21.75" customHeight="1">
      <c r="B195" s="33"/>
      <c r="C195" s="132" t="s">
        <v>398</v>
      </c>
      <c r="D195" s="132" t="s">
        <v>158</v>
      </c>
      <c r="E195" s="133" t="s">
        <v>2699</v>
      </c>
      <c r="F195" s="134" t="s">
        <v>2700</v>
      </c>
      <c r="G195" s="135" t="s">
        <v>171</v>
      </c>
      <c r="H195" s="136">
        <v>230</v>
      </c>
      <c r="I195" s="137"/>
      <c r="J195" s="138">
        <f>ROUND(I195*H195,2)</f>
        <v>0</v>
      </c>
      <c r="K195" s="134" t="s">
        <v>162</v>
      </c>
      <c r="L195" s="33"/>
      <c r="M195" s="139" t="s">
        <v>19</v>
      </c>
      <c r="N195" s="140" t="s">
        <v>43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305</v>
      </c>
      <c r="AT195" s="143" t="s">
        <v>158</v>
      </c>
      <c r="AU195" s="143" t="s">
        <v>82</v>
      </c>
      <c r="AY195" s="18" t="s">
        <v>155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8" t="s">
        <v>79</v>
      </c>
      <c r="BK195" s="144">
        <f>ROUND(I195*H195,2)</f>
        <v>0</v>
      </c>
      <c r="BL195" s="18" t="s">
        <v>305</v>
      </c>
      <c r="BM195" s="143" t="s">
        <v>2701</v>
      </c>
    </row>
    <row r="196" spans="2:65" s="1" customFormat="1" ht="10.199999999999999">
      <c r="B196" s="33"/>
      <c r="D196" s="145" t="s">
        <v>164</v>
      </c>
      <c r="F196" s="146" t="s">
        <v>2702</v>
      </c>
      <c r="I196" s="147"/>
      <c r="L196" s="33"/>
      <c r="M196" s="148"/>
      <c r="T196" s="54"/>
      <c r="AT196" s="18" t="s">
        <v>164</v>
      </c>
      <c r="AU196" s="18" t="s">
        <v>82</v>
      </c>
    </row>
    <row r="197" spans="2:65" s="12" customFormat="1" ht="10.199999999999999">
      <c r="B197" s="159"/>
      <c r="D197" s="160" t="s">
        <v>514</v>
      </c>
      <c r="E197" s="161" t="s">
        <v>19</v>
      </c>
      <c r="F197" s="162" t="s">
        <v>2663</v>
      </c>
      <c r="H197" s="163">
        <v>230</v>
      </c>
      <c r="I197" s="164"/>
      <c r="L197" s="159"/>
      <c r="M197" s="165"/>
      <c r="T197" s="166"/>
      <c r="AT197" s="161" t="s">
        <v>514</v>
      </c>
      <c r="AU197" s="161" t="s">
        <v>82</v>
      </c>
      <c r="AV197" s="12" t="s">
        <v>82</v>
      </c>
      <c r="AW197" s="12" t="s">
        <v>33</v>
      </c>
      <c r="AX197" s="12" t="s">
        <v>79</v>
      </c>
      <c r="AY197" s="161" t="s">
        <v>155</v>
      </c>
    </row>
    <row r="198" spans="2:65" s="1" customFormat="1" ht="21.75" customHeight="1">
      <c r="B198" s="33"/>
      <c r="C198" s="132" t="s">
        <v>284</v>
      </c>
      <c r="D198" s="132" t="s">
        <v>158</v>
      </c>
      <c r="E198" s="133" t="s">
        <v>2703</v>
      </c>
      <c r="F198" s="134" t="s">
        <v>2704</v>
      </c>
      <c r="G198" s="135" t="s">
        <v>171</v>
      </c>
      <c r="H198" s="136">
        <v>262</v>
      </c>
      <c r="I198" s="137"/>
      <c r="J198" s="138">
        <f>ROUND(I198*H198,2)</f>
        <v>0</v>
      </c>
      <c r="K198" s="134" t="s">
        <v>162</v>
      </c>
      <c r="L198" s="33"/>
      <c r="M198" s="139" t="s">
        <v>19</v>
      </c>
      <c r="N198" s="140" t="s">
        <v>43</v>
      </c>
      <c r="P198" s="141">
        <f>O198*H198</f>
        <v>0</v>
      </c>
      <c r="Q198" s="141">
        <v>9.0000000000000006E-5</v>
      </c>
      <c r="R198" s="141">
        <f>Q198*H198</f>
        <v>2.358E-2</v>
      </c>
      <c r="S198" s="141">
        <v>0</v>
      </c>
      <c r="T198" s="142">
        <f>S198*H198</f>
        <v>0</v>
      </c>
      <c r="AR198" s="143" t="s">
        <v>305</v>
      </c>
      <c r="AT198" s="143" t="s">
        <v>158</v>
      </c>
      <c r="AU198" s="143" t="s">
        <v>82</v>
      </c>
      <c r="AY198" s="18" t="s">
        <v>155</v>
      </c>
      <c r="BE198" s="144">
        <f>IF(N198="základní",J198,0)</f>
        <v>0</v>
      </c>
      <c r="BF198" s="144">
        <f>IF(N198="snížená",J198,0)</f>
        <v>0</v>
      </c>
      <c r="BG198" s="144">
        <f>IF(N198="zákl. přenesená",J198,0)</f>
        <v>0</v>
      </c>
      <c r="BH198" s="144">
        <f>IF(N198="sníž. přenesená",J198,0)</f>
        <v>0</v>
      </c>
      <c r="BI198" s="144">
        <f>IF(N198="nulová",J198,0)</f>
        <v>0</v>
      </c>
      <c r="BJ198" s="18" t="s">
        <v>79</v>
      </c>
      <c r="BK198" s="144">
        <f>ROUND(I198*H198,2)</f>
        <v>0</v>
      </c>
      <c r="BL198" s="18" t="s">
        <v>305</v>
      </c>
      <c r="BM198" s="143" t="s">
        <v>2705</v>
      </c>
    </row>
    <row r="199" spans="2:65" s="1" customFormat="1" ht="10.199999999999999">
      <c r="B199" s="33"/>
      <c r="D199" s="145" t="s">
        <v>164</v>
      </c>
      <c r="F199" s="146" t="s">
        <v>2706</v>
      </c>
      <c r="I199" s="147"/>
      <c r="L199" s="33"/>
      <c r="M199" s="148"/>
      <c r="T199" s="54"/>
      <c r="AT199" s="18" t="s">
        <v>164</v>
      </c>
      <c r="AU199" s="18" t="s">
        <v>82</v>
      </c>
    </row>
    <row r="200" spans="2:65" s="12" customFormat="1" ht="10.199999999999999">
      <c r="B200" s="159"/>
      <c r="D200" s="160" t="s">
        <v>514</v>
      </c>
      <c r="E200" s="161" t="s">
        <v>19</v>
      </c>
      <c r="F200" s="162" t="s">
        <v>2707</v>
      </c>
      <c r="H200" s="163">
        <v>262</v>
      </c>
      <c r="I200" s="164"/>
      <c r="L200" s="159"/>
      <c r="M200" s="165"/>
      <c r="T200" s="166"/>
      <c r="AT200" s="161" t="s">
        <v>514</v>
      </c>
      <c r="AU200" s="161" t="s">
        <v>82</v>
      </c>
      <c r="AV200" s="12" t="s">
        <v>82</v>
      </c>
      <c r="AW200" s="12" t="s">
        <v>33</v>
      </c>
      <c r="AX200" s="12" t="s">
        <v>79</v>
      </c>
      <c r="AY200" s="161" t="s">
        <v>155</v>
      </c>
    </row>
    <row r="201" spans="2:65" s="1" customFormat="1" ht="24.15" customHeight="1">
      <c r="B201" s="33"/>
      <c r="C201" s="132" t="s">
        <v>414</v>
      </c>
      <c r="D201" s="132" t="s">
        <v>158</v>
      </c>
      <c r="E201" s="133" t="s">
        <v>2708</v>
      </c>
      <c r="F201" s="134" t="s">
        <v>2709</v>
      </c>
      <c r="G201" s="135" t="s">
        <v>171</v>
      </c>
      <c r="H201" s="136">
        <v>270</v>
      </c>
      <c r="I201" s="137"/>
      <c r="J201" s="138">
        <f>ROUND(I201*H201,2)</f>
        <v>0</v>
      </c>
      <c r="K201" s="134" t="s">
        <v>162</v>
      </c>
      <c r="L201" s="33"/>
      <c r="M201" s="139" t="s">
        <v>19</v>
      </c>
      <c r="N201" s="140" t="s">
        <v>43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305</v>
      </c>
      <c r="AT201" s="143" t="s">
        <v>158</v>
      </c>
      <c r="AU201" s="143" t="s">
        <v>82</v>
      </c>
      <c r="AY201" s="18" t="s">
        <v>155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8" t="s">
        <v>79</v>
      </c>
      <c r="BK201" s="144">
        <f>ROUND(I201*H201,2)</f>
        <v>0</v>
      </c>
      <c r="BL201" s="18" t="s">
        <v>305</v>
      </c>
      <c r="BM201" s="143" t="s">
        <v>2710</v>
      </c>
    </row>
    <row r="202" spans="2:65" s="1" customFormat="1" ht="10.199999999999999">
      <c r="B202" s="33"/>
      <c r="D202" s="145" t="s">
        <v>164</v>
      </c>
      <c r="F202" s="146" t="s">
        <v>2711</v>
      </c>
      <c r="I202" s="147"/>
      <c r="L202" s="33"/>
      <c r="M202" s="148"/>
      <c r="T202" s="54"/>
      <c r="AT202" s="18" t="s">
        <v>164</v>
      </c>
      <c r="AU202" s="18" t="s">
        <v>82</v>
      </c>
    </row>
    <row r="203" spans="2:65" s="12" customFormat="1" ht="10.199999999999999">
      <c r="B203" s="159"/>
      <c r="D203" s="160" t="s">
        <v>514</v>
      </c>
      <c r="E203" s="161" t="s">
        <v>19</v>
      </c>
      <c r="F203" s="162" t="s">
        <v>2712</v>
      </c>
      <c r="H203" s="163">
        <v>270</v>
      </c>
      <c r="I203" s="164"/>
      <c r="L203" s="159"/>
      <c r="M203" s="165"/>
      <c r="T203" s="166"/>
      <c r="AT203" s="161" t="s">
        <v>514</v>
      </c>
      <c r="AU203" s="161" t="s">
        <v>82</v>
      </c>
      <c r="AV203" s="12" t="s">
        <v>82</v>
      </c>
      <c r="AW203" s="12" t="s">
        <v>33</v>
      </c>
      <c r="AX203" s="12" t="s">
        <v>79</v>
      </c>
      <c r="AY203" s="161" t="s">
        <v>155</v>
      </c>
    </row>
    <row r="204" spans="2:65" s="1" customFormat="1" ht="16.5" customHeight="1">
      <c r="B204" s="33"/>
      <c r="C204" s="149" t="s">
        <v>294</v>
      </c>
      <c r="D204" s="149" t="s">
        <v>229</v>
      </c>
      <c r="E204" s="150" t="s">
        <v>2713</v>
      </c>
      <c r="F204" s="151" t="s">
        <v>2714</v>
      </c>
      <c r="G204" s="152" t="s">
        <v>171</v>
      </c>
      <c r="H204" s="153">
        <v>270</v>
      </c>
      <c r="I204" s="154"/>
      <c r="J204" s="155">
        <f>ROUND(I204*H204,2)</f>
        <v>0</v>
      </c>
      <c r="K204" s="151" t="s">
        <v>162</v>
      </c>
      <c r="L204" s="156"/>
      <c r="M204" s="157" t="s">
        <v>19</v>
      </c>
      <c r="N204" s="158" t="s">
        <v>43</v>
      </c>
      <c r="P204" s="141">
        <f>O204*H204</f>
        <v>0</v>
      </c>
      <c r="Q204" s="141">
        <v>2.5999999999999998E-4</v>
      </c>
      <c r="R204" s="141">
        <f>Q204*H204</f>
        <v>7.0199999999999999E-2</v>
      </c>
      <c r="S204" s="141">
        <v>0</v>
      </c>
      <c r="T204" s="142">
        <f>S204*H204</f>
        <v>0</v>
      </c>
      <c r="AR204" s="143" t="s">
        <v>2555</v>
      </c>
      <c r="AT204" s="143" t="s">
        <v>229</v>
      </c>
      <c r="AU204" s="143" t="s">
        <v>82</v>
      </c>
      <c r="AY204" s="18" t="s">
        <v>155</v>
      </c>
      <c r="BE204" s="144">
        <f>IF(N204="základní",J204,0)</f>
        <v>0</v>
      </c>
      <c r="BF204" s="144">
        <f>IF(N204="snížená",J204,0)</f>
        <v>0</v>
      </c>
      <c r="BG204" s="144">
        <f>IF(N204="zákl. přenesená",J204,0)</f>
        <v>0</v>
      </c>
      <c r="BH204" s="144">
        <f>IF(N204="sníž. přenesená",J204,0)</f>
        <v>0</v>
      </c>
      <c r="BI204" s="144">
        <f>IF(N204="nulová",J204,0)</f>
        <v>0</v>
      </c>
      <c r="BJ204" s="18" t="s">
        <v>79</v>
      </c>
      <c r="BK204" s="144">
        <f>ROUND(I204*H204,2)</f>
        <v>0</v>
      </c>
      <c r="BL204" s="18" t="s">
        <v>305</v>
      </c>
      <c r="BM204" s="143" t="s">
        <v>2715</v>
      </c>
    </row>
    <row r="205" spans="2:65" s="1" customFormat="1" ht="24.15" customHeight="1">
      <c r="B205" s="33"/>
      <c r="C205" s="132" t="s">
        <v>422</v>
      </c>
      <c r="D205" s="132" t="s">
        <v>158</v>
      </c>
      <c r="E205" s="133" t="s">
        <v>2716</v>
      </c>
      <c r="F205" s="134" t="s">
        <v>2717</v>
      </c>
      <c r="G205" s="135" t="s">
        <v>171</v>
      </c>
      <c r="H205" s="136">
        <v>32</v>
      </c>
      <c r="I205" s="137"/>
      <c r="J205" s="138">
        <f>ROUND(I205*H205,2)</f>
        <v>0</v>
      </c>
      <c r="K205" s="134" t="s">
        <v>162</v>
      </c>
      <c r="L205" s="33"/>
      <c r="M205" s="139" t="s">
        <v>19</v>
      </c>
      <c r="N205" s="140" t="s">
        <v>43</v>
      </c>
      <c r="P205" s="141">
        <f>O205*H205</f>
        <v>0</v>
      </c>
      <c r="Q205" s="141">
        <v>0.22563</v>
      </c>
      <c r="R205" s="141">
        <f>Q205*H205</f>
        <v>7.2201599999999999</v>
      </c>
      <c r="S205" s="141">
        <v>0</v>
      </c>
      <c r="T205" s="142">
        <f>S205*H205</f>
        <v>0</v>
      </c>
      <c r="AR205" s="143" t="s">
        <v>305</v>
      </c>
      <c r="AT205" s="143" t="s">
        <v>158</v>
      </c>
      <c r="AU205" s="143" t="s">
        <v>82</v>
      </c>
      <c r="AY205" s="18" t="s">
        <v>155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8" t="s">
        <v>79</v>
      </c>
      <c r="BK205" s="144">
        <f>ROUND(I205*H205,2)</f>
        <v>0</v>
      </c>
      <c r="BL205" s="18" t="s">
        <v>305</v>
      </c>
      <c r="BM205" s="143" t="s">
        <v>2718</v>
      </c>
    </row>
    <row r="206" spans="2:65" s="1" customFormat="1" ht="10.199999999999999">
      <c r="B206" s="33"/>
      <c r="D206" s="145" t="s">
        <v>164</v>
      </c>
      <c r="F206" s="146" t="s">
        <v>2719</v>
      </c>
      <c r="I206" s="147"/>
      <c r="L206" s="33"/>
      <c r="M206" s="148"/>
      <c r="T206" s="54"/>
      <c r="AT206" s="18" t="s">
        <v>164</v>
      </c>
      <c r="AU206" s="18" t="s">
        <v>82</v>
      </c>
    </row>
    <row r="207" spans="2:65" s="12" customFormat="1" ht="10.199999999999999">
      <c r="B207" s="159"/>
      <c r="D207" s="160" t="s">
        <v>514</v>
      </c>
      <c r="E207" s="161" t="s">
        <v>19</v>
      </c>
      <c r="F207" s="162" t="s">
        <v>2668</v>
      </c>
      <c r="H207" s="163">
        <v>32</v>
      </c>
      <c r="I207" s="164"/>
      <c r="L207" s="159"/>
      <c r="M207" s="165"/>
      <c r="T207" s="166"/>
      <c r="AT207" s="161" t="s">
        <v>514</v>
      </c>
      <c r="AU207" s="161" t="s">
        <v>82</v>
      </c>
      <c r="AV207" s="12" t="s">
        <v>82</v>
      </c>
      <c r="AW207" s="12" t="s">
        <v>33</v>
      </c>
      <c r="AX207" s="12" t="s">
        <v>79</v>
      </c>
      <c r="AY207" s="161" t="s">
        <v>155</v>
      </c>
    </row>
    <row r="208" spans="2:65" s="1" customFormat="1" ht="16.5" customHeight="1">
      <c r="B208" s="33"/>
      <c r="C208" s="149" t="s">
        <v>300</v>
      </c>
      <c r="D208" s="149" t="s">
        <v>229</v>
      </c>
      <c r="E208" s="150" t="s">
        <v>2720</v>
      </c>
      <c r="F208" s="151" t="s">
        <v>2721</v>
      </c>
      <c r="G208" s="152" t="s">
        <v>171</v>
      </c>
      <c r="H208" s="153">
        <v>32</v>
      </c>
      <c r="I208" s="154"/>
      <c r="J208" s="155">
        <f>ROUND(I208*H208,2)</f>
        <v>0</v>
      </c>
      <c r="K208" s="151" t="s">
        <v>162</v>
      </c>
      <c r="L208" s="156"/>
      <c r="M208" s="157" t="s">
        <v>19</v>
      </c>
      <c r="N208" s="158" t="s">
        <v>43</v>
      </c>
      <c r="P208" s="141">
        <f>O208*H208</f>
        <v>0</v>
      </c>
      <c r="Q208" s="141">
        <v>6.8999999999999997E-4</v>
      </c>
      <c r="R208" s="141">
        <f>Q208*H208</f>
        <v>2.2079999999999999E-2</v>
      </c>
      <c r="S208" s="141">
        <v>0</v>
      </c>
      <c r="T208" s="142">
        <f>S208*H208</f>
        <v>0</v>
      </c>
      <c r="AR208" s="143" t="s">
        <v>2555</v>
      </c>
      <c r="AT208" s="143" t="s">
        <v>229</v>
      </c>
      <c r="AU208" s="143" t="s">
        <v>82</v>
      </c>
      <c r="AY208" s="18" t="s">
        <v>155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8" t="s">
        <v>79</v>
      </c>
      <c r="BK208" s="144">
        <f>ROUND(I208*H208,2)</f>
        <v>0</v>
      </c>
      <c r="BL208" s="18" t="s">
        <v>305</v>
      </c>
      <c r="BM208" s="143" t="s">
        <v>2722</v>
      </c>
    </row>
    <row r="209" spans="2:65" s="1" customFormat="1" ht="16.5" customHeight="1">
      <c r="B209" s="33"/>
      <c r="C209" s="132" t="s">
        <v>305</v>
      </c>
      <c r="D209" s="132" t="s">
        <v>158</v>
      </c>
      <c r="E209" s="133" t="s">
        <v>2723</v>
      </c>
      <c r="F209" s="134" t="s">
        <v>2724</v>
      </c>
      <c r="G209" s="135" t="s">
        <v>232</v>
      </c>
      <c r="H209" s="136">
        <v>48.06</v>
      </c>
      <c r="I209" s="137"/>
      <c r="J209" s="138">
        <f>ROUND(I209*H209,2)</f>
        <v>0</v>
      </c>
      <c r="K209" s="134" t="s">
        <v>162</v>
      </c>
      <c r="L209" s="33"/>
      <c r="M209" s="139" t="s">
        <v>19</v>
      </c>
      <c r="N209" s="140" t="s">
        <v>43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305</v>
      </c>
      <c r="AT209" s="143" t="s">
        <v>158</v>
      </c>
      <c r="AU209" s="143" t="s">
        <v>82</v>
      </c>
      <c r="AY209" s="18" t="s">
        <v>155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8" t="s">
        <v>79</v>
      </c>
      <c r="BK209" s="144">
        <f>ROUND(I209*H209,2)</f>
        <v>0</v>
      </c>
      <c r="BL209" s="18" t="s">
        <v>305</v>
      </c>
      <c r="BM209" s="143" t="s">
        <v>2725</v>
      </c>
    </row>
    <row r="210" spans="2:65" s="1" customFormat="1" ht="10.199999999999999">
      <c r="B210" s="33"/>
      <c r="D210" s="145" t="s">
        <v>164</v>
      </c>
      <c r="F210" s="146" t="s">
        <v>2726</v>
      </c>
      <c r="I210" s="147"/>
      <c r="L210" s="33"/>
      <c r="M210" s="148"/>
      <c r="T210" s="54"/>
      <c r="AT210" s="18" t="s">
        <v>164</v>
      </c>
      <c r="AU210" s="18" t="s">
        <v>82</v>
      </c>
    </row>
    <row r="211" spans="2:65" s="14" customFormat="1" ht="10.199999999999999">
      <c r="B211" s="178"/>
      <c r="D211" s="160" t="s">
        <v>514</v>
      </c>
      <c r="E211" s="179" t="s">
        <v>19</v>
      </c>
      <c r="F211" s="180" t="s">
        <v>2727</v>
      </c>
      <c r="H211" s="179" t="s">
        <v>19</v>
      </c>
      <c r="I211" s="181"/>
      <c r="L211" s="178"/>
      <c r="M211" s="182"/>
      <c r="T211" s="183"/>
      <c r="AT211" s="179" t="s">
        <v>514</v>
      </c>
      <c r="AU211" s="179" t="s">
        <v>82</v>
      </c>
      <c r="AV211" s="14" t="s">
        <v>79</v>
      </c>
      <c r="AW211" s="14" t="s">
        <v>33</v>
      </c>
      <c r="AX211" s="14" t="s">
        <v>72</v>
      </c>
      <c r="AY211" s="179" t="s">
        <v>155</v>
      </c>
    </row>
    <row r="212" spans="2:65" s="12" customFormat="1" ht="10.199999999999999">
      <c r="B212" s="159"/>
      <c r="D212" s="160" t="s">
        <v>514</v>
      </c>
      <c r="E212" s="161" t="s">
        <v>19</v>
      </c>
      <c r="F212" s="162" t="s">
        <v>2728</v>
      </c>
      <c r="H212" s="163">
        <v>28.98</v>
      </c>
      <c r="I212" s="164"/>
      <c r="L212" s="159"/>
      <c r="M212" s="165"/>
      <c r="T212" s="166"/>
      <c r="AT212" s="161" t="s">
        <v>514</v>
      </c>
      <c r="AU212" s="161" t="s">
        <v>82</v>
      </c>
      <c r="AV212" s="12" t="s">
        <v>82</v>
      </c>
      <c r="AW212" s="12" t="s">
        <v>33</v>
      </c>
      <c r="AX212" s="12" t="s">
        <v>72</v>
      </c>
      <c r="AY212" s="161" t="s">
        <v>155</v>
      </c>
    </row>
    <row r="213" spans="2:65" s="14" customFormat="1" ht="10.199999999999999">
      <c r="B213" s="178"/>
      <c r="D213" s="160" t="s">
        <v>514</v>
      </c>
      <c r="E213" s="179" t="s">
        <v>19</v>
      </c>
      <c r="F213" s="180" t="s">
        <v>2729</v>
      </c>
      <c r="H213" s="179" t="s">
        <v>19</v>
      </c>
      <c r="I213" s="181"/>
      <c r="L213" s="178"/>
      <c r="M213" s="182"/>
      <c r="T213" s="183"/>
      <c r="AT213" s="179" t="s">
        <v>514</v>
      </c>
      <c r="AU213" s="179" t="s">
        <v>82</v>
      </c>
      <c r="AV213" s="14" t="s">
        <v>79</v>
      </c>
      <c r="AW213" s="14" t="s">
        <v>33</v>
      </c>
      <c r="AX213" s="14" t="s">
        <v>72</v>
      </c>
      <c r="AY213" s="179" t="s">
        <v>155</v>
      </c>
    </row>
    <row r="214" spans="2:65" s="12" customFormat="1" ht="10.199999999999999">
      <c r="B214" s="159"/>
      <c r="D214" s="160" t="s">
        <v>514</v>
      </c>
      <c r="E214" s="161" t="s">
        <v>19</v>
      </c>
      <c r="F214" s="162" t="s">
        <v>2730</v>
      </c>
      <c r="H214" s="163">
        <v>10.08</v>
      </c>
      <c r="I214" s="164"/>
      <c r="L214" s="159"/>
      <c r="M214" s="165"/>
      <c r="T214" s="166"/>
      <c r="AT214" s="161" t="s">
        <v>514</v>
      </c>
      <c r="AU214" s="161" t="s">
        <v>82</v>
      </c>
      <c r="AV214" s="12" t="s">
        <v>82</v>
      </c>
      <c r="AW214" s="12" t="s">
        <v>33</v>
      </c>
      <c r="AX214" s="12" t="s">
        <v>72</v>
      </c>
      <c r="AY214" s="161" t="s">
        <v>155</v>
      </c>
    </row>
    <row r="215" spans="2:65" s="14" customFormat="1" ht="10.199999999999999">
      <c r="B215" s="178"/>
      <c r="D215" s="160" t="s">
        <v>514</v>
      </c>
      <c r="E215" s="179" t="s">
        <v>19</v>
      </c>
      <c r="F215" s="180" t="s">
        <v>2731</v>
      </c>
      <c r="H215" s="179" t="s">
        <v>19</v>
      </c>
      <c r="I215" s="181"/>
      <c r="L215" s="178"/>
      <c r="M215" s="182"/>
      <c r="T215" s="183"/>
      <c r="AT215" s="179" t="s">
        <v>514</v>
      </c>
      <c r="AU215" s="179" t="s">
        <v>82</v>
      </c>
      <c r="AV215" s="14" t="s">
        <v>79</v>
      </c>
      <c r="AW215" s="14" t="s">
        <v>33</v>
      </c>
      <c r="AX215" s="14" t="s">
        <v>72</v>
      </c>
      <c r="AY215" s="179" t="s">
        <v>155</v>
      </c>
    </row>
    <row r="216" spans="2:65" s="12" customFormat="1" ht="10.199999999999999">
      <c r="B216" s="159"/>
      <c r="D216" s="160" t="s">
        <v>514</v>
      </c>
      <c r="E216" s="161" t="s">
        <v>19</v>
      </c>
      <c r="F216" s="162" t="s">
        <v>2732</v>
      </c>
      <c r="H216" s="163">
        <v>9</v>
      </c>
      <c r="I216" s="164"/>
      <c r="L216" s="159"/>
      <c r="M216" s="165"/>
      <c r="T216" s="166"/>
      <c r="AT216" s="161" t="s">
        <v>514</v>
      </c>
      <c r="AU216" s="161" t="s">
        <v>82</v>
      </c>
      <c r="AV216" s="12" t="s">
        <v>82</v>
      </c>
      <c r="AW216" s="12" t="s">
        <v>33</v>
      </c>
      <c r="AX216" s="12" t="s">
        <v>72</v>
      </c>
      <c r="AY216" s="161" t="s">
        <v>155</v>
      </c>
    </row>
    <row r="217" spans="2:65" s="14" customFormat="1" ht="10.199999999999999">
      <c r="B217" s="178"/>
      <c r="D217" s="160" t="s">
        <v>514</v>
      </c>
      <c r="E217" s="179" t="s">
        <v>19</v>
      </c>
      <c r="F217" s="180" t="s">
        <v>2733</v>
      </c>
      <c r="H217" s="179" t="s">
        <v>19</v>
      </c>
      <c r="I217" s="181"/>
      <c r="L217" s="178"/>
      <c r="M217" s="182"/>
      <c r="T217" s="183"/>
      <c r="AT217" s="179" t="s">
        <v>514</v>
      </c>
      <c r="AU217" s="179" t="s">
        <v>82</v>
      </c>
      <c r="AV217" s="14" t="s">
        <v>79</v>
      </c>
      <c r="AW217" s="14" t="s">
        <v>33</v>
      </c>
      <c r="AX217" s="14" t="s">
        <v>72</v>
      </c>
      <c r="AY217" s="179" t="s">
        <v>155</v>
      </c>
    </row>
    <row r="218" spans="2:65" s="12" customFormat="1" ht="10.199999999999999">
      <c r="B218" s="159"/>
      <c r="D218" s="160" t="s">
        <v>514</v>
      </c>
      <c r="E218" s="161" t="s">
        <v>19</v>
      </c>
      <c r="F218" s="162" t="s">
        <v>2734</v>
      </c>
      <c r="H218" s="163">
        <v>0</v>
      </c>
      <c r="I218" s="164"/>
      <c r="L218" s="159"/>
      <c r="M218" s="165"/>
      <c r="T218" s="166"/>
      <c r="AT218" s="161" t="s">
        <v>514</v>
      </c>
      <c r="AU218" s="161" t="s">
        <v>82</v>
      </c>
      <c r="AV218" s="12" t="s">
        <v>82</v>
      </c>
      <c r="AW218" s="12" t="s">
        <v>33</v>
      </c>
      <c r="AX218" s="12" t="s">
        <v>72</v>
      </c>
      <c r="AY218" s="161" t="s">
        <v>155</v>
      </c>
    </row>
    <row r="219" spans="2:65" s="13" customFormat="1" ht="10.199999999999999">
      <c r="B219" s="167"/>
      <c r="D219" s="160" t="s">
        <v>514</v>
      </c>
      <c r="E219" s="168" t="s">
        <v>19</v>
      </c>
      <c r="F219" s="169" t="s">
        <v>516</v>
      </c>
      <c r="H219" s="170">
        <v>48.06</v>
      </c>
      <c r="I219" s="171"/>
      <c r="L219" s="167"/>
      <c r="M219" s="172"/>
      <c r="T219" s="173"/>
      <c r="AT219" s="168" t="s">
        <v>514</v>
      </c>
      <c r="AU219" s="168" t="s">
        <v>82</v>
      </c>
      <c r="AV219" s="13" t="s">
        <v>163</v>
      </c>
      <c r="AW219" s="13" t="s">
        <v>33</v>
      </c>
      <c r="AX219" s="13" t="s">
        <v>79</v>
      </c>
      <c r="AY219" s="168" t="s">
        <v>155</v>
      </c>
    </row>
    <row r="220" spans="2:65" s="1" customFormat="1" ht="21.75" customHeight="1">
      <c r="B220" s="33"/>
      <c r="C220" s="132" t="s">
        <v>438</v>
      </c>
      <c r="D220" s="132" t="s">
        <v>158</v>
      </c>
      <c r="E220" s="133" t="s">
        <v>2735</v>
      </c>
      <c r="F220" s="134" t="s">
        <v>2736</v>
      </c>
      <c r="G220" s="135" t="s">
        <v>232</v>
      </c>
      <c r="H220" s="136">
        <v>913.14</v>
      </c>
      <c r="I220" s="137"/>
      <c r="J220" s="138">
        <f>ROUND(I220*H220,2)</f>
        <v>0</v>
      </c>
      <c r="K220" s="134" t="s">
        <v>162</v>
      </c>
      <c r="L220" s="33"/>
      <c r="M220" s="139" t="s">
        <v>19</v>
      </c>
      <c r="N220" s="140" t="s">
        <v>43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305</v>
      </c>
      <c r="AT220" s="143" t="s">
        <v>158</v>
      </c>
      <c r="AU220" s="143" t="s">
        <v>82</v>
      </c>
      <c r="AY220" s="18" t="s">
        <v>155</v>
      </c>
      <c r="BE220" s="144">
        <f>IF(N220="základní",J220,0)</f>
        <v>0</v>
      </c>
      <c r="BF220" s="144">
        <f>IF(N220="snížená",J220,0)</f>
        <v>0</v>
      </c>
      <c r="BG220" s="144">
        <f>IF(N220="zákl. přenesená",J220,0)</f>
        <v>0</v>
      </c>
      <c r="BH220" s="144">
        <f>IF(N220="sníž. přenesená",J220,0)</f>
        <v>0</v>
      </c>
      <c r="BI220" s="144">
        <f>IF(N220="nulová",J220,0)</f>
        <v>0</v>
      </c>
      <c r="BJ220" s="18" t="s">
        <v>79</v>
      </c>
      <c r="BK220" s="144">
        <f>ROUND(I220*H220,2)</f>
        <v>0</v>
      </c>
      <c r="BL220" s="18" t="s">
        <v>305</v>
      </c>
      <c r="BM220" s="143" t="s">
        <v>2737</v>
      </c>
    </row>
    <row r="221" spans="2:65" s="1" customFormat="1" ht="10.199999999999999">
      <c r="B221" s="33"/>
      <c r="D221" s="145" t="s">
        <v>164</v>
      </c>
      <c r="F221" s="146" t="s">
        <v>2738</v>
      </c>
      <c r="I221" s="147"/>
      <c r="L221" s="33"/>
      <c r="M221" s="148"/>
      <c r="T221" s="54"/>
      <c r="AT221" s="18" t="s">
        <v>164</v>
      </c>
      <c r="AU221" s="18" t="s">
        <v>82</v>
      </c>
    </row>
    <row r="222" spans="2:65" s="14" customFormat="1" ht="10.199999999999999">
      <c r="B222" s="178"/>
      <c r="D222" s="160" t="s">
        <v>514</v>
      </c>
      <c r="E222" s="179" t="s">
        <v>19</v>
      </c>
      <c r="F222" s="180" t="s">
        <v>2739</v>
      </c>
      <c r="H222" s="179" t="s">
        <v>19</v>
      </c>
      <c r="I222" s="181"/>
      <c r="L222" s="178"/>
      <c r="M222" s="182"/>
      <c r="T222" s="183"/>
      <c r="AT222" s="179" t="s">
        <v>514</v>
      </c>
      <c r="AU222" s="179" t="s">
        <v>82</v>
      </c>
      <c r="AV222" s="14" t="s">
        <v>79</v>
      </c>
      <c r="AW222" s="14" t="s">
        <v>33</v>
      </c>
      <c r="AX222" s="14" t="s">
        <v>72</v>
      </c>
      <c r="AY222" s="179" t="s">
        <v>155</v>
      </c>
    </row>
    <row r="223" spans="2:65" s="12" customFormat="1" ht="10.199999999999999">
      <c r="B223" s="159"/>
      <c r="D223" s="160" t="s">
        <v>514</v>
      </c>
      <c r="E223" s="161" t="s">
        <v>19</v>
      </c>
      <c r="F223" s="162" t="s">
        <v>2740</v>
      </c>
      <c r="H223" s="163">
        <v>913.14</v>
      </c>
      <c r="I223" s="164"/>
      <c r="L223" s="159"/>
      <c r="M223" s="165"/>
      <c r="T223" s="166"/>
      <c r="AT223" s="161" t="s">
        <v>514</v>
      </c>
      <c r="AU223" s="161" t="s">
        <v>82</v>
      </c>
      <c r="AV223" s="12" t="s">
        <v>82</v>
      </c>
      <c r="AW223" s="12" t="s">
        <v>33</v>
      </c>
      <c r="AX223" s="12" t="s">
        <v>79</v>
      </c>
      <c r="AY223" s="161" t="s">
        <v>155</v>
      </c>
    </row>
    <row r="224" spans="2:65" s="1" customFormat="1" ht="24.15" customHeight="1">
      <c r="B224" s="33"/>
      <c r="C224" s="132" t="s">
        <v>308</v>
      </c>
      <c r="D224" s="132" t="s">
        <v>158</v>
      </c>
      <c r="E224" s="133" t="s">
        <v>2741</v>
      </c>
      <c r="F224" s="134" t="s">
        <v>2742</v>
      </c>
      <c r="G224" s="135" t="s">
        <v>232</v>
      </c>
      <c r="H224" s="136">
        <v>48.06</v>
      </c>
      <c r="I224" s="137"/>
      <c r="J224" s="138">
        <f>ROUND(I224*H224,2)</f>
        <v>0</v>
      </c>
      <c r="K224" s="134" t="s">
        <v>162</v>
      </c>
      <c r="L224" s="33"/>
      <c r="M224" s="139" t="s">
        <v>19</v>
      </c>
      <c r="N224" s="140" t="s">
        <v>43</v>
      </c>
      <c r="P224" s="141">
        <f>O224*H224</f>
        <v>0</v>
      </c>
      <c r="Q224" s="141">
        <v>0</v>
      </c>
      <c r="R224" s="141">
        <f>Q224*H224</f>
        <v>0</v>
      </c>
      <c r="S224" s="141">
        <v>0</v>
      </c>
      <c r="T224" s="142">
        <f>S224*H224</f>
        <v>0</v>
      </c>
      <c r="AR224" s="143" t="s">
        <v>305</v>
      </c>
      <c r="AT224" s="143" t="s">
        <v>158</v>
      </c>
      <c r="AU224" s="143" t="s">
        <v>82</v>
      </c>
      <c r="AY224" s="18" t="s">
        <v>155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8" t="s">
        <v>79</v>
      </c>
      <c r="BK224" s="144">
        <f>ROUND(I224*H224,2)</f>
        <v>0</v>
      </c>
      <c r="BL224" s="18" t="s">
        <v>305</v>
      </c>
      <c r="BM224" s="143" t="s">
        <v>2743</v>
      </c>
    </row>
    <row r="225" spans="2:65" s="1" customFormat="1" ht="10.199999999999999">
      <c r="B225" s="33"/>
      <c r="D225" s="145" t="s">
        <v>164</v>
      </c>
      <c r="F225" s="146" t="s">
        <v>2744</v>
      </c>
      <c r="I225" s="147"/>
      <c r="L225" s="33"/>
      <c r="M225" s="148"/>
      <c r="T225" s="54"/>
      <c r="AT225" s="18" t="s">
        <v>164</v>
      </c>
      <c r="AU225" s="18" t="s">
        <v>82</v>
      </c>
    </row>
    <row r="226" spans="2:65" s="11" customFormat="1" ht="22.8" customHeight="1">
      <c r="B226" s="120"/>
      <c r="D226" s="121" t="s">
        <v>71</v>
      </c>
      <c r="E226" s="130" t="s">
        <v>2745</v>
      </c>
      <c r="F226" s="130" t="s">
        <v>2746</v>
      </c>
      <c r="I226" s="123"/>
      <c r="J226" s="131">
        <f>BK226</f>
        <v>0</v>
      </c>
      <c r="L226" s="120"/>
      <c r="M226" s="125"/>
      <c r="P226" s="126">
        <f>SUM(P227:P228)</f>
        <v>0</v>
      </c>
      <c r="R226" s="126">
        <f>SUM(R227:R228)</f>
        <v>0</v>
      </c>
      <c r="T226" s="127">
        <f>SUM(T227:T228)</f>
        <v>0</v>
      </c>
      <c r="AR226" s="121" t="s">
        <v>92</v>
      </c>
      <c r="AT226" s="128" t="s">
        <v>71</v>
      </c>
      <c r="AU226" s="128" t="s">
        <v>79</v>
      </c>
      <c r="AY226" s="121" t="s">
        <v>155</v>
      </c>
      <c r="BK226" s="129">
        <f>SUM(BK227:BK228)</f>
        <v>0</v>
      </c>
    </row>
    <row r="227" spans="2:65" s="1" customFormat="1" ht="21.75" customHeight="1">
      <c r="B227" s="33"/>
      <c r="C227" s="132" t="s">
        <v>446</v>
      </c>
      <c r="D227" s="132" t="s">
        <v>158</v>
      </c>
      <c r="E227" s="133" t="s">
        <v>2747</v>
      </c>
      <c r="F227" s="134" t="s">
        <v>2748</v>
      </c>
      <c r="G227" s="135" t="s">
        <v>161</v>
      </c>
      <c r="H227" s="136">
        <v>10</v>
      </c>
      <c r="I227" s="137"/>
      <c r="J227" s="138">
        <f>ROUND(I227*H227,2)</f>
        <v>0</v>
      </c>
      <c r="K227" s="134" t="s">
        <v>162</v>
      </c>
      <c r="L227" s="33"/>
      <c r="M227" s="139" t="s">
        <v>19</v>
      </c>
      <c r="N227" s="140" t="s">
        <v>43</v>
      </c>
      <c r="P227" s="141">
        <f>O227*H227</f>
        <v>0</v>
      </c>
      <c r="Q227" s="141">
        <v>0</v>
      </c>
      <c r="R227" s="141">
        <f>Q227*H227</f>
        <v>0</v>
      </c>
      <c r="S227" s="141">
        <v>0</v>
      </c>
      <c r="T227" s="142">
        <f>S227*H227</f>
        <v>0</v>
      </c>
      <c r="AR227" s="143" t="s">
        <v>305</v>
      </c>
      <c r="AT227" s="143" t="s">
        <v>158</v>
      </c>
      <c r="AU227" s="143" t="s">
        <v>82</v>
      </c>
      <c r="AY227" s="18" t="s">
        <v>155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8" t="s">
        <v>79</v>
      </c>
      <c r="BK227" s="144">
        <f>ROUND(I227*H227,2)</f>
        <v>0</v>
      </c>
      <c r="BL227" s="18" t="s">
        <v>305</v>
      </c>
      <c r="BM227" s="143" t="s">
        <v>2749</v>
      </c>
    </row>
    <row r="228" spans="2:65" s="1" customFormat="1" ht="10.199999999999999">
      <c r="B228" s="33"/>
      <c r="D228" s="145" t="s">
        <v>164</v>
      </c>
      <c r="F228" s="146" t="s">
        <v>2750</v>
      </c>
      <c r="I228" s="147"/>
      <c r="L228" s="33"/>
      <c r="M228" s="148"/>
      <c r="T228" s="54"/>
      <c r="AT228" s="18" t="s">
        <v>164</v>
      </c>
      <c r="AU228" s="18" t="s">
        <v>82</v>
      </c>
    </row>
    <row r="229" spans="2:65" s="11" customFormat="1" ht="25.95" customHeight="1">
      <c r="B229" s="120"/>
      <c r="D229" s="121" t="s">
        <v>71</v>
      </c>
      <c r="E229" s="122" t="s">
        <v>2751</v>
      </c>
      <c r="F229" s="122" t="s">
        <v>2752</v>
      </c>
      <c r="I229" s="123"/>
      <c r="J229" s="124">
        <f>BK229</f>
        <v>0</v>
      </c>
      <c r="L229" s="120"/>
      <c r="M229" s="125"/>
      <c r="P229" s="126">
        <f>P230</f>
        <v>0</v>
      </c>
      <c r="R229" s="126">
        <f>R230</f>
        <v>0</v>
      </c>
      <c r="T229" s="127">
        <f>T230</f>
        <v>0</v>
      </c>
      <c r="AR229" s="121" t="s">
        <v>163</v>
      </c>
      <c r="AT229" s="128" t="s">
        <v>71</v>
      </c>
      <c r="AU229" s="128" t="s">
        <v>72</v>
      </c>
      <c r="AY229" s="121" t="s">
        <v>155</v>
      </c>
      <c r="BK229" s="129">
        <f>BK230</f>
        <v>0</v>
      </c>
    </row>
    <row r="230" spans="2:65" s="11" customFormat="1" ht="22.8" customHeight="1">
      <c r="B230" s="120"/>
      <c r="D230" s="121" t="s">
        <v>71</v>
      </c>
      <c r="E230" s="130" t="s">
        <v>2753</v>
      </c>
      <c r="F230" s="130" t="s">
        <v>2754</v>
      </c>
      <c r="I230" s="123"/>
      <c r="J230" s="131">
        <f>BK230</f>
        <v>0</v>
      </c>
      <c r="L230" s="120"/>
      <c r="M230" s="125"/>
      <c r="P230" s="126">
        <f>SUM(P231:P233)</f>
        <v>0</v>
      </c>
      <c r="R230" s="126">
        <f>SUM(R231:R233)</f>
        <v>0</v>
      </c>
      <c r="T230" s="127">
        <f>SUM(T231:T233)</f>
        <v>0</v>
      </c>
      <c r="AR230" s="121" t="s">
        <v>163</v>
      </c>
      <c r="AT230" s="128" t="s">
        <v>71</v>
      </c>
      <c r="AU230" s="128" t="s">
        <v>79</v>
      </c>
      <c r="AY230" s="121" t="s">
        <v>155</v>
      </c>
      <c r="BK230" s="129">
        <f>SUM(BK231:BK233)</f>
        <v>0</v>
      </c>
    </row>
    <row r="231" spans="2:65" s="1" customFormat="1" ht="16.5" customHeight="1">
      <c r="B231" s="33"/>
      <c r="C231" s="132" t="s">
        <v>311</v>
      </c>
      <c r="D231" s="132" t="s">
        <v>158</v>
      </c>
      <c r="E231" s="133" t="s">
        <v>2755</v>
      </c>
      <c r="F231" s="134" t="s">
        <v>2756</v>
      </c>
      <c r="G231" s="135" t="s">
        <v>2757</v>
      </c>
      <c r="H231" s="136">
        <v>25</v>
      </c>
      <c r="I231" s="137"/>
      <c r="J231" s="138">
        <f>ROUND(I231*H231,2)</f>
        <v>0</v>
      </c>
      <c r="K231" s="134" t="s">
        <v>19</v>
      </c>
      <c r="L231" s="33"/>
      <c r="M231" s="139" t="s">
        <v>19</v>
      </c>
      <c r="N231" s="140" t="s">
        <v>43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2758</v>
      </c>
      <c r="AT231" s="143" t="s">
        <v>158</v>
      </c>
      <c r="AU231" s="143" t="s">
        <v>82</v>
      </c>
      <c r="AY231" s="18" t="s">
        <v>155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8" t="s">
        <v>79</v>
      </c>
      <c r="BK231" s="144">
        <f>ROUND(I231*H231,2)</f>
        <v>0</v>
      </c>
      <c r="BL231" s="18" t="s">
        <v>2758</v>
      </c>
      <c r="BM231" s="143" t="s">
        <v>2759</v>
      </c>
    </row>
    <row r="232" spans="2:65" s="12" customFormat="1" ht="10.199999999999999">
      <c r="B232" s="159"/>
      <c r="D232" s="160" t="s">
        <v>514</v>
      </c>
      <c r="E232" s="161" t="s">
        <v>19</v>
      </c>
      <c r="F232" s="162" t="s">
        <v>2760</v>
      </c>
      <c r="H232" s="163">
        <v>25</v>
      </c>
      <c r="I232" s="164"/>
      <c r="L232" s="159"/>
      <c r="M232" s="165"/>
      <c r="T232" s="166"/>
      <c r="AT232" s="161" t="s">
        <v>514</v>
      </c>
      <c r="AU232" s="161" t="s">
        <v>82</v>
      </c>
      <c r="AV232" s="12" t="s">
        <v>82</v>
      </c>
      <c r="AW232" s="12" t="s">
        <v>33</v>
      </c>
      <c r="AX232" s="12" t="s">
        <v>79</v>
      </c>
      <c r="AY232" s="161" t="s">
        <v>155</v>
      </c>
    </row>
    <row r="233" spans="2:65" s="1" customFormat="1" ht="24.15" customHeight="1">
      <c r="B233" s="33"/>
      <c r="C233" s="132" t="s">
        <v>453</v>
      </c>
      <c r="D233" s="132" t="s">
        <v>158</v>
      </c>
      <c r="E233" s="133" t="s">
        <v>2761</v>
      </c>
      <c r="F233" s="134" t="s">
        <v>2762</v>
      </c>
      <c r="G233" s="135" t="s">
        <v>2763</v>
      </c>
      <c r="H233" s="136">
        <v>1</v>
      </c>
      <c r="I233" s="137"/>
      <c r="J233" s="138">
        <f>ROUND(I233*H233,2)</f>
        <v>0</v>
      </c>
      <c r="K233" s="134" t="s">
        <v>19</v>
      </c>
      <c r="L233" s="33"/>
      <c r="M233" s="191" t="s">
        <v>19</v>
      </c>
      <c r="N233" s="192" t="s">
        <v>43</v>
      </c>
      <c r="O233" s="175"/>
      <c r="P233" s="193">
        <f>O233*H233</f>
        <v>0</v>
      </c>
      <c r="Q233" s="193">
        <v>0</v>
      </c>
      <c r="R233" s="193">
        <f>Q233*H233</f>
        <v>0</v>
      </c>
      <c r="S233" s="193">
        <v>0</v>
      </c>
      <c r="T233" s="194">
        <f>S233*H233</f>
        <v>0</v>
      </c>
      <c r="AR233" s="143" t="s">
        <v>2758</v>
      </c>
      <c r="AT233" s="143" t="s">
        <v>158</v>
      </c>
      <c r="AU233" s="143" t="s">
        <v>82</v>
      </c>
      <c r="AY233" s="18" t="s">
        <v>155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8" t="s">
        <v>79</v>
      </c>
      <c r="BK233" s="144">
        <f>ROUND(I233*H233,2)</f>
        <v>0</v>
      </c>
      <c r="BL233" s="18" t="s">
        <v>2758</v>
      </c>
      <c r="BM233" s="143" t="s">
        <v>2764</v>
      </c>
    </row>
    <row r="234" spans="2:65" s="1" customFormat="1" ht="6.9" customHeight="1">
      <c r="B234" s="42"/>
      <c r="C234" s="43"/>
      <c r="D234" s="43"/>
      <c r="E234" s="43"/>
      <c r="F234" s="43"/>
      <c r="G234" s="43"/>
      <c r="H234" s="43"/>
      <c r="I234" s="43"/>
      <c r="J234" s="43"/>
      <c r="K234" s="43"/>
      <c r="L234" s="33"/>
    </row>
  </sheetData>
  <sheetProtection algorithmName="SHA-512" hashValue="zyjun9z9cf+20EPsCoF8DeLaSq5uZRdkbXv7eazeDqvDMn6jMo5QJHxEV6xoI2JPqYpoY7bYNeU8s4/+vjqcOA==" saltValue="GjaLfaoF4hZR5MwTMNia+Ef1l3ZOor8CpJl0XjcSsUYPHocIzThLtWc9coJ18Gcg+ERYJyMRDSJAQ3uqxWgKsQ==" spinCount="100000" sheet="1" objects="1" scenarios="1" formatColumns="0" formatRows="0" autoFilter="0"/>
  <autoFilter ref="C92:K233" xr:uid="{00000000-0009-0000-0000-000008000000}"/>
  <mergeCells count="12">
    <mergeCell ref="E85:H85"/>
    <mergeCell ref="L2:V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 xr:uid="{00000000-0004-0000-0800-000000000000}"/>
    <hyperlink ref="F104" r:id="rId2" xr:uid="{00000000-0004-0000-0800-000001000000}"/>
    <hyperlink ref="F109" r:id="rId3" xr:uid="{00000000-0004-0000-0800-000002000000}"/>
    <hyperlink ref="F114" r:id="rId4" xr:uid="{00000000-0004-0000-0800-000003000000}"/>
    <hyperlink ref="F120" r:id="rId5" xr:uid="{00000000-0004-0000-0800-000004000000}"/>
    <hyperlink ref="F124" r:id="rId6" xr:uid="{00000000-0004-0000-0800-000005000000}"/>
    <hyperlink ref="F128" r:id="rId7" xr:uid="{00000000-0004-0000-0800-000006000000}"/>
    <hyperlink ref="F131" r:id="rId8" xr:uid="{00000000-0004-0000-0800-000007000000}"/>
    <hyperlink ref="F134" r:id="rId9" xr:uid="{00000000-0004-0000-0800-000008000000}"/>
    <hyperlink ref="F137" r:id="rId10" xr:uid="{00000000-0004-0000-0800-000009000000}"/>
    <hyperlink ref="F141" r:id="rId11" xr:uid="{00000000-0004-0000-0800-00000A000000}"/>
    <hyperlink ref="F146" r:id="rId12" xr:uid="{00000000-0004-0000-0800-00000B000000}"/>
    <hyperlink ref="F148" r:id="rId13" xr:uid="{00000000-0004-0000-0800-00000C000000}"/>
    <hyperlink ref="F150" r:id="rId14" xr:uid="{00000000-0004-0000-0800-00000D000000}"/>
    <hyperlink ref="F152" r:id="rId15" xr:uid="{00000000-0004-0000-0800-00000E000000}"/>
    <hyperlink ref="F159" r:id="rId16" xr:uid="{00000000-0004-0000-0800-00000F000000}"/>
    <hyperlink ref="F164" r:id="rId17" xr:uid="{00000000-0004-0000-0800-000010000000}"/>
    <hyperlink ref="F167" r:id="rId18" xr:uid="{00000000-0004-0000-0800-000011000000}"/>
    <hyperlink ref="F170" r:id="rId19" xr:uid="{00000000-0004-0000-0800-000012000000}"/>
    <hyperlink ref="F174" r:id="rId20" xr:uid="{00000000-0004-0000-0800-000013000000}"/>
    <hyperlink ref="F177" r:id="rId21" xr:uid="{00000000-0004-0000-0800-000014000000}"/>
    <hyperlink ref="F180" r:id="rId22" xr:uid="{00000000-0004-0000-0800-000015000000}"/>
    <hyperlink ref="F182" r:id="rId23" xr:uid="{00000000-0004-0000-0800-000016000000}"/>
    <hyperlink ref="F184" r:id="rId24" xr:uid="{00000000-0004-0000-0800-000017000000}"/>
    <hyperlink ref="F188" r:id="rId25" xr:uid="{00000000-0004-0000-0800-000018000000}"/>
    <hyperlink ref="F190" r:id="rId26" xr:uid="{00000000-0004-0000-0800-000019000000}"/>
    <hyperlink ref="F192" r:id="rId27" xr:uid="{00000000-0004-0000-0800-00001A000000}"/>
    <hyperlink ref="F196" r:id="rId28" xr:uid="{00000000-0004-0000-0800-00001B000000}"/>
    <hyperlink ref="F199" r:id="rId29" xr:uid="{00000000-0004-0000-0800-00001C000000}"/>
    <hyperlink ref="F202" r:id="rId30" xr:uid="{00000000-0004-0000-0800-00001D000000}"/>
    <hyperlink ref="F206" r:id="rId31" xr:uid="{00000000-0004-0000-0800-00001E000000}"/>
    <hyperlink ref="F210" r:id="rId32" xr:uid="{00000000-0004-0000-0800-00001F000000}"/>
    <hyperlink ref="F221" r:id="rId33" xr:uid="{00000000-0004-0000-0800-000020000000}"/>
    <hyperlink ref="F225" r:id="rId34" xr:uid="{00000000-0004-0000-0800-000021000000}"/>
    <hyperlink ref="F228" r:id="rId35" xr:uid="{00000000-0004-0000-0800-00002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23</vt:i4>
      </vt:variant>
    </vt:vector>
  </HeadingPairs>
  <TitlesOfParts>
    <vt:vector size="35" baseType="lpstr">
      <vt:lpstr>Rekapitulace stavby</vt:lpstr>
      <vt:lpstr>SO 01 - Místní komunikace</vt:lpstr>
      <vt:lpstr>SO 02 - Splašková kanaliz...</vt:lpstr>
      <vt:lpstr>SO 02.1 - Kanalizační pří...</vt:lpstr>
      <vt:lpstr>SO 03 - Dešťová kanalizac...</vt:lpstr>
      <vt:lpstr>SO 03.1 - Kanalizační pří...</vt:lpstr>
      <vt:lpstr>SO 03.1 - Vodovodní přípojky</vt:lpstr>
      <vt:lpstr>SO 04 - Vodovod a přípojky</vt:lpstr>
      <vt:lpstr>SO 05 - Veřejné osvětlení</vt:lpstr>
      <vt:lpstr>ON.1 - Ostatní náklady</vt:lpstr>
      <vt:lpstr>VRN.1 - Vedlejší rozpočto...</vt:lpstr>
      <vt:lpstr>Pokyny pro vyplnění</vt:lpstr>
      <vt:lpstr>'ON.1 - Ostatní náklady'!Názvy_tisku</vt:lpstr>
      <vt:lpstr>'Rekapitulace stavby'!Názvy_tisku</vt:lpstr>
      <vt:lpstr>'SO 01 - Místní komunikace'!Názvy_tisku</vt:lpstr>
      <vt:lpstr>'SO 02 - Splašková kanaliz...'!Názvy_tisku</vt:lpstr>
      <vt:lpstr>'SO 02.1 - Kanalizační pří...'!Názvy_tisku</vt:lpstr>
      <vt:lpstr>'SO 03 - Dešťová kanalizac...'!Názvy_tisku</vt:lpstr>
      <vt:lpstr>'SO 03.1 - Kanalizační pří...'!Názvy_tisku</vt:lpstr>
      <vt:lpstr>'SO 03.1 - Vodovodní přípojky'!Názvy_tisku</vt:lpstr>
      <vt:lpstr>'SO 04 - Vodovod a přípojky'!Názvy_tisku</vt:lpstr>
      <vt:lpstr>'SO 05 - Veřejné osvětlení'!Názvy_tisku</vt:lpstr>
      <vt:lpstr>'VRN.1 - Vedlejší rozpočto...'!Názvy_tisku</vt:lpstr>
      <vt:lpstr>'ON.1 - Ostatní náklady'!Oblast_tisku</vt:lpstr>
      <vt:lpstr>'Pokyny pro vyplnění'!Oblast_tisku</vt:lpstr>
      <vt:lpstr>'Rekapitulace stavby'!Oblast_tisku</vt:lpstr>
      <vt:lpstr>'SO 01 - Místní komunikace'!Oblast_tisku</vt:lpstr>
      <vt:lpstr>'SO 02 - Splašková kanaliz...'!Oblast_tisku</vt:lpstr>
      <vt:lpstr>'SO 02.1 - Kanalizační pří...'!Oblast_tisku</vt:lpstr>
      <vt:lpstr>'SO 03 - Dešťová kanalizac...'!Oblast_tisku</vt:lpstr>
      <vt:lpstr>'SO 03.1 - Kanalizační pří...'!Oblast_tisku</vt:lpstr>
      <vt:lpstr>'SO 03.1 - Vodovodní přípojky'!Oblast_tisku</vt:lpstr>
      <vt:lpstr>'SO 04 - Vodovod a přípojky'!Oblast_tisku</vt:lpstr>
      <vt:lpstr>'SO 05 - Veřejné osvětlení'!Oblast_tisku</vt:lpstr>
      <vt:lpstr>'VRN.1 - Vedlejší rozpočto...'!Oblast_tisku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DESKTOP-M64R3N4\práce</dc:creator>
  <cp:lastModifiedBy>Adéla Palovská</cp:lastModifiedBy>
  <dcterms:created xsi:type="dcterms:W3CDTF">2024-05-17T07:18:42Z</dcterms:created>
  <dcterms:modified xsi:type="dcterms:W3CDTF">2025-02-20T21:17:46Z</dcterms:modified>
</cp:coreProperties>
</file>