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AF988ADA-B90C-4B4E-875B-9A0FB7AFB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101 - PŘÍPRAVA ÚZEMÍ" sheetId="2" r:id="rId2"/>
    <sheet name="SO 102 - ZPEVNĚNÉ PLOCHY,..." sheetId="3" r:id="rId3"/>
    <sheet name="SO 103 - SCHODIŠTĚ S1, OB..." sheetId="4" r:id="rId4"/>
    <sheet name="SO 104 - SCHODIŠTĚ S2" sheetId="5" r:id="rId5"/>
    <sheet name="SO 105 - DŘEVĚNÁ PĚŠINA" sheetId="6" r:id="rId6"/>
    <sheet name="SO 801 - TERÉNNÍ A VEGETA..." sheetId="7" r:id="rId7"/>
    <sheet name="SO 901 - MOBILIÁŘ A HERNÍ..." sheetId="8" r:id="rId8"/>
    <sheet name="90 - OSTATNÍ NÁKLADY" sheetId="9" r:id="rId9"/>
  </sheets>
  <definedNames>
    <definedName name="_xlnm._FilterDatabase" localSheetId="8" hidden="1">'90 - OSTATNÍ NÁKLADY'!$C$116:$K$169</definedName>
    <definedName name="_xlnm._FilterDatabase" localSheetId="1" hidden="1">'SO 101 - PŘÍPRAVA ÚZEMÍ'!$C$121:$K$544</definedName>
    <definedName name="_xlnm._FilterDatabase" localSheetId="2" hidden="1">'SO 102 - ZPEVNĚNÉ PLOCHY,...'!$C$127:$K$970</definedName>
    <definedName name="_xlnm._FilterDatabase" localSheetId="3" hidden="1">'SO 103 - SCHODIŠTĚ S1, OB...'!$C$127:$K$567</definedName>
    <definedName name="_xlnm._FilterDatabase" localSheetId="4" hidden="1">'SO 104 - SCHODIŠTĚ S2'!$C$121:$K$176</definedName>
    <definedName name="_xlnm._FilterDatabase" localSheetId="5" hidden="1">'SO 105 - DŘEVĚNÁ PĚŠINA'!$C$120:$K$142</definedName>
    <definedName name="_xlnm._FilterDatabase" localSheetId="6" hidden="1">'SO 801 - TERÉNNÍ A VEGETA...'!$C$121:$K$262</definedName>
    <definedName name="_xlnm._FilterDatabase" localSheetId="7" hidden="1">'SO 901 - MOBILIÁŘ A HERNÍ...'!$C$117:$K$133</definedName>
    <definedName name="_xlnm.Print_Titles" localSheetId="8">'90 - OSTATNÍ NÁKLADY'!$116:$116</definedName>
    <definedName name="_xlnm.Print_Titles" localSheetId="0">'Rekapitulace stavby'!$92:$92</definedName>
    <definedName name="_xlnm.Print_Titles" localSheetId="1">'SO 101 - PŘÍPRAVA ÚZEMÍ'!$121:$121</definedName>
    <definedName name="_xlnm.Print_Titles" localSheetId="2">'SO 102 - ZPEVNĚNÉ PLOCHY,...'!$127:$127</definedName>
    <definedName name="_xlnm.Print_Titles" localSheetId="3">'SO 103 - SCHODIŠTĚ S1, OB...'!$127:$127</definedName>
    <definedName name="_xlnm.Print_Titles" localSheetId="4">'SO 104 - SCHODIŠTĚ S2'!$121:$121</definedName>
    <definedName name="_xlnm.Print_Titles" localSheetId="5">'SO 105 - DŘEVĚNÁ PĚŠINA'!$120:$120</definedName>
    <definedName name="_xlnm.Print_Titles" localSheetId="6">'SO 801 - TERÉNNÍ A VEGETA...'!$121:$121</definedName>
    <definedName name="_xlnm.Print_Titles" localSheetId="7">'SO 901 - MOBILIÁŘ A HERNÍ...'!$117:$117</definedName>
    <definedName name="_xlnm.Print_Area" localSheetId="8">'90 - OSTATNÍ NÁKLADY'!$C$4:$J$39,'90 - OSTATNÍ NÁKLADY'!$C$50:$J$76,'90 - OSTATNÍ NÁKLADY'!$C$82:$J$98,'90 - OSTATNÍ NÁKLADY'!$C$104:$K$169</definedName>
    <definedName name="_xlnm.Print_Area" localSheetId="0">'Rekapitulace stavby'!$D$4:$AO$76,'Rekapitulace stavby'!$C$82:$AQ$103</definedName>
    <definedName name="_xlnm.Print_Area" localSheetId="1">'SO 101 - PŘÍPRAVA ÚZEMÍ'!$C$4:$J$39,'SO 101 - PŘÍPRAVA ÚZEMÍ'!$C$50:$J$76,'SO 101 - PŘÍPRAVA ÚZEMÍ'!$C$82:$J$103,'SO 101 - PŘÍPRAVA ÚZEMÍ'!$C$109:$K$544</definedName>
    <definedName name="_xlnm.Print_Area" localSheetId="2">'SO 102 - ZPEVNĚNÉ PLOCHY,...'!$C$4:$J$39,'SO 102 - ZPEVNĚNÉ PLOCHY,...'!$C$50:$J$76,'SO 102 - ZPEVNĚNÉ PLOCHY,...'!$C$82:$J$109,'SO 102 - ZPEVNĚNÉ PLOCHY,...'!$C$115:$K$970</definedName>
    <definedName name="_xlnm.Print_Area" localSheetId="3">'SO 103 - SCHODIŠTĚ S1, OB...'!$C$4:$J$39,'SO 103 - SCHODIŠTĚ S1, OB...'!$C$50:$J$76,'SO 103 - SCHODIŠTĚ S1, OB...'!$C$82:$J$109,'SO 103 - SCHODIŠTĚ S1, OB...'!$C$115:$K$567</definedName>
    <definedName name="_xlnm.Print_Area" localSheetId="4">'SO 104 - SCHODIŠTĚ S2'!$C$4:$J$39,'SO 104 - SCHODIŠTĚ S2'!$C$50:$J$76,'SO 104 - SCHODIŠTĚ S2'!$C$82:$J$103,'SO 104 - SCHODIŠTĚ S2'!$C$109:$K$176</definedName>
    <definedName name="_xlnm.Print_Area" localSheetId="5">'SO 105 - DŘEVĚNÁ PĚŠINA'!$C$4:$J$39,'SO 105 - DŘEVĚNÁ PĚŠINA'!$C$50:$J$76,'SO 105 - DŘEVĚNÁ PĚŠINA'!$C$82:$J$102,'SO 105 - DŘEVĚNÁ PĚŠINA'!$C$108:$K$142</definedName>
    <definedName name="_xlnm.Print_Area" localSheetId="6">'SO 801 - TERÉNNÍ A VEGETA...'!$C$4:$J$39,'SO 801 - TERÉNNÍ A VEGETA...'!$C$50:$J$76,'SO 801 - TERÉNNÍ A VEGETA...'!$C$82:$J$103,'SO 801 - TERÉNNÍ A VEGETA...'!$C$109:$K$262</definedName>
    <definedName name="_xlnm.Print_Area" localSheetId="7">'SO 901 - MOBILIÁŘ A HERNÍ...'!$C$4:$J$39,'SO 901 - MOBILIÁŘ A HERNÍ...'!$C$50:$J$76,'SO 901 - MOBILIÁŘ A HERNÍ...'!$C$82:$J$99,'SO 901 - MOBILIÁŘ A HERNÍ...'!$C$105:$K$133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/>
  <c r="J35" i="9"/>
  <c r="AX102" i="1" s="1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2" i="9"/>
  <c r="BH132" i="9"/>
  <c r="BG132" i="9"/>
  <c r="BF132" i="9"/>
  <c r="T132" i="9"/>
  <c r="R132" i="9"/>
  <c r="P132" i="9"/>
  <c r="BI128" i="9"/>
  <c r="BH128" i="9"/>
  <c r="BG128" i="9"/>
  <c r="BF128" i="9"/>
  <c r="T128" i="9"/>
  <c r="R128" i="9"/>
  <c r="P128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J113" i="9"/>
  <c r="F113" i="9"/>
  <c r="F111" i="9"/>
  <c r="E109" i="9"/>
  <c r="J91" i="9"/>
  <c r="F91" i="9"/>
  <c r="F89" i="9"/>
  <c r="E87" i="9"/>
  <c r="J24" i="9"/>
  <c r="E24" i="9"/>
  <c r="J114" i="9" s="1"/>
  <c r="J23" i="9"/>
  <c r="J18" i="9"/>
  <c r="E18" i="9"/>
  <c r="F92" i="9" s="1"/>
  <c r="J17" i="9"/>
  <c r="J12" i="9"/>
  <c r="J89" i="9" s="1"/>
  <c r="E7" i="9"/>
  <c r="E85" i="9"/>
  <c r="J37" i="8"/>
  <c r="J36" i="8"/>
  <c r="AY101" i="1" s="1"/>
  <c r="J35" i="8"/>
  <c r="AX101" i="1" s="1"/>
  <c r="BI129" i="8"/>
  <c r="BH129" i="8"/>
  <c r="BG129" i="8"/>
  <c r="BF129" i="8"/>
  <c r="T129" i="8"/>
  <c r="R129" i="8"/>
  <c r="P129" i="8"/>
  <c r="BI125" i="8"/>
  <c r="BH125" i="8"/>
  <c r="BG125" i="8"/>
  <c r="BF125" i="8"/>
  <c r="T125" i="8"/>
  <c r="R125" i="8"/>
  <c r="P125" i="8"/>
  <c r="BI121" i="8"/>
  <c r="BH121" i="8"/>
  <c r="BG121" i="8"/>
  <c r="BF121" i="8"/>
  <c r="T121" i="8"/>
  <c r="R121" i="8"/>
  <c r="P121" i="8"/>
  <c r="J114" i="8"/>
  <c r="F114" i="8"/>
  <c r="F112" i="8"/>
  <c r="E110" i="8"/>
  <c r="J91" i="8"/>
  <c r="F91" i="8"/>
  <c r="F89" i="8"/>
  <c r="E87" i="8"/>
  <c r="J24" i="8"/>
  <c r="E24" i="8"/>
  <c r="J92" i="8" s="1"/>
  <c r="J23" i="8"/>
  <c r="J18" i="8"/>
  <c r="E18" i="8"/>
  <c r="F92" i="8" s="1"/>
  <c r="J17" i="8"/>
  <c r="J12" i="8"/>
  <c r="J112" i="8"/>
  <c r="E7" i="8"/>
  <c r="E108" i="8" s="1"/>
  <c r="J37" i="7"/>
  <c r="J36" i="7"/>
  <c r="AY100" i="1" s="1"/>
  <c r="J35" i="7"/>
  <c r="AX100" i="1" s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R252" i="7"/>
  <c r="P252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25" i="7"/>
  <c r="BH125" i="7"/>
  <c r="BG125" i="7"/>
  <c r="BF125" i="7"/>
  <c r="T125" i="7"/>
  <c r="R125" i="7"/>
  <c r="P125" i="7"/>
  <c r="J118" i="7"/>
  <c r="F118" i="7"/>
  <c r="F116" i="7"/>
  <c r="E114" i="7"/>
  <c r="J91" i="7"/>
  <c r="F91" i="7"/>
  <c r="F89" i="7"/>
  <c r="E87" i="7"/>
  <c r="J24" i="7"/>
  <c r="E24" i="7"/>
  <c r="J119" i="7" s="1"/>
  <c r="J23" i="7"/>
  <c r="J18" i="7"/>
  <c r="E18" i="7"/>
  <c r="F92" i="7" s="1"/>
  <c r="J17" i="7"/>
  <c r="J12" i="7"/>
  <c r="J89" i="7" s="1"/>
  <c r="E7" i="7"/>
  <c r="E112" i="7"/>
  <c r="J37" i="6"/>
  <c r="J36" i="6"/>
  <c r="AY99" i="1"/>
  <c r="J35" i="6"/>
  <c r="AX99" i="1" s="1"/>
  <c r="BI131" i="6"/>
  <c r="BH131" i="6"/>
  <c r="BG131" i="6"/>
  <c r="BF131" i="6"/>
  <c r="T131" i="6"/>
  <c r="T130" i="6"/>
  <c r="T129" i="6"/>
  <c r="R131" i="6"/>
  <c r="R130" i="6" s="1"/>
  <c r="R129" i="6" s="1"/>
  <c r="P131" i="6"/>
  <c r="P130" i="6" s="1"/>
  <c r="P129" i="6" s="1"/>
  <c r="BI128" i="6"/>
  <c r="BH128" i="6"/>
  <c r="BG128" i="6"/>
  <c r="BF128" i="6"/>
  <c r="T128" i="6"/>
  <c r="T127" i="6"/>
  <c r="R128" i="6"/>
  <c r="R127" i="6" s="1"/>
  <c r="P128" i="6"/>
  <c r="P127" i="6"/>
  <c r="BI124" i="6"/>
  <c r="BH124" i="6"/>
  <c r="BG124" i="6"/>
  <c r="BF124" i="6"/>
  <c r="T124" i="6"/>
  <c r="T123" i="6" s="1"/>
  <c r="T122" i="6" s="1"/>
  <c r="T121" i="6" s="1"/>
  <c r="R124" i="6"/>
  <c r="R123" i="6" s="1"/>
  <c r="R122" i="6" s="1"/>
  <c r="R121" i="6" s="1"/>
  <c r="P124" i="6"/>
  <c r="P123" i="6" s="1"/>
  <c r="P122" i="6" s="1"/>
  <c r="P121" i="6" s="1"/>
  <c r="AU99" i="1" s="1"/>
  <c r="J117" i="6"/>
  <c r="F117" i="6"/>
  <c r="F115" i="6"/>
  <c r="E113" i="6"/>
  <c r="J91" i="6"/>
  <c r="F91" i="6"/>
  <c r="F89" i="6"/>
  <c r="E87" i="6"/>
  <c r="J24" i="6"/>
  <c r="E24" i="6"/>
  <c r="J92" i="6"/>
  <c r="J23" i="6"/>
  <c r="J18" i="6"/>
  <c r="E18" i="6"/>
  <c r="F118" i="6"/>
  <c r="J17" i="6"/>
  <c r="J12" i="6"/>
  <c r="J115" i="6" s="1"/>
  <c r="E7" i="6"/>
  <c r="E111" i="6" s="1"/>
  <c r="J37" i="5"/>
  <c r="J36" i="5"/>
  <c r="AY98" i="1"/>
  <c r="J35" i="5"/>
  <c r="AX98" i="1" s="1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T171" i="5" s="1"/>
  <c r="R172" i="5"/>
  <c r="R171" i="5"/>
  <c r="P172" i="5"/>
  <c r="P171" i="5" s="1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1" i="5"/>
  <c r="BH141" i="5"/>
  <c r="BG141" i="5"/>
  <c r="BF141" i="5"/>
  <c r="T141" i="5"/>
  <c r="R141" i="5"/>
  <c r="P141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92" i="5" s="1"/>
  <c r="J23" i="5"/>
  <c r="J18" i="5"/>
  <c r="E18" i="5"/>
  <c r="F119" i="5" s="1"/>
  <c r="J17" i="5"/>
  <c r="J12" i="5"/>
  <c r="J89" i="5" s="1"/>
  <c r="E7" i="5"/>
  <c r="E85" i="5"/>
  <c r="J37" i="4"/>
  <c r="J36" i="4"/>
  <c r="AY97" i="1"/>
  <c r="J35" i="4"/>
  <c r="AX97" i="1" s="1"/>
  <c r="BI567" i="4"/>
  <c r="BH567" i="4"/>
  <c r="BG567" i="4"/>
  <c r="BF567" i="4"/>
  <c r="T567" i="4"/>
  <c r="R567" i="4"/>
  <c r="P567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0" i="4"/>
  <c r="BH560" i="4"/>
  <c r="BG560" i="4"/>
  <c r="BF560" i="4"/>
  <c r="T560" i="4"/>
  <c r="R560" i="4"/>
  <c r="P560" i="4"/>
  <c r="BI555" i="4"/>
  <c r="BH555" i="4"/>
  <c r="BG555" i="4"/>
  <c r="BF555" i="4"/>
  <c r="T555" i="4"/>
  <c r="R555" i="4"/>
  <c r="P555" i="4"/>
  <c r="BI553" i="4"/>
  <c r="BH553" i="4"/>
  <c r="BG553" i="4"/>
  <c r="BF553" i="4"/>
  <c r="T553" i="4"/>
  <c r="R553" i="4"/>
  <c r="P553" i="4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4" i="4"/>
  <c r="BH534" i="4"/>
  <c r="BG534" i="4"/>
  <c r="BF534" i="4"/>
  <c r="T534" i="4"/>
  <c r="R534" i="4"/>
  <c r="P534" i="4"/>
  <c r="BI532" i="4"/>
  <c r="BH532" i="4"/>
  <c r="BG532" i="4"/>
  <c r="BF532" i="4"/>
  <c r="T532" i="4"/>
  <c r="R532" i="4"/>
  <c r="P532" i="4"/>
  <c r="BI530" i="4"/>
  <c r="BH530" i="4"/>
  <c r="BG530" i="4"/>
  <c r="BF530" i="4"/>
  <c r="T530" i="4"/>
  <c r="R530" i="4"/>
  <c r="P530" i="4"/>
  <c r="BI528" i="4"/>
  <c r="BH528" i="4"/>
  <c r="BG528" i="4"/>
  <c r="BF528" i="4"/>
  <c r="T528" i="4"/>
  <c r="R528" i="4"/>
  <c r="P528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12" i="4"/>
  <c r="BH512" i="4"/>
  <c r="BG512" i="4"/>
  <c r="BF512" i="4"/>
  <c r="T512" i="4"/>
  <c r="R512" i="4"/>
  <c r="P512" i="4"/>
  <c r="BI509" i="4"/>
  <c r="BH509" i="4"/>
  <c r="BG509" i="4"/>
  <c r="BF509" i="4"/>
  <c r="T509" i="4"/>
  <c r="R509" i="4"/>
  <c r="P509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T494" i="4" s="1"/>
  <c r="R495" i="4"/>
  <c r="R494" i="4" s="1"/>
  <c r="P495" i="4"/>
  <c r="P494" i="4" s="1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90" i="4"/>
  <c r="BH490" i="4"/>
  <c r="BG490" i="4"/>
  <c r="BF490" i="4"/>
  <c r="T490" i="4"/>
  <c r="R490" i="4"/>
  <c r="P490" i="4"/>
  <c r="BI488" i="4"/>
  <c r="BH488" i="4"/>
  <c r="BG488" i="4"/>
  <c r="BF488" i="4"/>
  <c r="T488" i="4"/>
  <c r="R488" i="4"/>
  <c r="P488" i="4"/>
  <c r="BI487" i="4"/>
  <c r="BH487" i="4"/>
  <c r="BG487" i="4"/>
  <c r="BF487" i="4"/>
  <c r="T487" i="4"/>
  <c r="R487" i="4"/>
  <c r="P487" i="4"/>
  <c r="BI485" i="4"/>
  <c r="BH485" i="4"/>
  <c r="BG485" i="4"/>
  <c r="BF485" i="4"/>
  <c r="T485" i="4"/>
  <c r="R485" i="4"/>
  <c r="P485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80" i="4"/>
  <c r="BH480" i="4"/>
  <c r="BG480" i="4"/>
  <c r="BF480" i="4"/>
  <c r="T480" i="4"/>
  <c r="R480" i="4"/>
  <c r="P480" i="4"/>
  <c r="BI475" i="4"/>
  <c r="BH475" i="4"/>
  <c r="BG475" i="4"/>
  <c r="BF475" i="4"/>
  <c r="T475" i="4"/>
  <c r="R475" i="4"/>
  <c r="P475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5" i="4"/>
  <c r="BH445" i="4"/>
  <c r="BG445" i="4"/>
  <c r="BF445" i="4"/>
  <c r="T445" i="4"/>
  <c r="R445" i="4"/>
  <c r="P445" i="4"/>
  <c r="BI438" i="4"/>
  <c r="BH438" i="4"/>
  <c r="BG438" i="4"/>
  <c r="BF438" i="4"/>
  <c r="T438" i="4"/>
  <c r="R438" i="4"/>
  <c r="P438" i="4"/>
  <c r="BI430" i="4"/>
  <c r="BH430" i="4"/>
  <c r="BG430" i="4"/>
  <c r="BF430" i="4"/>
  <c r="T430" i="4"/>
  <c r="R430" i="4"/>
  <c r="P430" i="4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8" i="4"/>
  <c r="BH418" i="4"/>
  <c r="BG418" i="4"/>
  <c r="BF418" i="4"/>
  <c r="T418" i="4"/>
  <c r="R418" i="4"/>
  <c r="P418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56" i="4"/>
  <c r="BH356" i="4"/>
  <c r="BG356" i="4"/>
  <c r="BF356" i="4"/>
  <c r="T356" i="4"/>
  <c r="R356" i="4"/>
  <c r="P356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19" i="4"/>
  <c r="BH319" i="4"/>
  <c r="BG319" i="4"/>
  <c r="BF319" i="4"/>
  <c r="T319" i="4"/>
  <c r="R319" i="4"/>
  <c r="P319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179" i="4"/>
  <c r="BH179" i="4"/>
  <c r="BG179" i="4"/>
  <c r="BF179" i="4"/>
  <c r="T179" i="4"/>
  <c r="R179" i="4"/>
  <c r="P179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1" i="4"/>
  <c r="BH131" i="4"/>
  <c r="BG131" i="4"/>
  <c r="BF131" i="4"/>
  <c r="T131" i="4"/>
  <c r="R131" i="4"/>
  <c r="P131" i="4"/>
  <c r="J124" i="4"/>
  <c r="F124" i="4"/>
  <c r="F122" i="4"/>
  <c r="E120" i="4"/>
  <c r="J91" i="4"/>
  <c r="F91" i="4"/>
  <c r="F89" i="4"/>
  <c r="E87" i="4"/>
  <c r="J24" i="4"/>
  <c r="E24" i="4"/>
  <c r="J92" i="4"/>
  <c r="J23" i="4"/>
  <c r="J18" i="4"/>
  <c r="E18" i="4"/>
  <c r="F92" i="4"/>
  <c r="J17" i="4"/>
  <c r="J12" i="4"/>
  <c r="J89" i="4"/>
  <c r="E7" i="4"/>
  <c r="E118" i="4" s="1"/>
  <c r="J37" i="3"/>
  <c r="J36" i="3"/>
  <c r="AY96" i="1"/>
  <c r="J35" i="3"/>
  <c r="AX96" i="1" s="1"/>
  <c r="BI970" i="3"/>
  <c r="BH970" i="3"/>
  <c r="BG970" i="3"/>
  <c r="BF970" i="3"/>
  <c r="T970" i="3"/>
  <c r="R970" i="3"/>
  <c r="P970" i="3"/>
  <c r="BI967" i="3"/>
  <c r="BH967" i="3"/>
  <c r="BG967" i="3"/>
  <c r="BF967" i="3"/>
  <c r="T967" i="3"/>
  <c r="R967" i="3"/>
  <c r="P967" i="3"/>
  <c r="BI961" i="3"/>
  <c r="BH961" i="3"/>
  <c r="BG961" i="3"/>
  <c r="BF961" i="3"/>
  <c r="T961" i="3"/>
  <c r="R961" i="3"/>
  <c r="P961" i="3"/>
  <c r="BI956" i="3"/>
  <c r="BH956" i="3"/>
  <c r="BG956" i="3"/>
  <c r="BF956" i="3"/>
  <c r="T956" i="3"/>
  <c r="R956" i="3"/>
  <c r="P956" i="3"/>
  <c r="BI954" i="3"/>
  <c r="BH954" i="3"/>
  <c r="BG954" i="3"/>
  <c r="BF954" i="3"/>
  <c r="T954" i="3"/>
  <c r="R954" i="3"/>
  <c r="P954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3" i="3"/>
  <c r="BH943" i="3"/>
  <c r="BG943" i="3"/>
  <c r="BF943" i="3"/>
  <c r="T943" i="3"/>
  <c r="R943" i="3"/>
  <c r="P943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31" i="3"/>
  <c r="BH931" i="3"/>
  <c r="BG931" i="3"/>
  <c r="BF931" i="3"/>
  <c r="T931" i="3"/>
  <c r="R931" i="3"/>
  <c r="P931" i="3"/>
  <c r="BI926" i="3"/>
  <c r="BH926" i="3"/>
  <c r="BG926" i="3"/>
  <c r="BF926" i="3"/>
  <c r="T926" i="3"/>
  <c r="R926" i="3"/>
  <c r="P926" i="3"/>
  <c r="BI918" i="3"/>
  <c r="BH918" i="3"/>
  <c r="BG918" i="3"/>
  <c r="BF918" i="3"/>
  <c r="T918" i="3"/>
  <c r="R918" i="3"/>
  <c r="P918" i="3"/>
  <c r="BI916" i="3"/>
  <c r="BH916" i="3"/>
  <c r="BG916" i="3"/>
  <c r="BF916" i="3"/>
  <c r="T916" i="3"/>
  <c r="R916" i="3"/>
  <c r="P916" i="3"/>
  <c r="BI914" i="3"/>
  <c r="BH914" i="3"/>
  <c r="BG914" i="3"/>
  <c r="BF914" i="3"/>
  <c r="T914" i="3"/>
  <c r="R914" i="3"/>
  <c r="P914" i="3"/>
  <c r="BI912" i="3"/>
  <c r="BH912" i="3"/>
  <c r="BG912" i="3"/>
  <c r="BF912" i="3"/>
  <c r="T912" i="3"/>
  <c r="R912" i="3"/>
  <c r="P912" i="3"/>
  <c r="BI909" i="3"/>
  <c r="BH909" i="3"/>
  <c r="BG909" i="3"/>
  <c r="BF909" i="3"/>
  <c r="T909" i="3"/>
  <c r="R909" i="3"/>
  <c r="P909" i="3"/>
  <c r="BI901" i="3"/>
  <c r="BH901" i="3"/>
  <c r="BG901" i="3"/>
  <c r="BF901" i="3"/>
  <c r="T901" i="3"/>
  <c r="R901" i="3"/>
  <c r="P901" i="3"/>
  <c r="BI898" i="3"/>
  <c r="BH898" i="3"/>
  <c r="BG898" i="3"/>
  <c r="BF898" i="3"/>
  <c r="T898" i="3"/>
  <c r="R898" i="3"/>
  <c r="P898" i="3"/>
  <c r="BI896" i="3"/>
  <c r="BH896" i="3"/>
  <c r="BG896" i="3"/>
  <c r="BF896" i="3"/>
  <c r="T896" i="3"/>
  <c r="R896" i="3"/>
  <c r="P896" i="3"/>
  <c r="BI894" i="3"/>
  <c r="BH894" i="3"/>
  <c r="BG894" i="3"/>
  <c r="BF894" i="3"/>
  <c r="T894" i="3"/>
  <c r="R894" i="3"/>
  <c r="P894" i="3"/>
  <c r="BI891" i="3"/>
  <c r="BH891" i="3"/>
  <c r="BG891" i="3"/>
  <c r="BF891" i="3"/>
  <c r="T891" i="3"/>
  <c r="R891" i="3"/>
  <c r="P891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9" i="3"/>
  <c r="BH879" i="3"/>
  <c r="BG879" i="3"/>
  <c r="BF879" i="3"/>
  <c r="T879" i="3"/>
  <c r="R879" i="3"/>
  <c r="P879" i="3"/>
  <c r="BI874" i="3"/>
  <c r="BH874" i="3"/>
  <c r="BG874" i="3"/>
  <c r="BF874" i="3"/>
  <c r="T874" i="3"/>
  <c r="R874" i="3"/>
  <c r="P874" i="3"/>
  <c r="BI870" i="3"/>
  <c r="BH870" i="3"/>
  <c r="BG870" i="3"/>
  <c r="BF870" i="3"/>
  <c r="T870" i="3"/>
  <c r="R870" i="3"/>
  <c r="P870" i="3"/>
  <c r="BI868" i="3"/>
  <c r="BH868" i="3"/>
  <c r="BG868" i="3"/>
  <c r="BF868" i="3"/>
  <c r="T868" i="3"/>
  <c r="R868" i="3"/>
  <c r="P868" i="3"/>
  <c r="BI862" i="3"/>
  <c r="BH862" i="3"/>
  <c r="BG862" i="3"/>
  <c r="BF862" i="3"/>
  <c r="T862" i="3"/>
  <c r="R862" i="3"/>
  <c r="P862" i="3"/>
  <c r="BI857" i="3"/>
  <c r="BH857" i="3"/>
  <c r="BG857" i="3"/>
  <c r="BF857" i="3"/>
  <c r="T857" i="3"/>
  <c r="R857" i="3"/>
  <c r="P857" i="3"/>
  <c r="BI849" i="3"/>
  <c r="BH849" i="3"/>
  <c r="BG849" i="3"/>
  <c r="BF849" i="3"/>
  <c r="T849" i="3"/>
  <c r="R849" i="3"/>
  <c r="P849" i="3"/>
  <c r="BI847" i="3"/>
  <c r="BH847" i="3"/>
  <c r="BG847" i="3"/>
  <c r="BF847" i="3"/>
  <c r="T847" i="3"/>
  <c r="R847" i="3"/>
  <c r="P847" i="3"/>
  <c r="BI845" i="3"/>
  <c r="BH845" i="3"/>
  <c r="BG845" i="3"/>
  <c r="BF845" i="3"/>
  <c r="T845" i="3"/>
  <c r="R845" i="3"/>
  <c r="P845" i="3"/>
  <c r="BI843" i="3"/>
  <c r="BH843" i="3"/>
  <c r="BG843" i="3"/>
  <c r="BF843" i="3"/>
  <c r="T843" i="3"/>
  <c r="R843" i="3"/>
  <c r="P843" i="3"/>
  <c r="BI838" i="3"/>
  <c r="BH838" i="3"/>
  <c r="BG838" i="3"/>
  <c r="BF838" i="3"/>
  <c r="T838" i="3"/>
  <c r="R838" i="3"/>
  <c r="P838" i="3"/>
  <c r="BI822" i="3"/>
  <c r="BH822" i="3"/>
  <c r="BG822" i="3"/>
  <c r="BF822" i="3"/>
  <c r="T822" i="3"/>
  <c r="T821" i="3" s="1"/>
  <c r="R822" i="3"/>
  <c r="R821" i="3" s="1"/>
  <c r="P822" i="3"/>
  <c r="P821" i="3" s="1"/>
  <c r="BI820" i="3"/>
  <c r="BH820" i="3"/>
  <c r="BG820" i="3"/>
  <c r="BF820" i="3"/>
  <c r="T820" i="3"/>
  <c r="R820" i="3"/>
  <c r="P820" i="3"/>
  <c r="BI815" i="3"/>
  <c r="BH815" i="3"/>
  <c r="BG815" i="3"/>
  <c r="BF815" i="3"/>
  <c r="T815" i="3"/>
  <c r="R815" i="3"/>
  <c r="P815" i="3"/>
  <c r="BI813" i="3"/>
  <c r="BH813" i="3"/>
  <c r="BG813" i="3"/>
  <c r="BF813" i="3"/>
  <c r="T813" i="3"/>
  <c r="R813" i="3"/>
  <c r="P813" i="3"/>
  <c r="BI806" i="3"/>
  <c r="BH806" i="3"/>
  <c r="BG806" i="3"/>
  <c r="BF806" i="3"/>
  <c r="T806" i="3"/>
  <c r="R806" i="3"/>
  <c r="P806" i="3"/>
  <c r="BI803" i="3"/>
  <c r="BH803" i="3"/>
  <c r="BG803" i="3"/>
  <c r="BF803" i="3"/>
  <c r="T803" i="3"/>
  <c r="R803" i="3"/>
  <c r="P803" i="3"/>
  <c r="BI795" i="3"/>
  <c r="BH795" i="3"/>
  <c r="BG795" i="3"/>
  <c r="BF795" i="3"/>
  <c r="T795" i="3"/>
  <c r="R795" i="3"/>
  <c r="P795" i="3"/>
  <c r="BI793" i="3"/>
  <c r="BH793" i="3"/>
  <c r="BG793" i="3"/>
  <c r="BF793" i="3"/>
  <c r="T793" i="3"/>
  <c r="R793" i="3"/>
  <c r="P793" i="3"/>
  <c r="BI792" i="3"/>
  <c r="BH792" i="3"/>
  <c r="BG792" i="3"/>
  <c r="BF792" i="3"/>
  <c r="T792" i="3"/>
  <c r="R792" i="3"/>
  <c r="P792" i="3"/>
  <c r="BI788" i="3"/>
  <c r="BH788" i="3"/>
  <c r="BG788" i="3"/>
  <c r="BF788" i="3"/>
  <c r="T788" i="3"/>
  <c r="R788" i="3"/>
  <c r="P788" i="3"/>
  <c r="BI784" i="3"/>
  <c r="BH784" i="3"/>
  <c r="BG784" i="3"/>
  <c r="BF784" i="3"/>
  <c r="T784" i="3"/>
  <c r="R784" i="3"/>
  <c r="P784" i="3"/>
  <c r="BI783" i="3"/>
  <c r="BH783" i="3"/>
  <c r="BG783" i="3"/>
  <c r="BF783" i="3"/>
  <c r="T783" i="3"/>
  <c r="R783" i="3"/>
  <c r="P783" i="3"/>
  <c r="BI781" i="3"/>
  <c r="BH781" i="3"/>
  <c r="BG781" i="3"/>
  <c r="BF781" i="3"/>
  <c r="T781" i="3"/>
  <c r="R781" i="3"/>
  <c r="P781" i="3"/>
  <c r="BI776" i="3"/>
  <c r="BH776" i="3"/>
  <c r="BG776" i="3"/>
  <c r="BF776" i="3"/>
  <c r="T776" i="3"/>
  <c r="R776" i="3"/>
  <c r="P776" i="3"/>
  <c r="BI775" i="3"/>
  <c r="BH775" i="3"/>
  <c r="BG775" i="3"/>
  <c r="BF775" i="3"/>
  <c r="T775" i="3"/>
  <c r="R775" i="3"/>
  <c r="P775" i="3"/>
  <c r="BI773" i="3"/>
  <c r="BH773" i="3"/>
  <c r="BG773" i="3"/>
  <c r="BF773" i="3"/>
  <c r="T773" i="3"/>
  <c r="R773" i="3"/>
  <c r="P773" i="3"/>
  <c r="BI771" i="3"/>
  <c r="BH771" i="3"/>
  <c r="BG771" i="3"/>
  <c r="BF771" i="3"/>
  <c r="T771" i="3"/>
  <c r="R771" i="3"/>
  <c r="P771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54" i="3"/>
  <c r="BH754" i="3"/>
  <c r="BG754" i="3"/>
  <c r="BF754" i="3"/>
  <c r="T754" i="3"/>
  <c r="R754" i="3"/>
  <c r="P754" i="3"/>
  <c r="BI747" i="3"/>
  <c r="BH747" i="3"/>
  <c r="BG747" i="3"/>
  <c r="BF747" i="3"/>
  <c r="T747" i="3"/>
  <c r="R747" i="3"/>
  <c r="P747" i="3"/>
  <c r="BI746" i="3"/>
  <c r="BH746" i="3"/>
  <c r="BG746" i="3"/>
  <c r="BF746" i="3"/>
  <c r="T746" i="3"/>
  <c r="R746" i="3"/>
  <c r="P746" i="3"/>
  <c r="BI742" i="3"/>
  <c r="BH742" i="3"/>
  <c r="BG742" i="3"/>
  <c r="BF742" i="3"/>
  <c r="T742" i="3"/>
  <c r="R742" i="3"/>
  <c r="P742" i="3"/>
  <c r="BI733" i="3"/>
  <c r="BH733" i="3"/>
  <c r="BG733" i="3"/>
  <c r="BF733" i="3"/>
  <c r="T733" i="3"/>
  <c r="R733" i="3"/>
  <c r="P733" i="3"/>
  <c r="BI727" i="3"/>
  <c r="BH727" i="3"/>
  <c r="BG727" i="3"/>
  <c r="BF727" i="3"/>
  <c r="T727" i="3"/>
  <c r="R727" i="3"/>
  <c r="P727" i="3"/>
  <c r="BI725" i="3"/>
  <c r="BH725" i="3"/>
  <c r="BG725" i="3"/>
  <c r="BF725" i="3"/>
  <c r="T725" i="3"/>
  <c r="R725" i="3"/>
  <c r="P725" i="3"/>
  <c r="BI723" i="3"/>
  <c r="BH723" i="3"/>
  <c r="BG723" i="3"/>
  <c r="BF723" i="3"/>
  <c r="T723" i="3"/>
  <c r="R723" i="3"/>
  <c r="P723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4" i="3"/>
  <c r="BH694" i="3"/>
  <c r="BG694" i="3"/>
  <c r="BF694" i="3"/>
  <c r="T694" i="3"/>
  <c r="R694" i="3"/>
  <c r="P694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70" i="3"/>
  <c r="BH670" i="3"/>
  <c r="BG670" i="3"/>
  <c r="BF670" i="3"/>
  <c r="T670" i="3"/>
  <c r="R670" i="3"/>
  <c r="P670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0" i="3"/>
  <c r="BH660" i="3"/>
  <c r="BG660" i="3"/>
  <c r="BF660" i="3"/>
  <c r="T660" i="3"/>
  <c r="R660" i="3"/>
  <c r="P660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45" i="3"/>
  <c r="BH645" i="3"/>
  <c r="BG645" i="3"/>
  <c r="BF645" i="3"/>
  <c r="T645" i="3"/>
  <c r="R645" i="3"/>
  <c r="P645" i="3"/>
  <c r="BI637" i="3"/>
  <c r="BH637" i="3"/>
  <c r="BG637" i="3"/>
  <c r="BF637" i="3"/>
  <c r="T637" i="3"/>
  <c r="R637" i="3"/>
  <c r="P637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1" i="3"/>
  <c r="BH611" i="3"/>
  <c r="BG611" i="3"/>
  <c r="BF611" i="3"/>
  <c r="T611" i="3"/>
  <c r="R611" i="3"/>
  <c r="P611" i="3"/>
  <c r="BI606" i="3"/>
  <c r="BH606" i="3"/>
  <c r="BG606" i="3"/>
  <c r="BF606" i="3"/>
  <c r="T606" i="3"/>
  <c r="R606" i="3"/>
  <c r="P606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597" i="3"/>
  <c r="BH597" i="3"/>
  <c r="BG597" i="3"/>
  <c r="BF597" i="3"/>
  <c r="T597" i="3"/>
  <c r="R597" i="3"/>
  <c r="P597" i="3"/>
  <c r="BI593" i="3"/>
  <c r="BH593" i="3"/>
  <c r="BG593" i="3"/>
  <c r="BF593" i="3"/>
  <c r="T593" i="3"/>
  <c r="R593" i="3"/>
  <c r="P593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58" i="3"/>
  <c r="BH558" i="3"/>
  <c r="BG558" i="3"/>
  <c r="BF558" i="3"/>
  <c r="T558" i="3"/>
  <c r="R558" i="3"/>
  <c r="P558" i="3"/>
  <c r="BI556" i="3"/>
  <c r="BH556" i="3"/>
  <c r="BG556" i="3"/>
  <c r="BF556" i="3"/>
  <c r="T556" i="3"/>
  <c r="R556" i="3"/>
  <c r="P556" i="3"/>
  <c r="BI534" i="3"/>
  <c r="BH534" i="3"/>
  <c r="BG534" i="3"/>
  <c r="BF534" i="3"/>
  <c r="T534" i="3"/>
  <c r="R534" i="3"/>
  <c r="P534" i="3"/>
  <c r="BI529" i="3"/>
  <c r="BH529" i="3"/>
  <c r="BG529" i="3"/>
  <c r="BF529" i="3"/>
  <c r="T529" i="3"/>
  <c r="R529" i="3"/>
  <c r="P529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83" i="3"/>
  <c r="BH483" i="3"/>
  <c r="BG483" i="3"/>
  <c r="BF483" i="3"/>
  <c r="T483" i="3"/>
  <c r="R483" i="3"/>
  <c r="P483" i="3"/>
  <c r="BI465" i="3"/>
  <c r="BH465" i="3"/>
  <c r="BG465" i="3"/>
  <c r="BF465" i="3"/>
  <c r="T465" i="3"/>
  <c r="R465" i="3"/>
  <c r="P465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1" i="3"/>
  <c r="BH441" i="3"/>
  <c r="BG441" i="3"/>
  <c r="BF441" i="3"/>
  <c r="T441" i="3"/>
  <c r="R441" i="3"/>
  <c r="P441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02" i="3"/>
  <c r="BH302" i="3"/>
  <c r="BG302" i="3"/>
  <c r="BF302" i="3"/>
  <c r="T302" i="3"/>
  <c r="R302" i="3"/>
  <c r="P302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65" i="3"/>
  <c r="BH265" i="3"/>
  <c r="BG265" i="3"/>
  <c r="BF265" i="3"/>
  <c r="T265" i="3"/>
  <c r="R265" i="3"/>
  <c r="P265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2" i="3"/>
  <c r="BH232" i="3"/>
  <c r="BG232" i="3"/>
  <c r="BF232" i="3"/>
  <c r="T232" i="3"/>
  <c r="R232" i="3"/>
  <c r="P232" i="3"/>
  <c r="BI224" i="3"/>
  <c r="BH224" i="3"/>
  <c r="BG224" i="3"/>
  <c r="BF224" i="3"/>
  <c r="T224" i="3"/>
  <c r="R224" i="3"/>
  <c r="P224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31" i="3"/>
  <c r="BH131" i="3"/>
  <c r="BG131" i="3"/>
  <c r="BF131" i="3"/>
  <c r="T131" i="3"/>
  <c r="R131" i="3"/>
  <c r="P131" i="3"/>
  <c r="J124" i="3"/>
  <c r="F124" i="3"/>
  <c r="F122" i="3"/>
  <c r="E120" i="3"/>
  <c r="J91" i="3"/>
  <c r="F91" i="3"/>
  <c r="F89" i="3"/>
  <c r="E87" i="3"/>
  <c r="J24" i="3"/>
  <c r="E24" i="3"/>
  <c r="J125" i="3"/>
  <c r="J23" i="3"/>
  <c r="J18" i="3"/>
  <c r="E18" i="3"/>
  <c r="F125" i="3"/>
  <c r="J17" i="3"/>
  <c r="J12" i="3"/>
  <c r="J122" i="3"/>
  <c r="E7" i="3"/>
  <c r="E118" i="3" s="1"/>
  <c r="J37" i="2"/>
  <c r="J36" i="2"/>
  <c r="AY95" i="1"/>
  <c r="J35" i="2"/>
  <c r="AX95" i="1" s="1"/>
  <c r="BI544" i="2"/>
  <c r="BH544" i="2"/>
  <c r="BG544" i="2"/>
  <c r="BF544" i="2"/>
  <c r="T544" i="2"/>
  <c r="T543" i="2"/>
  <c r="R544" i="2"/>
  <c r="R543" i="2" s="1"/>
  <c r="P544" i="2"/>
  <c r="P543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R526" i="2"/>
  <c r="P526" i="2"/>
  <c r="BI521" i="2"/>
  <c r="BH521" i="2"/>
  <c r="BG521" i="2"/>
  <c r="BF521" i="2"/>
  <c r="T521" i="2"/>
  <c r="R521" i="2"/>
  <c r="P521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09" i="2"/>
  <c r="BH509" i="2"/>
  <c r="BG509" i="2"/>
  <c r="BF509" i="2"/>
  <c r="T509" i="2"/>
  <c r="R509" i="2"/>
  <c r="P509" i="2"/>
  <c r="BI504" i="2"/>
  <c r="BH504" i="2"/>
  <c r="BG504" i="2"/>
  <c r="BF504" i="2"/>
  <c r="T504" i="2"/>
  <c r="R504" i="2"/>
  <c r="P504" i="2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83" i="2"/>
  <c r="BH483" i="2"/>
  <c r="BG483" i="2"/>
  <c r="BF483" i="2"/>
  <c r="T483" i="2"/>
  <c r="R483" i="2"/>
  <c r="P483" i="2"/>
  <c r="BI465" i="2"/>
  <c r="BH465" i="2"/>
  <c r="BG465" i="2"/>
  <c r="BF465" i="2"/>
  <c r="T465" i="2"/>
  <c r="R465" i="2"/>
  <c r="P465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22" i="2"/>
  <c r="BH422" i="2"/>
  <c r="BG422" i="2"/>
  <c r="BF422" i="2"/>
  <c r="T422" i="2"/>
  <c r="R422" i="2"/>
  <c r="P422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398" i="2"/>
  <c r="BH398" i="2"/>
  <c r="BG398" i="2"/>
  <c r="BF398" i="2"/>
  <c r="T398" i="2"/>
  <c r="R398" i="2"/>
  <c r="P398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27" i="2"/>
  <c r="BH327" i="2"/>
  <c r="BG327" i="2"/>
  <c r="BF327" i="2"/>
  <c r="T327" i="2"/>
  <c r="R327" i="2"/>
  <c r="P327" i="2"/>
  <c r="BI321" i="2"/>
  <c r="BH321" i="2"/>
  <c r="BG321" i="2"/>
  <c r="BF321" i="2"/>
  <c r="T321" i="2"/>
  <c r="R321" i="2"/>
  <c r="P321" i="2"/>
  <c r="BI312" i="2"/>
  <c r="BH312" i="2"/>
  <c r="BG312" i="2"/>
  <c r="BF312" i="2"/>
  <c r="T312" i="2"/>
  <c r="R312" i="2"/>
  <c r="P312" i="2"/>
  <c r="BI303" i="2"/>
  <c r="BH303" i="2"/>
  <c r="BG303" i="2"/>
  <c r="BF303" i="2"/>
  <c r="T303" i="2"/>
  <c r="R303" i="2"/>
  <c r="P303" i="2"/>
  <c r="BI294" i="2"/>
  <c r="BH294" i="2"/>
  <c r="BG294" i="2"/>
  <c r="BF294" i="2"/>
  <c r="T294" i="2"/>
  <c r="R294" i="2"/>
  <c r="P294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/>
  <c r="J23" i="2"/>
  <c r="J18" i="2"/>
  <c r="E18" i="2"/>
  <c r="F119" i="2"/>
  <c r="J17" i="2"/>
  <c r="J12" i="2"/>
  <c r="J116" i="2" s="1"/>
  <c r="E7" i="2"/>
  <c r="E85" i="2" s="1"/>
  <c r="L90" i="1"/>
  <c r="AM90" i="1"/>
  <c r="AM89" i="1"/>
  <c r="L89" i="1"/>
  <c r="AM87" i="1"/>
  <c r="L87" i="1"/>
  <c r="L85" i="1"/>
  <c r="L84" i="1"/>
  <c r="J509" i="2"/>
  <c r="BK444" i="2"/>
  <c r="J407" i="2"/>
  <c r="BK364" i="2"/>
  <c r="BK344" i="2"/>
  <c r="J264" i="2"/>
  <c r="BK211" i="2"/>
  <c r="BK198" i="2"/>
  <c r="BK186" i="2"/>
  <c r="J166" i="2"/>
  <c r="BK141" i="2"/>
  <c r="J544" i="2"/>
  <c r="BK521" i="2"/>
  <c r="J444" i="2"/>
  <c r="J352" i="2"/>
  <c r="BK282" i="2"/>
  <c r="BK272" i="2"/>
  <c r="BK239" i="2"/>
  <c r="BK202" i="2"/>
  <c r="J198" i="2"/>
  <c r="BK194" i="2"/>
  <c r="BK153" i="2"/>
  <c r="BK539" i="2"/>
  <c r="J496" i="2"/>
  <c r="J384" i="2"/>
  <c r="BK349" i="2"/>
  <c r="BK338" i="2"/>
  <c r="J303" i="2"/>
  <c r="J247" i="2"/>
  <c r="J212" i="2"/>
  <c r="J190" i="2"/>
  <c r="J141" i="2"/>
  <c r="J504" i="2"/>
  <c r="J412" i="2"/>
  <c r="J374" i="2"/>
  <c r="BK294" i="2"/>
  <c r="BK226" i="2"/>
  <c r="J211" i="2"/>
  <c r="J132" i="2"/>
  <c r="J961" i="3"/>
  <c r="BK939" i="3"/>
  <c r="BK912" i="3"/>
  <c r="BK898" i="3"/>
  <c r="BK838" i="3"/>
  <c r="J783" i="3"/>
  <c r="BK775" i="3"/>
  <c r="BK761" i="3"/>
  <c r="BK689" i="3"/>
  <c r="J674" i="3"/>
  <c r="J660" i="3"/>
  <c r="BK652" i="3"/>
  <c r="J593" i="3"/>
  <c r="J579" i="3"/>
  <c r="J534" i="3"/>
  <c r="BK506" i="3"/>
  <c r="BK445" i="3"/>
  <c r="BK420" i="3"/>
  <c r="J393" i="3"/>
  <c r="BK376" i="3"/>
  <c r="J338" i="3"/>
  <c r="BK260" i="3"/>
  <c r="BK241" i="3"/>
  <c r="BK208" i="3"/>
  <c r="BK172" i="3"/>
  <c r="BK131" i="3"/>
  <c r="BK951" i="3"/>
  <c r="BK937" i="3"/>
  <c r="BK901" i="3"/>
  <c r="BK874" i="3"/>
  <c r="J845" i="3"/>
  <c r="BK784" i="3"/>
  <c r="J773" i="3"/>
  <c r="J742" i="3"/>
  <c r="J715" i="3"/>
  <c r="BK676" i="3"/>
  <c r="BK666" i="3"/>
  <c r="J632" i="3"/>
  <c r="J606" i="3"/>
  <c r="J589" i="3"/>
  <c r="J515" i="3"/>
  <c r="BK501" i="3"/>
  <c r="J449" i="3"/>
  <c r="BK417" i="3"/>
  <c r="J373" i="3"/>
  <c r="J346" i="3"/>
  <c r="BK324" i="3"/>
  <c r="J315" i="3"/>
  <c r="BK245" i="3"/>
  <c r="BK214" i="3"/>
  <c r="J187" i="3"/>
  <c r="J170" i="3"/>
  <c r="J951" i="3"/>
  <c r="J914" i="3"/>
  <c r="J885" i="3"/>
  <c r="BK845" i="3"/>
  <c r="J806" i="3"/>
  <c r="BK792" i="3"/>
  <c r="BK754" i="3"/>
  <c r="BK727" i="3"/>
  <c r="BK694" i="3"/>
  <c r="J681" i="3"/>
  <c r="J645" i="3"/>
  <c r="BK611" i="3"/>
  <c r="BK589" i="3"/>
  <c r="J575" i="3"/>
  <c r="BK493" i="3"/>
  <c r="J434" i="3"/>
  <c r="J417" i="3"/>
  <c r="J402" i="3"/>
  <c r="J376" i="3"/>
  <c r="J367" i="3"/>
  <c r="BK348" i="3"/>
  <c r="J257" i="3"/>
  <c r="J201" i="3"/>
  <c r="BK180" i="3"/>
  <c r="J131" i="3"/>
  <c r="J954" i="3"/>
  <c r="J918" i="3"/>
  <c r="BK891" i="3"/>
  <c r="J870" i="3"/>
  <c r="J815" i="3"/>
  <c r="J788" i="3"/>
  <c r="J771" i="3"/>
  <c r="BK709" i="3"/>
  <c r="J666" i="3"/>
  <c r="BK630" i="3"/>
  <c r="J622" i="3"/>
  <c r="BK587" i="3"/>
  <c r="BK573" i="3"/>
  <c r="J501" i="3"/>
  <c r="BK449" i="3"/>
  <c r="BK436" i="3"/>
  <c r="BK393" i="3"/>
  <c r="BK364" i="3"/>
  <c r="J329" i="3"/>
  <c r="J260" i="3"/>
  <c r="BK232" i="3"/>
  <c r="BK193" i="3"/>
  <c r="BK170" i="3"/>
  <c r="J530" i="4"/>
  <c r="J493" i="4"/>
  <c r="J484" i="4"/>
  <c r="J454" i="4"/>
  <c r="BK381" i="4"/>
  <c r="J305" i="4"/>
  <c r="BK283" i="4"/>
  <c r="J270" i="4"/>
  <c r="J212" i="4"/>
  <c r="BK562" i="4"/>
  <c r="BK542" i="4"/>
  <c r="J528" i="4"/>
  <c r="BK480" i="4"/>
  <c r="BK458" i="4"/>
  <c r="J418" i="4"/>
  <c r="J383" i="4"/>
  <c r="J339" i="4"/>
  <c r="BK296" i="4"/>
  <c r="BK272" i="4"/>
  <c r="BK215" i="4"/>
  <c r="BK131" i="4"/>
  <c r="J562" i="4"/>
  <c r="BK553" i="4"/>
  <c r="J538" i="4"/>
  <c r="BK528" i="4"/>
  <c r="J495" i="4"/>
  <c r="BK484" i="4"/>
  <c r="J386" i="4"/>
  <c r="BK319" i="4"/>
  <c r="J289" i="4"/>
  <c r="J258" i="4"/>
  <c r="BK212" i="4"/>
  <c r="BK147" i="4"/>
  <c r="J534" i="4"/>
  <c r="BK493" i="4"/>
  <c r="J487" i="4"/>
  <c r="J445" i="4"/>
  <c r="J419" i="4"/>
  <c r="J379" i="4"/>
  <c r="BK305" i="4"/>
  <c r="J276" i="4"/>
  <c r="J260" i="4"/>
  <c r="BK179" i="4"/>
  <c r="BK125" i="5"/>
  <c r="BK160" i="5"/>
  <c r="J125" i="5"/>
  <c r="J165" i="5"/>
  <c r="J175" i="5"/>
  <c r="BK153" i="5"/>
  <c r="J131" i="6"/>
  <c r="J128" i="6"/>
  <c r="BK256" i="7"/>
  <c r="J200" i="7"/>
  <c r="BK177" i="7"/>
  <c r="BK157" i="7"/>
  <c r="J135" i="7"/>
  <c r="BK258" i="7"/>
  <c r="J244" i="7"/>
  <c r="BK226" i="7"/>
  <c r="BK196" i="7"/>
  <c r="J163" i="7"/>
  <c r="BK146" i="7"/>
  <c r="BK125" i="7"/>
  <c r="BK252" i="7"/>
  <c r="BK230" i="7"/>
  <c r="J217" i="7"/>
  <c r="BK160" i="7"/>
  <c r="BK217" i="7"/>
  <c r="BK192" i="7"/>
  <c r="BK178" i="7"/>
  <c r="BK170" i="7"/>
  <c r="J146" i="7"/>
  <c r="BK125" i="8"/>
  <c r="BK167" i="9"/>
  <c r="J149" i="9"/>
  <c r="BK132" i="9"/>
  <c r="J167" i="9"/>
  <c r="J154" i="9"/>
  <c r="J128" i="9"/>
  <c r="BK169" i="9"/>
  <c r="J153" i="9"/>
  <c r="BK139" i="9"/>
  <c r="J122" i="9"/>
  <c r="BK512" i="2"/>
  <c r="J465" i="2"/>
  <c r="BK438" i="2"/>
  <c r="J370" i="2"/>
  <c r="BK351" i="2"/>
  <c r="BK321" i="2"/>
  <c r="J276" i="2"/>
  <c r="J226" i="2"/>
  <c r="J202" i="2"/>
  <c r="BK182" i="2"/>
  <c r="BK159" i="2"/>
  <c r="BK137" i="2"/>
  <c r="J539" i="2"/>
  <c r="J512" i="2"/>
  <c r="J398" i="2"/>
  <c r="BK355" i="2"/>
  <c r="J294" i="2"/>
  <c r="BK276" i="2"/>
  <c r="BK243" i="2"/>
  <c r="BK205" i="2"/>
  <c r="J200" i="2"/>
  <c r="J195" i="2"/>
  <c r="BK170" i="2"/>
  <c r="J145" i="2"/>
  <c r="BK530" i="2"/>
  <c r="BK504" i="2"/>
  <c r="BK422" i="2"/>
  <c r="J355" i="2"/>
  <c r="J344" i="2"/>
  <c r="J282" i="2"/>
  <c r="J243" i="2"/>
  <c r="J201" i="2"/>
  <c r="J194" i="2"/>
  <c r="BK145" i="2"/>
  <c r="BK509" i="2"/>
  <c r="J438" i="2"/>
  <c r="BK389" i="2"/>
  <c r="J321" i="2"/>
  <c r="J239" i="2"/>
  <c r="BK212" i="2"/>
  <c r="BK135" i="2"/>
  <c r="J970" i="3"/>
  <c r="BK948" i="3"/>
  <c r="BK918" i="3"/>
  <c r="J901" i="3"/>
  <c r="BK868" i="3"/>
  <c r="J792" i="3"/>
  <c r="BK771" i="3"/>
  <c r="BK742" i="3"/>
  <c r="BK687" i="3"/>
  <c r="J672" i="3"/>
  <c r="J654" i="3"/>
  <c r="J619" i="3"/>
  <c r="BK582" i="3"/>
  <c r="J529" i="3"/>
  <c r="BK507" i="3"/>
  <c r="BK465" i="3"/>
  <c r="BK431" i="3"/>
  <c r="BK413" i="3"/>
  <c r="BK381" i="3"/>
  <c r="J354" i="3"/>
  <c r="J302" i="3"/>
  <c r="J245" i="3"/>
  <c r="J215" i="3"/>
  <c r="J204" i="3"/>
  <c r="J156" i="3"/>
  <c r="BK954" i="3"/>
  <c r="J943" i="3"/>
  <c r="BK914" i="3"/>
  <c r="BK882" i="3"/>
  <c r="BK857" i="3"/>
  <c r="BK822" i="3"/>
  <c r="J775" i="3"/>
  <c r="J747" i="3"/>
  <c r="BK723" i="3"/>
  <c r="J685" i="3"/>
  <c r="J652" i="3"/>
  <c r="J624" i="3"/>
  <c r="J604" i="3"/>
  <c r="BK569" i="3"/>
  <c r="BK512" i="3"/>
  <c r="BK483" i="3"/>
  <c r="J441" i="3"/>
  <c r="J375" i="3"/>
  <c r="J357" i="3"/>
  <c r="BK334" i="3"/>
  <c r="J319" i="3"/>
  <c r="BK288" i="3"/>
  <c r="J217" i="3"/>
  <c r="BK201" i="3"/>
  <c r="J172" i="3"/>
  <c r="J939" i="3"/>
  <c r="J898" i="3"/>
  <c r="BK870" i="3"/>
  <c r="J838" i="3"/>
  <c r="BK813" i="3"/>
  <c r="BK793" i="3"/>
  <c r="J763" i="3"/>
  <c r="J733" i="3"/>
  <c r="J712" i="3"/>
  <c r="J687" i="3"/>
  <c r="J670" i="3"/>
  <c r="BK627" i="3"/>
  <c r="BK602" i="3"/>
  <c r="BK571" i="3"/>
  <c r="J458" i="3"/>
  <c r="BK423" i="3"/>
  <c r="J411" i="3"/>
  <c r="J391" i="3"/>
  <c r="BK373" i="3"/>
  <c r="J365" i="3"/>
  <c r="J288" i="3"/>
  <c r="BK215" i="3"/>
  <c r="BK187" i="3"/>
  <c r="BK970" i="3"/>
  <c r="BK943" i="3"/>
  <c r="BK916" i="3"/>
  <c r="J882" i="3"/>
  <c r="J857" i="3"/>
  <c r="BK806" i="3"/>
  <c r="J793" i="3"/>
  <c r="J781" i="3"/>
  <c r="BK725" i="3"/>
  <c r="J701" i="3"/>
  <c r="BK660" i="3"/>
  <c r="J627" i="3"/>
  <c r="J611" i="3"/>
  <c r="J582" i="3"/>
  <c r="J556" i="3"/>
  <c r="J465" i="3"/>
  <c r="J447" i="3"/>
  <c r="BK411" i="3"/>
  <c r="J381" i="3"/>
  <c r="BK365" i="3"/>
  <c r="BK346" i="3"/>
  <c r="J292" i="3"/>
  <c r="J224" i="3"/>
  <c r="J182" i="3"/>
  <c r="J553" i="4"/>
  <c r="J512" i="4"/>
  <c r="BK488" i="4"/>
  <c r="BK475" i="4"/>
  <c r="BK418" i="4"/>
  <c r="J368" i="4"/>
  <c r="J298" i="4"/>
  <c r="BK276" i="4"/>
  <c r="BK264" i="4"/>
  <c r="J131" i="4"/>
  <c r="J560" i="4"/>
  <c r="J540" i="4"/>
  <c r="BK526" i="4"/>
  <c r="J475" i="4"/>
  <c r="J438" i="4"/>
  <c r="BK419" i="4"/>
  <c r="BK379" i="4"/>
  <c r="BK337" i="4"/>
  <c r="BK289" i="4"/>
  <c r="BK222" i="4"/>
  <c r="BK155" i="4"/>
  <c r="BK563" i="4"/>
  <c r="BK555" i="4"/>
  <c r="J542" i="4"/>
  <c r="J532" i="4"/>
  <c r="BK512" i="4"/>
  <c r="J488" i="4"/>
  <c r="J482" i="4"/>
  <c r="J400" i="4"/>
  <c r="J342" i="4"/>
  <c r="J301" i="4"/>
  <c r="J283" i="4"/>
  <c r="J224" i="4"/>
  <c r="J155" i="4"/>
  <c r="J564" i="4"/>
  <c r="BK523" i="4"/>
  <c r="J491" i="4"/>
  <c r="BK452" i="4"/>
  <c r="BK399" i="4"/>
  <c r="BK356" i="4"/>
  <c r="BK341" i="4"/>
  <c r="BK294" i="4"/>
  <c r="BK273" i="4"/>
  <c r="BK258" i="4"/>
  <c r="BK172" i="5"/>
  <c r="J176" i="5"/>
  <c r="BK156" i="5"/>
  <c r="BK176" i="5"/>
  <c r="J162" i="5"/>
  <c r="J168" i="5"/>
  <c r="BK150" i="5"/>
  <c r="BK131" i="6"/>
  <c r="BK124" i="6"/>
  <c r="J252" i="7"/>
  <c r="J192" i="7"/>
  <c r="J176" i="7"/>
  <c r="BK141" i="7"/>
  <c r="BK262" i="7"/>
  <c r="BK249" i="7"/>
  <c r="BK238" i="7"/>
  <c r="BK202" i="7"/>
  <c r="J174" i="7"/>
  <c r="J141" i="7"/>
  <c r="J262" i="7"/>
  <c r="J249" i="7"/>
  <c r="J226" i="7"/>
  <c r="BK214" i="7"/>
  <c r="J157" i="7"/>
  <c r="BK206" i="7"/>
  <c r="J196" i="7"/>
  <c r="J180" i="7"/>
  <c r="J175" i="7"/>
  <c r="J151" i="7"/>
  <c r="J129" i="8"/>
  <c r="BK168" i="9"/>
  <c r="J155" i="9"/>
  <c r="J139" i="9"/>
  <c r="J169" i="9"/>
  <c r="BK155" i="9"/>
  <c r="BK149" i="9"/>
  <c r="J168" i="9"/>
  <c r="BK154" i="9"/>
  <c r="J142" i="9"/>
  <c r="J515" i="2"/>
  <c r="BK496" i="2"/>
  <c r="BK441" i="2"/>
  <c r="J389" i="2"/>
  <c r="J348" i="2"/>
  <c r="J312" i="2"/>
  <c r="BK268" i="2"/>
  <c r="J208" i="2"/>
  <c r="BK195" i="2"/>
  <c r="BK177" i="2"/>
  <c r="J153" i="2"/>
  <c r="J135" i="2"/>
  <c r="BK535" i="2"/>
  <c r="BK483" i="2"/>
  <c r="J364" i="2"/>
  <c r="J349" i="2"/>
  <c r="BK303" i="2"/>
  <c r="J251" i="2"/>
  <c r="BK237" i="2"/>
  <c r="BK201" i="2"/>
  <c r="BK196" i="2"/>
  <c r="J177" i="2"/>
  <c r="J149" i="2"/>
  <c r="J535" i="2"/>
  <c r="BK515" i="2"/>
  <c r="BK412" i="2"/>
  <c r="BK352" i="2"/>
  <c r="BK327" i="2"/>
  <c r="BK264" i="2"/>
  <c r="J220" i="2"/>
  <c r="BK199" i="2"/>
  <c r="J159" i="2"/>
  <c r="J530" i="2"/>
  <c r="J500" i="2"/>
  <c r="BK407" i="2"/>
  <c r="BK370" i="2"/>
  <c r="J268" i="2"/>
  <c r="BK216" i="2"/>
  <c r="BK208" i="2"/>
  <c r="J125" i="2"/>
  <c r="BK956" i="3"/>
  <c r="J937" i="3"/>
  <c r="J909" i="3"/>
  <c r="J879" i="3"/>
  <c r="BK820" i="3"/>
  <c r="J776" i="3"/>
  <c r="BK715" i="3"/>
  <c r="BK681" i="3"/>
  <c r="BK668" i="3"/>
  <c r="J658" i="3"/>
  <c r="BK645" i="3"/>
  <c r="BK616" i="3"/>
  <c r="J584" i="3"/>
  <c r="BK556" i="3"/>
  <c r="J512" i="3"/>
  <c r="J483" i="3"/>
  <c r="BK434" i="3"/>
  <c r="J423" i="3"/>
  <c r="J397" i="3"/>
  <c r="BK357" i="3"/>
  <c r="BK319" i="3"/>
  <c r="BK265" i="3"/>
  <c r="BK244" i="3"/>
  <c r="J214" i="3"/>
  <c r="J190" i="3"/>
  <c r="BK165" i="3"/>
  <c r="BK967" i="3"/>
  <c r="BK931" i="3"/>
  <c r="J912" i="3"/>
  <c r="BK879" i="3"/>
  <c r="J847" i="3"/>
  <c r="BK815" i="3"/>
  <c r="J761" i="3"/>
  <c r="BK733" i="3"/>
  <c r="J698" i="3"/>
  <c r="BK670" i="3"/>
  <c r="BK658" i="3"/>
  <c r="BK622" i="3"/>
  <c r="J597" i="3"/>
  <c r="BK558" i="3"/>
  <c r="J507" i="3"/>
  <c r="J497" i="3"/>
  <c r="BK447" i="3"/>
  <c r="J431" i="3"/>
  <c r="BK402" i="3"/>
  <c r="J348" i="3"/>
  <c r="BK329" i="3"/>
  <c r="BK317" i="3"/>
  <c r="J265" i="3"/>
  <c r="J241" i="3"/>
  <c r="J195" i="3"/>
  <c r="J185" i="3"/>
  <c r="J152" i="3"/>
  <c r="J931" i="3"/>
  <c r="J894" i="3"/>
  <c r="J862" i="3"/>
  <c r="J843" i="3"/>
  <c r="J820" i="3"/>
  <c r="J795" i="3"/>
  <c r="BK783" i="3"/>
  <c r="J746" i="3"/>
  <c r="BK701" i="3"/>
  <c r="BK674" i="3"/>
  <c r="BK654" i="3"/>
  <c r="BK606" i="3"/>
  <c r="J587" i="3"/>
  <c r="J573" i="3"/>
  <c r="BK455" i="3"/>
  <c r="J413" i="3"/>
  <c r="BK397" i="3"/>
  <c r="BK375" i="3"/>
  <c r="J334" i="3"/>
  <c r="BK224" i="3"/>
  <c r="BK195" i="3"/>
  <c r="BK174" i="3"/>
  <c r="J967" i="3"/>
  <c r="BK926" i="3"/>
  <c r="J896" i="3"/>
  <c r="J874" i="3"/>
  <c r="BK849" i="3"/>
  <c r="J803" i="3"/>
  <c r="J784" i="3"/>
  <c r="BK746" i="3"/>
  <c r="BK712" i="3"/>
  <c r="BK698" i="3"/>
  <c r="J656" i="3"/>
  <c r="J616" i="3"/>
  <c r="BK584" i="3"/>
  <c r="J558" i="3"/>
  <c r="J493" i="3"/>
  <c r="BK451" i="3"/>
  <c r="J426" i="3"/>
  <c r="BK391" i="3"/>
  <c r="BK367" i="3"/>
  <c r="J351" i="3"/>
  <c r="BK302" i="3"/>
  <c r="J251" i="3"/>
  <c r="BK212" i="3"/>
  <c r="J174" i="3"/>
  <c r="BK540" i="4"/>
  <c r="BK495" i="4"/>
  <c r="BK485" i="4"/>
  <c r="J461" i="4"/>
  <c r="BK386" i="4"/>
  <c r="J341" i="4"/>
  <c r="BK290" i="4"/>
  <c r="J273" i="4"/>
  <c r="BK224" i="4"/>
  <c r="BK567" i="4"/>
  <c r="BK546" i="4"/>
  <c r="BK538" i="4"/>
  <c r="BK498" i="4"/>
  <c r="BK461" i="4"/>
  <c r="J420" i="4"/>
  <c r="BK400" i="4"/>
  <c r="J369" i="4"/>
  <c r="BK301" i="4"/>
  <c r="J290" i="4"/>
  <c r="BK260" i="4"/>
  <c r="BK151" i="4"/>
  <c r="J567" i="4"/>
  <c r="BK560" i="4"/>
  <c r="BK544" i="4"/>
  <c r="BK534" i="4"/>
  <c r="J523" i="4"/>
  <c r="BK487" i="4"/>
  <c r="BK454" i="4"/>
  <c r="BK445" i="4"/>
  <c r="BK344" i="4"/>
  <c r="BK303" i="4"/>
  <c r="J264" i="4"/>
  <c r="J218" i="4"/>
  <c r="J151" i="4"/>
  <c r="J555" i="4"/>
  <c r="J498" i="4"/>
  <c r="BK482" i="4"/>
  <c r="J430" i="4"/>
  <c r="BK383" i="4"/>
  <c r="J344" i="4"/>
  <c r="J319" i="4"/>
  <c r="J280" i="4"/>
  <c r="J262" i="4"/>
  <c r="J222" i="4"/>
  <c r="BK162" i="5"/>
  <c r="J172" i="5"/>
  <c r="J141" i="5"/>
  <c r="BK168" i="5"/>
  <c r="J153" i="5"/>
  <c r="J160" i="5"/>
  <c r="J124" i="6"/>
  <c r="BK240" i="7"/>
  <c r="J238" i="7"/>
  <c r="J236" i="7"/>
  <c r="J234" i="7"/>
  <c r="J220" i="7"/>
  <c r="J206" i="7"/>
  <c r="J204" i="7"/>
  <c r="BK174" i="7"/>
  <c r="J125" i="7"/>
  <c r="J256" i="7"/>
  <c r="J240" i="7"/>
  <c r="J223" i="7"/>
  <c r="BK200" i="7"/>
  <c r="J178" i="7"/>
  <c r="J160" i="7"/>
  <c r="BK135" i="7"/>
  <c r="J260" i="7"/>
  <c r="BK244" i="7"/>
  <c r="BK223" i="7"/>
  <c r="J190" i="7"/>
  <c r="J230" i="7"/>
  <c r="J202" i="7"/>
  <c r="BK182" i="7"/>
  <c r="BK176" i="7"/>
  <c r="BK163" i="7"/>
  <c r="BK129" i="8"/>
  <c r="BK121" i="8"/>
  <c r="BK165" i="9"/>
  <c r="BK142" i="9"/>
  <c r="BK119" i="9"/>
  <c r="BK156" i="9"/>
  <c r="J150" i="9"/>
  <c r="J156" i="9"/>
  <c r="J148" i="9"/>
  <c r="BK128" i="9"/>
  <c r="J521" i="2"/>
  <c r="BK500" i="2"/>
  <c r="J422" i="2"/>
  <c r="BK384" i="2"/>
  <c r="J358" i="2"/>
  <c r="J338" i="2"/>
  <c r="BK278" i="2"/>
  <c r="J237" i="2"/>
  <c r="BK200" i="2"/>
  <c r="BK190" i="2"/>
  <c r="J170" i="2"/>
  <c r="BK149" i="2"/>
  <c r="BK125" i="2"/>
  <c r="BK526" i="2"/>
  <c r="BK465" i="2"/>
  <c r="BK358" i="2"/>
  <c r="J327" i="2"/>
  <c r="J278" i="2"/>
  <c r="BK247" i="2"/>
  <c r="J205" i="2"/>
  <c r="J199" i="2"/>
  <c r="J186" i="2"/>
  <c r="BK166" i="2"/>
  <c r="BK544" i="2"/>
  <c r="J526" i="2"/>
  <c r="J483" i="2"/>
  <c r="BK374" i="2"/>
  <c r="BK348" i="2"/>
  <c r="BK312" i="2"/>
  <c r="BK251" i="2"/>
  <c r="J216" i="2"/>
  <c r="J196" i="2"/>
  <c r="J182" i="2"/>
  <c r="BK132" i="2"/>
  <c r="J441" i="2"/>
  <c r="BK398" i="2"/>
  <c r="J351" i="2"/>
  <c r="J272" i="2"/>
  <c r="BK220" i="2"/>
  <c r="J137" i="2"/>
  <c r="AS94" i="1"/>
  <c r="BK894" i="3"/>
  <c r="J813" i="3"/>
  <c r="BK781" i="3"/>
  <c r="BK763" i="3"/>
  <c r="J709" i="3"/>
  <c r="J676" i="3"/>
  <c r="BK656" i="3"/>
  <c r="J637" i="3"/>
  <c r="J602" i="3"/>
  <c r="J571" i="3"/>
  <c r="BK515" i="3"/>
  <c r="BK497" i="3"/>
  <c r="J451" i="3"/>
  <c r="BK426" i="3"/>
  <c r="BK395" i="3"/>
  <c r="J379" i="3"/>
  <c r="BK315" i="3"/>
  <c r="BK251" i="3"/>
  <c r="J232" i="3"/>
  <c r="J212" i="3"/>
  <c r="J180" i="3"/>
  <c r="BK152" i="3"/>
  <c r="J948" i="3"/>
  <c r="J916" i="3"/>
  <c r="BK896" i="3"/>
  <c r="BK862" i="3"/>
  <c r="BK843" i="3"/>
  <c r="BK776" i="3"/>
  <c r="J754" i="3"/>
  <c r="J727" i="3"/>
  <c r="J694" i="3"/>
  <c r="J668" i="3"/>
  <c r="BK637" i="3"/>
  <c r="BK619" i="3"/>
  <c r="BK593" i="3"/>
  <c r="BK529" i="3"/>
  <c r="J506" i="3"/>
  <c r="BK458" i="3"/>
  <c r="J445" i="3"/>
  <c r="J406" i="3"/>
  <c r="J364" i="3"/>
  <c r="BK338" i="3"/>
  <c r="BK292" i="3"/>
  <c r="J244" i="3"/>
  <c r="J208" i="3"/>
  <c r="BK190" i="3"/>
  <c r="BK182" i="3"/>
  <c r="BK961" i="3"/>
  <c r="J926" i="3"/>
  <c r="J891" i="3"/>
  <c r="J849" i="3"/>
  <c r="J822" i="3"/>
  <c r="BK803" i="3"/>
  <c r="BK788" i="3"/>
  <c r="BK747" i="3"/>
  <c r="J725" i="3"/>
  <c r="J689" i="3"/>
  <c r="BK672" i="3"/>
  <c r="J630" i="3"/>
  <c r="BK604" i="3"/>
  <c r="BK579" i="3"/>
  <c r="J569" i="3"/>
  <c r="J436" i="3"/>
  <c r="J420" i="3"/>
  <c r="BK406" i="3"/>
  <c r="BK379" i="3"/>
  <c r="J370" i="3"/>
  <c r="BK351" i="3"/>
  <c r="J317" i="3"/>
  <c r="BK204" i="3"/>
  <c r="J193" i="3"/>
  <c r="J165" i="3"/>
  <c r="J956" i="3"/>
  <c r="BK909" i="3"/>
  <c r="BK885" i="3"/>
  <c r="J868" i="3"/>
  <c r="BK847" i="3"/>
  <c r="BK795" i="3"/>
  <c r="BK773" i="3"/>
  <c r="J723" i="3"/>
  <c r="BK685" i="3"/>
  <c r="BK632" i="3"/>
  <c r="BK624" i="3"/>
  <c r="BK597" i="3"/>
  <c r="BK575" i="3"/>
  <c r="BK534" i="3"/>
  <c r="J455" i="3"/>
  <c r="BK441" i="3"/>
  <c r="J395" i="3"/>
  <c r="BK370" i="3"/>
  <c r="BK354" i="3"/>
  <c r="J324" i="3"/>
  <c r="BK257" i="3"/>
  <c r="BK217" i="3"/>
  <c r="BK185" i="3"/>
  <c r="BK156" i="3"/>
  <c r="J526" i="4"/>
  <c r="BK490" i="4"/>
  <c r="J480" i="4"/>
  <c r="BK438" i="4"/>
  <c r="BK369" i="4"/>
  <c r="J337" i="4"/>
  <c r="J294" i="4"/>
  <c r="J272" i="4"/>
  <c r="J215" i="4"/>
  <c r="J563" i="4"/>
  <c r="J544" i="4"/>
  <c r="BK532" i="4"/>
  <c r="BK491" i="4"/>
  <c r="BK430" i="4"/>
  <c r="J399" i="4"/>
  <c r="BK368" i="4"/>
  <c r="BK298" i="4"/>
  <c r="BK280" i="4"/>
  <c r="BK218" i="4"/>
  <c r="J147" i="4"/>
  <c r="BK564" i="4"/>
  <c r="J546" i="4"/>
  <c r="BK536" i="4"/>
  <c r="BK530" i="4"/>
  <c r="BK509" i="4"/>
  <c r="J485" i="4"/>
  <c r="J452" i="4"/>
  <c r="J356" i="4"/>
  <c r="BK339" i="4"/>
  <c r="J296" i="4"/>
  <c r="BK262" i="4"/>
  <c r="BK226" i="4"/>
  <c r="J179" i="4"/>
  <c r="J536" i="4"/>
  <c r="J509" i="4"/>
  <c r="J490" i="4"/>
  <c r="J458" i="4"/>
  <c r="BK420" i="4"/>
  <c r="J381" i="4"/>
  <c r="BK342" i="4"/>
  <c r="J303" i="4"/>
  <c r="BK270" i="4"/>
  <c r="J226" i="4"/>
  <c r="BK170" i="5"/>
  <c r="BK175" i="5"/>
  <c r="J150" i="5"/>
  <c r="J170" i="5"/>
  <c r="J156" i="5"/>
  <c r="BK165" i="5"/>
  <c r="BK141" i="5"/>
  <c r="BK128" i="6"/>
  <c r="BK247" i="7"/>
  <c r="J182" i="7"/>
  <c r="J170" i="7"/>
  <c r="J138" i="7"/>
  <c r="BK260" i="7"/>
  <c r="J247" i="7"/>
  <c r="BK236" i="7"/>
  <c r="J214" i="7"/>
  <c r="BK180" i="7"/>
  <c r="BK165" i="7"/>
  <c r="BK138" i="7"/>
  <c r="J258" i="7"/>
  <c r="BK234" i="7"/>
  <c r="BK220" i="7"/>
  <c r="BK175" i="7"/>
  <c r="BK151" i="7"/>
  <c r="BK204" i="7"/>
  <c r="BK190" i="7"/>
  <c r="J177" i="7"/>
  <c r="J165" i="7"/>
  <c r="J121" i="8"/>
  <c r="J125" i="8"/>
  <c r="J166" i="9"/>
  <c r="BK148" i="9"/>
  <c r="BK122" i="9"/>
  <c r="BK166" i="9"/>
  <c r="BK153" i="9"/>
  <c r="J119" i="9"/>
  <c r="J165" i="9"/>
  <c r="BK150" i="9"/>
  <c r="J132" i="9"/>
  <c r="R124" i="2" l="1"/>
  <c r="P165" i="2"/>
  <c r="BK354" i="2"/>
  <c r="J354" i="2"/>
  <c r="J100" i="2" s="1"/>
  <c r="P508" i="2"/>
  <c r="T130" i="3"/>
  <c r="P216" i="3"/>
  <c r="R380" i="3"/>
  <c r="R557" i="3"/>
  <c r="R659" i="3"/>
  <c r="BK688" i="3"/>
  <c r="J688" i="3" s="1"/>
  <c r="J103" i="3" s="1"/>
  <c r="R794" i="3"/>
  <c r="R837" i="3"/>
  <c r="R897" i="3"/>
  <c r="BK130" i="4"/>
  <c r="J130" i="4" s="1"/>
  <c r="J98" i="4" s="1"/>
  <c r="R263" i="4"/>
  <c r="R304" i="4"/>
  <c r="BK385" i="4"/>
  <c r="J385" i="4"/>
  <c r="J101" i="4" s="1"/>
  <c r="BK453" i="4"/>
  <c r="J453" i="4" s="1"/>
  <c r="J102" i="4" s="1"/>
  <c r="T460" i="4"/>
  <c r="R497" i="4"/>
  <c r="R496" i="4" s="1"/>
  <c r="R554" i="4"/>
  <c r="R561" i="4"/>
  <c r="R124" i="5"/>
  <c r="P164" i="5"/>
  <c r="BK174" i="5"/>
  <c r="J174" i="5" s="1"/>
  <c r="J102" i="5" s="1"/>
  <c r="BK124" i="7"/>
  <c r="T124" i="7"/>
  <c r="R164" i="7"/>
  <c r="P181" i="7"/>
  <c r="T181" i="7"/>
  <c r="T205" i="7"/>
  <c r="P239" i="7"/>
  <c r="R120" i="8"/>
  <c r="R119" i="8" s="1"/>
  <c r="R118" i="8" s="1"/>
  <c r="P124" i="2"/>
  <c r="BK165" i="2"/>
  <c r="J165" i="2" s="1"/>
  <c r="J99" i="2" s="1"/>
  <c r="T354" i="2"/>
  <c r="R508" i="2"/>
  <c r="P130" i="3"/>
  <c r="R216" i="3"/>
  <c r="BK380" i="3"/>
  <c r="J380" i="3" s="1"/>
  <c r="J100" i="3" s="1"/>
  <c r="BK557" i="3"/>
  <c r="J557" i="3" s="1"/>
  <c r="J101" i="3" s="1"/>
  <c r="T659" i="3"/>
  <c r="P688" i="3"/>
  <c r="BK794" i="3"/>
  <c r="J794" i="3" s="1"/>
  <c r="J104" i="3" s="1"/>
  <c r="BK837" i="3"/>
  <c r="J837" i="3" s="1"/>
  <c r="J107" i="3" s="1"/>
  <c r="T897" i="3"/>
  <c r="T130" i="4"/>
  <c r="T263" i="4"/>
  <c r="P304" i="4"/>
  <c r="R385" i="4"/>
  <c r="P453" i="4"/>
  <c r="P460" i="4"/>
  <c r="T497" i="4"/>
  <c r="T496" i="4" s="1"/>
  <c r="T554" i="4"/>
  <c r="T561" i="4"/>
  <c r="BK124" i="5"/>
  <c r="J124" i="5" s="1"/>
  <c r="J98" i="5" s="1"/>
  <c r="BK164" i="5"/>
  <c r="J164" i="5" s="1"/>
  <c r="J99" i="5" s="1"/>
  <c r="T174" i="5"/>
  <c r="T173" i="5" s="1"/>
  <c r="P124" i="7"/>
  <c r="BK164" i="7"/>
  <c r="J164" i="7"/>
  <c r="J99" i="7" s="1"/>
  <c r="T164" i="7"/>
  <c r="R181" i="7"/>
  <c r="P205" i="7"/>
  <c r="BK239" i="7"/>
  <c r="J239" i="7" s="1"/>
  <c r="J102" i="7" s="1"/>
  <c r="T239" i="7"/>
  <c r="BK120" i="8"/>
  <c r="J120" i="8" s="1"/>
  <c r="J98" i="8" s="1"/>
  <c r="P120" i="8"/>
  <c r="P119" i="8" s="1"/>
  <c r="P118" i="8" s="1"/>
  <c r="AU101" i="1" s="1"/>
  <c r="T120" i="8"/>
  <c r="T119" i="8" s="1"/>
  <c r="T118" i="8" s="1"/>
  <c r="P118" i="9"/>
  <c r="P117" i="9"/>
  <c r="AU102" i="1" s="1"/>
  <c r="BK124" i="2"/>
  <c r="J124" i="2" s="1"/>
  <c r="J98" i="2" s="1"/>
  <c r="R165" i="2"/>
  <c r="P354" i="2"/>
  <c r="T508" i="2"/>
  <c r="R130" i="3"/>
  <c r="T216" i="3"/>
  <c r="P380" i="3"/>
  <c r="T557" i="3"/>
  <c r="P659" i="3"/>
  <c r="T688" i="3"/>
  <c r="P794" i="3"/>
  <c r="P837" i="3"/>
  <c r="P897" i="3"/>
  <c r="R130" i="4"/>
  <c r="P263" i="4"/>
  <c r="BK304" i="4"/>
  <c r="J304" i="4"/>
  <c r="J100" i="4" s="1"/>
  <c r="P385" i="4"/>
  <c r="R453" i="4"/>
  <c r="R460" i="4"/>
  <c r="P497" i="4"/>
  <c r="P496" i="4" s="1"/>
  <c r="P554" i="4"/>
  <c r="P561" i="4"/>
  <c r="P124" i="5"/>
  <c r="P123" i="5" s="1"/>
  <c r="P122" i="5" s="1"/>
  <c r="AU98" i="1" s="1"/>
  <c r="R164" i="5"/>
  <c r="P174" i="5"/>
  <c r="P173" i="5" s="1"/>
  <c r="R124" i="7"/>
  <c r="P164" i="7"/>
  <c r="BK181" i="7"/>
  <c r="J181" i="7" s="1"/>
  <c r="J100" i="7" s="1"/>
  <c r="BK205" i="7"/>
  <c r="J205" i="7" s="1"/>
  <c r="J101" i="7" s="1"/>
  <c r="R205" i="7"/>
  <c r="R239" i="7"/>
  <c r="R118" i="9"/>
  <c r="R117" i="9" s="1"/>
  <c r="T124" i="2"/>
  <c r="T165" i="2"/>
  <c r="R354" i="2"/>
  <c r="BK508" i="2"/>
  <c r="J508" i="2"/>
  <c r="J101" i="2" s="1"/>
  <c r="BK130" i="3"/>
  <c r="J130" i="3" s="1"/>
  <c r="J98" i="3" s="1"/>
  <c r="BK216" i="3"/>
  <c r="J216" i="3" s="1"/>
  <c r="J99" i="3" s="1"/>
  <c r="T380" i="3"/>
  <c r="P557" i="3"/>
  <c r="BK659" i="3"/>
  <c r="J659" i="3" s="1"/>
  <c r="J102" i="3" s="1"/>
  <c r="R688" i="3"/>
  <c r="T794" i="3"/>
  <c r="T837" i="3"/>
  <c r="T836" i="3"/>
  <c r="BK897" i="3"/>
  <c r="J897" i="3" s="1"/>
  <c r="J108" i="3" s="1"/>
  <c r="P130" i="4"/>
  <c r="P129" i="4" s="1"/>
  <c r="P128" i="4" s="1"/>
  <c r="AU97" i="1" s="1"/>
  <c r="BK263" i="4"/>
  <c r="J263" i="4" s="1"/>
  <c r="J99" i="4" s="1"/>
  <c r="T304" i="4"/>
  <c r="T385" i="4"/>
  <c r="T453" i="4"/>
  <c r="BK460" i="4"/>
  <c r="J460" i="4" s="1"/>
  <c r="J103" i="4" s="1"/>
  <c r="BK497" i="4"/>
  <c r="J497" i="4" s="1"/>
  <c r="J106" i="4" s="1"/>
  <c r="BK554" i="4"/>
  <c r="J554" i="4" s="1"/>
  <c r="J107" i="4" s="1"/>
  <c r="BK561" i="4"/>
  <c r="J561" i="4"/>
  <c r="J108" i="4" s="1"/>
  <c r="T124" i="5"/>
  <c r="T123" i="5" s="1"/>
  <c r="T122" i="5" s="1"/>
  <c r="T164" i="5"/>
  <c r="R174" i="5"/>
  <c r="R173" i="5" s="1"/>
  <c r="BK118" i="9"/>
  <c r="J118" i="9" s="1"/>
  <c r="J97" i="9" s="1"/>
  <c r="T118" i="9"/>
  <c r="T117" i="9"/>
  <c r="BK543" i="2"/>
  <c r="J543" i="2" s="1"/>
  <c r="J102" i="2" s="1"/>
  <c r="BK821" i="3"/>
  <c r="J821" i="3" s="1"/>
  <c r="J105" i="3" s="1"/>
  <c r="BK494" i="4"/>
  <c r="J494" i="4"/>
  <c r="J104" i="4" s="1"/>
  <c r="BK171" i="5"/>
  <c r="J171" i="5" s="1"/>
  <c r="J100" i="5" s="1"/>
  <c r="BK130" i="6"/>
  <c r="J130" i="6" s="1"/>
  <c r="J101" i="6" s="1"/>
  <c r="BK123" i="6"/>
  <c r="J123" i="6" s="1"/>
  <c r="J98" i="6" s="1"/>
  <c r="BK127" i="6"/>
  <c r="J127" i="6"/>
  <c r="J99" i="6" s="1"/>
  <c r="E107" i="9"/>
  <c r="J111" i="9"/>
  <c r="F114" i="9"/>
  <c r="J92" i="9"/>
  <c r="BE122" i="9"/>
  <c r="BE128" i="9"/>
  <c r="BE142" i="9"/>
  <c r="BE149" i="9"/>
  <c r="BE153" i="9"/>
  <c r="BE167" i="9"/>
  <c r="BE119" i="9"/>
  <c r="BE132" i="9"/>
  <c r="BE139" i="9"/>
  <c r="BE150" i="9"/>
  <c r="BE155" i="9"/>
  <c r="BE165" i="9"/>
  <c r="BE168" i="9"/>
  <c r="BE148" i="9"/>
  <c r="BE154" i="9"/>
  <c r="BE156" i="9"/>
  <c r="BE166" i="9"/>
  <c r="BE169" i="9"/>
  <c r="J124" i="7"/>
  <c r="J98" i="7" s="1"/>
  <c r="E85" i="8"/>
  <c r="F115" i="8"/>
  <c r="BE129" i="8"/>
  <c r="J115" i="8"/>
  <c r="BE121" i="8"/>
  <c r="BE125" i="8"/>
  <c r="J89" i="8"/>
  <c r="J92" i="7"/>
  <c r="BE138" i="7"/>
  <c r="BE146" i="7"/>
  <c r="BE157" i="7"/>
  <c r="BE234" i="7"/>
  <c r="E85" i="7"/>
  <c r="J116" i="7"/>
  <c r="F119" i="7"/>
  <c r="BE135" i="7"/>
  <c r="BE141" i="7"/>
  <c r="BE163" i="7"/>
  <c r="BE165" i="7"/>
  <c r="BE170" i="7"/>
  <c r="BE177" i="7"/>
  <c r="BE178" i="7"/>
  <c r="BE180" i="7"/>
  <c r="BE192" i="7"/>
  <c r="BE196" i="7"/>
  <c r="BE202" i="7"/>
  <c r="BE236" i="7"/>
  <c r="BE238" i="7"/>
  <c r="BE240" i="7"/>
  <c r="BE256" i="7"/>
  <c r="BE260" i="7"/>
  <c r="BE151" i="7"/>
  <c r="BE174" i="7"/>
  <c r="BE175" i="7"/>
  <c r="BE176" i="7"/>
  <c r="BE182" i="7"/>
  <c r="BE190" i="7"/>
  <c r="BE204" i="7"/>
  <c r="BE217" i="7"/>
  <c r="BE230" i="7"/>
  <c r="BE247" i="7"/>
  <c r="BE252" i="7"/>
  <c r="BE258" i="7"/>
  <c r="BE262" i="7"/>
  <c r="BE125" i="7"/>
  <c r="BE160" i="7"/>
  <c r="BE200" i="7"/>
  <c r="BE206" i="7"/>
  <c r="BE214" i="7"/>
  <c r="BE220" i="7"/>
  <c r="BE223" i="7"/>
  <c r="BE226" i="7"/>
  <c r="BE244" i="7"/>
  <c r="BE249" i="7"/>
  <c r="BE131" i="6"/>
  <c r="E85" i="6"/>
  <c r="J89" i="6"/>
  <c r="F92" i="6"/>
  <c r="J118" i="6"/>
  <c r="BE128" i="6"/>
  <c r="BE124" i="6"/>
  <c r="J116" i="5"/>
  <c r="J119" i="5"/>
  <c r="BE170" i="5"/>
  <c r="BE176" i="5"/>
  <c r="BE125" i="5"/>
  <c r="BE165" i="5"/>
  <c r="BE172" i="5"/>
  <c r="E112" i="5"/>
  <c r="BE160" i="5"/>
  <c r="BE162" i="5"/>
  <c r="BE168" i="5"/>
  <c r="F92" i="5"/>
  <c r="BE141" i="5"/>
  <c r="BE150" i="5"/>
  <c r="BE153" i="5"/>
  <c r="BE156" i="5"/>
  <c r="BE175" i="5"/>
  <c r="E85" i="4"/>
  <c r="J122" i="4"/>
  <c r="F125" i="4"/>
  <c r="BE131" i="4"/>
  <c r="BE212" i="4"/>
  <c r="BE215" i="4"/>
  <c r="BE283" i="4"/>
  <c r="BE289" i="4"/>
  <c r="BE298" i="4"/>
  <c r="BE337" i="4"/>
  <c r="BE368" i="4"/>
  <c r="BE386" i="4"/>
  <c r="BE399" i="4"/>
  <c r="BE400" i="4"/>
  <c r="BE484" i="4"/>
  <c r="BE526" i="4"/>
  <c r="BE530" i="4"/>
  <c r="BE534" i="4"/>
  <c r="BE538" i="4"/>
  <c r="BE542" i="4"/>
  <c r="BE546" i="4"/>
  <c r="BE553" i="4"/>
  <c r="J125" i="4"/>
  <c r="BE222" i="4"/>
  <c r="BE272" i="4"/>
  <c r="BE276" i="4"/>
  <c r="BE280" i="4"/>
  <c r="BE319" i="4"/>
  <c r="BE341" i="4"/>
  <c r="BE356" i="4"/>
  <c r="BE369" i="4"/>
  <c r="BE379" i="4"/>
  <c r="BE381" i="4"/>
  <c r="BE418" i="4"/>
  <c r="BE430" i="4"/>
  <c r="BE445" i="4"/>
  <c r="BE452" i="4"/>
  <c r="BE458" i="4"/>
  <c r="BE461" i="4"/>
  <c r="BE475" i="4"/>
  <c r="BE490" i="4"/>
  <c r="BE491" i="4"/>
  <c r="BE562" i="4"/>
  <c r="BE567" i="4"/>
  <c r="BE179" i="4"/>
  <c r="BE224" i="4"/>
  <c r="BE264" i="4"/>
  <c r="BE273" i="4"/>
  <c r="BE290" i="4"/>
  <c r="BE303" i="4"/>
  <c r="BE305" i="4"/>
  <c r="BE339" i="4"/>
  <c r="BE342" i="4"/>
  <c r="BE344" i="4"/>
  <c r="BE383" i="4"/>
  <c r="BE438" i="4"/>
  <c r="BE454" i="4"/>
  <c r="BE482" i="4"/>
  <c r="BE485" i="4"/>
  <c r="BE487" i="4"/>
  <c r="BE488" i="4"/>
  <c r="BE493" i="4"/>
  <c r="BE495" i="4"/>
  <c r="BE509" i="4"/>
  <c r="BE512" i="4"/>
  <c r="BE523" i="4"/>
  <c r="BE528" i="4"/>
  <c r="BE540" i="4"/>
  <c r="BE563" i="4"/>
  <c r="BE564" i="4"/>
  <c r="BE147" i="4"/>
  <c r="BE151" i="4"/>
  <c r="BE155" i="4"/>
  <c r="BE218" i="4"/>
  <c r="BE226" i="4"/>
  <c r="BE258" i="4"/>
  <c r="BE260" i="4"/>
  <c r="BE262" i="4"/>
  <c r="BE270" i="4"/>
  <c r="BE294" i="4"/>
  <c r="BE296" i="4"/>
  <c r="BE301" i="4"/>
  <c r="BE419" i="4"/>
  <c r="BE420" i="4"/>
  <c r="BE480" i="4"/>
  <c r="BE498" i="4"/>
  <c r="BE532" i="4"/>
  <c r="BE536" i="4"/>
  <c r="BE544" i="4"/>
  <c r="BE555" i="4"/>
  <c r="BE560" i="4"/>
  <c r="J89" i="3"/>
  <c r="BE131" i="3"/>
  <c r="BE180" i="3"/>
  <c r="BE195" i="3"/>
  <c r="BE201" i="3"/>
  <c r="BE204" i="3"/>
  <c r="BE241" i="3"/>
  <c r="BE244" i="3"/>
  <c r="BE265" i="3"/>
  <c r="BE315" i="3"/>
  <c r="BE317" i="3"/>
  <c r="BE334" i="3"/>
  <c r="BE375" i="3"/>
  <c r="BE397" i="3"/>
  <c r="BE402" i="3"/>
  <c r="BE413" i="3"/>
  <c r="BE417" i="3"/>
  <c r="BE420" i="3"/>
  <c r="BE431" i="3"/>
  <c r="BE465" i="3"/>
  <c r="BE493" i="3"/>
  <c r="BE497" i="3"/>
  <c r="BE507" i="3"/>
  <c r="BE569" i="3"/>
  <c r="BE579" i="3"/>
  <c r="BE582" i="3"/>
  <c r="BE589" i="3"/>
  <c r="BE602" i="3"/>
  <c r="BE637" i="3"/>
  <c r="BE645" i="3"/>
  <c r="BE652" i="3"/>
  <c r="BE668" i="3"/>
  <c r="BE674" i="3"/>
  <c r="BE676" i="3"/>
  <c r="BE689" i="3"/>
  <c r="BE733" i="3"/>
  <c r="BE742" i="3"/>
  <c r="BE754" i="3"/>
  <c r="BE761" i="3"/>
  <c r="BE775" i="3"/>
  <c r="BE820" i="3"/>
  <c r="BE822" i="3"/>
  <c r="BE838" i="3"/>
  <c r="BE843" i="3"/>
  <c r="BE862" i="3"/>
  <c r="BE879" i="3"/>
  <c r="BE894" i="3"/>
  <c r="BE896" i="3"/>
  <c r="BE898" i="3"/>
  <c r="BE948" i="3"/>
  <c r="BE967" i="3"/>
  <c r="BE970" i="3"/>
  <c r="E85" i="3"/>
  <c r="F92" i="3"/>
  <c r="BE152" i="3"/>
  <c r="BE172" i="3"/>
  <c r="BE182" i="3"/>
  <c r="BE187" i="3"/>
  <c r="BE190" i="3"/>
  <c r="BE208" i="3"/>
  <c r="BE214" i="3"/>
  <c r="BE215" i="3"/>
  <c r="BE232" i="3"/>
  <c r="BE245" i="3"/>
  <c r="BE260" i="3"/>
  <c r="BE292" i="3"/>
  <c r="BE302" i="3"/>
  <c r="BE319" i="3"/>
  <c r="BE338" i="3"/>
  <c r="BE354" i="3"/>
  <c r="BE357" i="3"/>
  <c r="BE376" i="3"/>
  <c r="BE393" i="3"/>
  <c r="BE426" i="3"/>
  <c r="BE441" i="3"/>
  <c r="BE445" i="3"/>
  <c r="BE449" i="3"/>
  <c r="BE483" i="3"/>
  <c r="BE515" i="3"/>
  <c r="BE529" i="3"/>
  <c r="BE575" i="3"/>
  <c r="BE593" i="3"/>
  <c r="BE616" i="3"/>
  <c r="BE619" i="3"/>
  <c r="BE632" i="3"/>
  <c r="BE656" i="3"/>
  <c r="BE658" i="3"/>
  <c r="BE660" i="3"/>
  <c r="BE666" i="3"/>
  <c r="BE681" i="3"/>
  <c r="BE685" i="3"/>
  <c r="BE687" i="3"/>
  <c r="BE715" i="3"/>
  <c r="BE771" i="3"/>
  <c r="BE776" i="3"/>
  <c r="BE815" i="3"/>
  <c r="BE849" i="3"/>
  <c r="BE874" i="3"/>
  <c r="BE901" i="3"/>
  <c r="BE909" i="3"/>
  <c r="BE912" i="3"/>
  <c r="BE916" i="3"/>
  <c r="BE937" i="3"/>
  <c r="BE939" i="3"/>
  <c r="BE943" i="3"/>
  <c r="BE954" i="3"/>
  <c r="BE956" i="3"/>
  <c r="BE156" i="3"/>
  <c r="BE170" i="3"/>
  <c r="BE174" i="3"/>
  <c r="BE224" i="3"/>
  <c r="BE251" i="3"/>
  <c r="BE257" i="3"/>
  <c r="BE351" i="3"/>
  <c r="BE367" i="3"/>
  <c r="BE379" i="3"/>
  <c r="BE381" i="3"/>
  <c r="BE391" i="3"/>
  <c r="BE395" i="3"/>
  <c r="BE411" i="3"/>
  <c r="BE423" i="3"/>
  <c r="BE434" i="3"/>
  <c r="BE451" i="3"/>
  <c r="BE506" i="3"/>
  <c r="BE512" i="3"/>
  <c r="BE534" i="3"/>
  <c r="BE556" i="3"/>
  <c r="BE571" i="3"/>
  <c r="BE584" i="3"/>
  <c r="BE611" i="3"/>
  <c r="BE624" i="3"/>
  <c r="BE627" i="3"/>
  <c r="BE654" i="3"/>
  <c r="BE672" i="3"/>
  <c r="BE701" i="3"/>
  <c r="BE709" i="3"/>
  <c r="BE712" i="3"/>
  <c r="BE746" i="3"/>
  <c r="BE763" i="3"/>
  <c r="BE773" i="3"/>
  <c r="BE781" i="3"/>
  <c r="BE788" i="3"/>
  <c r="BE792" i="3"/>
  <c r="BE795" i="3"/>
  <c r="BE868" i="3"/>
  <c r="BE882" i="3"/>
  <c r="BE891" i="3"/>
  <c r="BE918" i="3"/>
  <c r="BE961" i="3"/>
  <c r="J92" i="3"/>
  <c r="BE165" i="3"/>
  <c r="BE185" i="3"/>
  <c r="BE193" i="3"/>
  <c r="BE212" i="3"/>
  <c r="BE217" i="3"/>
  <c r="BE288" i="3"/>
  <c r="BE324" i="3"/>
  <c r="BE329" i="3"/>
  <c r="BE346" i="3"/>
  <c r="BE348" i="3"/>
  <c r="BE364" i="3"/>
  <c r="BE365" i="3"/>
  <c r="BE370" i="3"/>
  <c r="BE373" i="3"/>
  <c r="BE406" i="3"/>
  <c r="BE436" i="3"/>
  <c r="BE447" i="3"/>
  <c r="BE455" i="3"/>
  <c r="BE458" i="3"/>
  <c r="BE501" i="3"/>
  <c r="BE558" i="3"/>
  <c r="BE573" i="3"/>
  <c r="BE587" i="3"/>
  <c r="BE597" i="3"/>
  <c r="BE604" i="3"/>
  <c r="BE606" i="3"/>
  <c r="BE622" i="3"/>
  <c r="BE630" i="3"/>
  <c r="BE670" i="3"/>
  <c r="BE694" i="3"/>
  <c r="BE698" i="3"/>
  <c r="BE723" i="3"/>
  <c r="BE725" i="3"/>
  <c r="BE727" i="3"/>
  <c r="BE747" i="3"/>
  <c r="BE783" i="3"/>
  <c r="BE784" i="3"/>
  <c r="BE793" i="3"/>
  <c r="BE803" i="3"/>
  <c r="BE806" i="3"/>
  <c r="BE813" i="3"/>
  <c r="BE845" i="3"/>
  <c r="BE847" i="3"/>
  <c r="BE857" i="3"/>
  <c r="BE870" i="3"/>
  <c r="BE885" i="3"/>
  <c r="BE914" i="3"/>
  <c r="BE926" i="3"/>
  <c r="BE931" i="3"/>
  <c r="BE951" i="3"/>
  <c r="E112" i="2"/>
  <c r="BE135" i="2"/>
  <c r="BE247" i="2"/>
  <c r="BE276" i="2"/>
  <c r="BE278" i="2"/>
  <c r="BE303" i="2"/>
  <c r="BE327" i="2"/>
  <c r="BE344" i="2"/>
  <c r="BE348" i="2"/>
  <c r="BE349" i="2"/>
  <c r="BE351" i="2"/>
  <c r="BE355" i="2"/>
  <c r="BE358" i="2"/>
  <c r="BE412" i="2"/>
  <c r="BE465" i="2"/>
  <c r="BE483" i="2"/>
  <c r="BE521" i="2"/>
  <c r="J92" i="2"/>
  <c r="BE125" i="2"/>
  <c r="BE137" i="2"/>
  <c r="BE141" i="2"/>
  <c r="BE153" i="2"/>
  <c r="BE177" i="2"/>
  <c r="BE195" i="2"/>
  <c r="BE198" i="2"/>
  <c r="BE200" i="2"/>
  <c r="BE205" i="2"/>
  <c r="BE226" i="2"/>
  <c r="BE237" i="2"/>
  <c r="BE268" i="2"/>
  <c r="BE272" i="2"/>
  <c r="BE321" i="2"/>
  <c r="BE398" i="2"/>
  <c r="BE441" i="2"/>
  <c r="BE444" i="2"/>
  <c r="BE509" i="2"/>
  <c r="BE512" i="2"/>
  <c r="BE535" i="2"/>
  <c r="BE539" i="2"/>
  <c r="BE544" i="2"/>
  <c r="BE149" i="2"/>
  <c r="BE166" i="2"/>
  <c r="BE190" i="2"/>
  <c r="BE199" i="2"/>
  <c r="BE202" i="2"/>
  <c r="BE208" i="2"/>
  <c r="BE211" i="2"/>
  <c r="BE212" i="2"/>
  <c r="BE220" i="2"/>
  <c r="BE264" i="2"/>
  <c r="BE312" i="2"/>
  <c r="BE338" i="2"/>
  <c r="BE364" i="2"/>
  <c r="BE370" i="2"/>
  <c r="BE374" i="2"/>
  <c r="BE384" i="2"/>
  <c r="BE389" i="2"/>
  <c r="BE407" i="2"/>
  <c r="BE422" i="2"/>
  <c r="BE438" i="2"/>
  <c r="BE496" i="2"/>
  <c r="BE500" i="2"/>
  <c r="BE504" i="2"/>
  <c r="BE515" i="2"/>
  <c r="BE530" i="2"/>
  <c r="J89" i="2"/>
  <c r="F92" i="2"/>
  <c r="BE132" i="2"/>
  <c r="BE145" i="2"/>
  <c r="BE159" i="2"/>
  <c r="BE170" i="2"/>
  <c r="BE182" i="2"/>
  <c r="BE186" i="2"/>
  <c r="BE194" i="2"/>
  <c r="BE196" i="2"/>
  <c r="BE201" i="2"/>
  <c r="BE216" i="2"/>
  <c r="BE239" i="2"/>
  <c r="BE243" i="2"/>
  <c r="BE251" i="2"/>
  <c r="BE282" i="2"/>
  <c r="BE294" i="2"/>
  <c r="BE352" i="2"/>
  <c r="BE526" i="2"/>
  <c r="F35" i="2"/>
  <c r="BB95" i="1" s="1"/>
  <c r="J34" i="3"/>
  <c r="AW96" i="1" s="1"/>
  <c r="F34" i="4"/>
  <c r="BA97" i="1" s="1"/>
  <c r="J34" i="4"/>
  <c r="AW97" i="1" s="1"/>
  <c r="F37" i="5"/>
  <c r="BD98" i="1" s="1"/>
  <c r="F36" i="7"/>
  <c r="BC100" i="1" s="1"/>
  <c r="F37" i="8"/>
  <c r="BD101" i="1" s="1"/>
  <c r="F34" i="9"/>
  <c r="BA102" i="1" s="1"/>
  <c r="F37" i="9"/>
  <c r="BD102" i="1" s="1"/>
  <c r="F37" i="2"/>
  <c r="BD95" i="1" s="1"/>
  <c r="F36" i="2"/>
  <c r="BC95" i="1" s="1"/>
  <c r="F36" i="3"/>
  <c r="BC96" i="1" s="1"/>
  <c r="F37" i="4"/>
  <c r="BD97" i="1" s="1"/>
  <c r="F34" i="5"/>
  <c r="BA98" i="1" s="1"/>
  <c r="J34" i="6"/>
  <c r="AW99" i="1" s="1"/>
  <c r="F37" i="6"/>
  <c r="BD99" i="1" s="1"/>
  <c r="F37" i="7"/>
  <c r="BD100" i="1" s="1"/>
  <c r="J34" i="8"/>
  <c r="AW101" i="1" s="1"/>
  <c r="F36" i="8"/>
  <c r="BC101" i="1" s="1"/>
  <c r="J34" i="9"/>
  <c r="AW102" i="1" s="1"/>
  <c r="J34" i="2"/>
  <c r="AW95" i="1" s="1"/>
  <c r="F37" i="3"/>
  <c r="BD96" i="1" s="1"/>
  <c r="F34" i="3"/>
  <c r="BA96" i="1" s="1"/>
  <c r="F35" i="4"/>
  <c r="BB97" i="1" s="1"/>
  <c r="F35" i="5"/>
  <c r="BB98" i="1" s="1"/>
  <c r="F36" i="5"/>
  <c r="BC98" i="1" s="1"/>
  <c r="F34" i="6"/>
  <c r="BA99" i="1" s="1"/>
  <c r="J34" i="7"/>
  <c r="AW100" i="1" s="1"/>
  <c r="F34" i="8"/>
  <c r="BA101" i="1" s="1"/>
  <c r="F35" i="8"/>
  <c r="BB101" i="1" s="1"/>
  <c r="F35" i="9"/>
  <c r="BB102" i="1" s="1"/>
  <c r="F34" i="2"/>
  <c r="BA95" i="1" s="1"/>
  <c r="F35" i="3"/>
  <c r="BB96" i="1" s="1"/>
  <c r="F36" i="4"/>
  <c r="BC97" i="1" s="1"/>
  <c r="J34" i="5"/>
  <c r="AW98" i="1" s="1"/>
  <c r="F35" i="6"/>
  <c r="BB99" i="1" s="1"/>
  <c r="F36" i="6"/>
  <c r="BC99" i="1" s="1"/>
  <c r="F34" i="7"/>
  <c r="BA100" i="1" s="1"/>
  <c r="F35" i="7"/>
  <c r="BB100" i="1" s="1"/>
  <c r="F36" i="9"/>
  <c r="BC102" i="1" s="1"/>
  <c r="BK122" i="6" l="1"/>
  <c r="J122" i="6" s="1"/>
  <c r="J97" i="6" s="1"/>
  <c r="P836" i="3"/>
  <c r="R129" i="3"/>
  <c r="T129" i="4"/>
  <c r="T128" i="4" s="1"/>
  <c r="P129" i="3"/>
  <c r="P128" i="3"/>
  <c r="AU96" i="1"/>
  <c r="P123" i="2"/>
  <c r="P122" i="2" s="1"/>
  <c r="AU95" i="1" s="1"/>
  <c r="BK123" i="7"/>
  <c r="BK122" i="7" s="1"/>
  <c r="J122" i="7" s="1"/>
  <c r="J96" i="7" s="1"/>
  <c r="T129" i="3"/>
  <c r="T128" i="3" s="1"/>
  <c r="R129" i="4"/>
  <c r="R128" i="4"/>
  <c r="T123" i="7"/>
  <c r="T122" i="7" s="1"/>
  <c r="T123" i="2"/>
  <c r="T122" i="2"/>
  <c r="P123" i="7"/>
  <c r="P122" i="7" s="1"/>
  <c r="AU100" i="1" s="1"/>
  <c r="R123" i="7"/>
  <c r="R122" i="7"/>
  <c r="R123" i="5"/>
  <c r="R122" i="5" s="1"/>
  <c r="R836" i="3"/>
  <c r="R128" i="3"/>
  <c r="R123" i="2"/>
  <c r="R122" i="2" s="1"/>
  <c r="BK129" i="3"/>
  <c r="J129" i="3"/>
  <c r="J97" i="3" s="1"/>
  <c r="BK129" i="4"/>
  <c r="J129" i="4"/>
  <c r="J97" i="4"/>
  <c r="BK123" i="5"/>
  <c r="J123" i="5" s="1"/>
  <c r="J97" i="5" s="1"/>
  <c r="BK173" i="5"/>
  <c r="J173" i="5" s="1"/>
  <c r="J101" i="5" s="1"/>
  <c r="BK119" i="8"/>
  <c r="J119" i="8"/>
  <c r="J97" i="8" s="1"/>
  <c r="BK117" i="9"/>
  <c r="J117" i="9"/>
  <c r="J96" i="9"/>
  <c r="BK496" i="4"/>
  <c r="J496" i="4" s="1"/>
  <c r="J105" i="4" s="1"/>
  <c r="BK129" i="6"/>
  <c r="J129" i="6" s="1"/>
  <c r="J100" i="6" s="1"/>
  <c r="BK123" i="2"/>
  <c r="BK122" i="2"/>
  <c r="J122" i="2" s="1"/>
  <c r="J96" i="2" s="1"/>
  <c r="BK836" i="3"/>
  <c r="J836" i="3"/>
  <c r="J106" i="3" s="1"/>
  <c r="J33" i="2"/>
  <c r="AV95" i="1" s="1"/>
  <c r="AT95" i="1" s="1"/>
  <c r="J33" i="4"/>
  <c r="AV97" i="1" s="1"/>
  <c r="AT97" i="1" s="1"/>
  <c r="F33" i="5"/>
  <c r="AZ98" i="1"/>
  <c r="F33" i="6"/>
  <c r="AZ99" i="1" s="1"/>
  <c r="J33" i="7"/>
  <c r="AV100" i="1"/>
  <c r="AT100" i="1" s="1"/>
  <c r="BD94" i="1"/>
  <c r="W33" i="1"/>
  <c r="J33" i="9"/>
  <c r="AV102" i="1" s="1"/>
  <c r="AT102" i="1" s="1"/>
  <c r="F33" i="2"/>
  <c r="AZ95" i="1"/>
  <c r="F33" i="4"/>
  <c r="AZ97" i="1" s="1"/>
  <c r="J33" i="5"/>
  <c r="AV98" i="1"/>
  <c r="AT98" i="1" s="1"/>
  <c r="J33" i="6"/>
  <c r="AV99" i="1"/>
  <c r="AT99" i="1"/>
  <c r="F33" i="7"/>
  <c r="AZ100" i="1" s="1"/>
  <c r="F33" i="9"/>
  <c r="AZ102" i="1"/>
  <c r="BA94" i="1"/>
  <c r="W30" i="1" s="1"/>
  <c r="F33" i="3"/>
  <c r="AZ96" i="1"/>
  <c r="J33" i="8"/>
  <c r="AV101" i="1" s="1"/>
  <c r="AT101" i="1" s="1"/>
  <c r="BB94" i="1"/>
  <c r="AX94" i="1" s="1"/>
  <c r="J33" i="3"/>
  <c r="AV96" i="1"/>
  <c r="AT96" i="1"/>
  <c r="F33" i="8"/>
  <c r="AZ101" i="1" s="1"/>
  <c r="BC94" i="1"/>
  <c r="W32" i="1"/>
  <c r="BK121" i="6" l="1"/>
  <c r="J121" i="6" s="1"/>
  <c r="J96" i="6" s="1"/>
  <c r="BK118" i="8"/>
  <c r="J118" i="8"/>
  <c r="BK128" i="4"/>
  <c r="J128" i="4" s="1"/>
  <c r="J30" i="4" s="1"/>
  <c r="AG97" i="1" s="1"/>
  <c r="J123" i="2"/>
  <c r="J97" i="2"/>
  <c r="BK128" i="3"/>
  <c r="J128" i="3" s="1"/>
  <c r="J96" i="3" s="1"/>
  <c r="J123" i="7"/>
  <c r="J97" i="7"/>
  <c r="BK122" i="5"/>
  <c r="J122" i="5" s="1"/>
  <c r="J30" i="5" s="1"/>
  <c r="AG98" i="1" s="1"/>
  <c r="AU94" i="1"/>
  <c r="J30" i="6"/>
  <c r="AG99" i="1" s="1"/>
  <c r="W31" i="1"/>
  <c r="AZ94" i="1"/>
  <c r="AV94" i="1"/>
  <c r="AK29" i="1" s="1"/>
  <c r="J30" i="8"/>
  <c r="AG101" i="1" s="1"/>
  <c r="J30" i="9"/>
  <c r="AG102" i="1" s="1"/>
  <c r="J30" i="2"/>
  <c r="AG95" i="1" s="1"/>
  <c r="J30" i="7"/>
  <c r="AG100" i="1" s="1"/>
  <c r="AW94" i="1"/>
  <c r="AK30" i="1" s="1"/>
  <c r="AY94" i="1"/>
  <c r="J39" i="8" l="1"/>
  <c r="J39" i="4"/>
  <c r="J39" i="5"/>
  <c r="J39" i="7"/>
  <c r="J39" i="9"/>
  <c r="J39" i="2"/>
  <c r="J96" i="4"/>
  <c r="J96" i="5"/>
  <c r="J96" i="8"/>
  <c r="J39" i="6"/>
  <c r="AN99" i="1"/>
  <c r="AN95" i="1"/>
  <c r="AN97" i="1"/>
  <c r="AN100" i="1"/>
  <c r="AN102" i="1"/>
  <c r="AN98" i="1"/>
  <c r="AN101" i="1"/>
  <c r="J30" i="3"/>
  <c r="AG96" i="1" s="1"/>
  <c r="AG94" i="1" s="1"/>
  <c r="AK26" i="1" s="1"/>
  <c r="AK35" i="1" s="1"/>
  <c r="W29" i="1"/>
  <c r="AT94" i="1"/>
  <c r="J39" i="3" l="1"/>
  <c r="AN94" i="1"/>
  <c r="AN96" i="1"/>
</calcChain>
</file>

<file path=xl/sharedStrings.xml><?xml version="1.0" encoding="utf-8"?>
<sst xmlns="http://schemas.openxmlformats.org/spreadsheetml/2006/main" count="22560" uniqueCount="2598">
  <si>
    <t>Export Komplet</t>
  </si>
  <si>
    <t/>
  </si>
  <si>
    <t>2.0</t>
  </si>
  <si>
    <t>ZAMOK</t>
  </si>
  <si>
    <t>False</t>
  </si>
  <si>
    <t>{9e1213b2-0178-4f8f-a564-f1f26e03f10f}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</si>
  <si>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</si>
  <si>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</si>
  <si>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</si>
  <si>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</si>
  <si>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</si>
  <si>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</si>
  <si>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</si>
  <si>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</si>
  <si>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24008-01-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</si>
  <si>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</si>
  <si>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</si>
  <si>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PARKU MARIE RESTITUTY  II. ETAPA - ČÁST A</t>
  </si>
  <si>
    <t>KSO:</t>
  </si>
  <si>
    <t>823 27</t>
  </si>
  <si>
    <t>CC-CZ:</t>
  </si>
  <si>
    <t>2412</t>
  </si>
  <si>
    <t>Místo:</t>
  </si>
  <si>
    <t>Brno -  Husovice</t>
  </si>
  <si>
    <t>Datum:</t>
  </si>
  <si>
    <t>26. 4. 2024</t>
  </si>
  <si>
    <t>CZ-CPV:</t>
  </si>
  <si>
    <t>45112711-2</t>
  </si>
  <si>
    <t>CZ-CPA:</t>
  </si>
  <si>
    <t>42.99.22</t>
  </si>
  <si>
    <t>Zadavatel:</t>
  </si>
  <si>
    <t>IČ:</t>
  </si>
  <si>
    <t>44992785</t>
  </si>
  <si>
    <t>ÚMČ Brno - sever</t>
  </si>
  <si>
    <t>DIČ:</t>
  </si>
  <si>
    <t>CZ44992785</t>
  </si>
  <si>
    <t>Uchazeč:</t>
  </si>
  <si>
    <t>Vyplň údaj</t>
  </si>
  <si>
    <t>Projektant:</t>
  </si>
  <si>
    <t>14670925</t>
  </si>
  <si>
    <t>Ing. Wagnerová Eva, Brno</t>
  </si>
  <si>
    <t>True</t>
  </si>
  <si>
    <t>Zpracovatel:</t>
  </si>
  <si>
    <t xml:space="preserve"> </t>
  </si>
  <si>
    <t>Poznámka:</t>
  </si>
  <si>
    <t xml:space="preserve">Soupis prací je sestaven za využití položek Cenové soustavy ÚRS  2024-01. Cenové a technické podmínky položek CS, které nejsou uvedeny v soupisu prací  jsou neomezeně dálkově k dispozici na www.cs-urs.cz. Plný popis položek a poznámky k souborům cen jsou uvedeny v jednotlivých cenících ÚRS. Položky soupisu prací, které mají ve sloupci "Cenová soustava" uveden údaj " vlastní ", nepochází z CS. Tyto položky byly vytvořeny pouze pro tento rozpočet a nenacházejí se v žádné cenové soustavě.Pokud byl v rozpočtu uveden konkrétní obchodní název materiálu nebo výrobku, byl použit s cílem zadavatele stanovit minimální kvalitativní standard. Uchazeč o veřejnou zakázku je oprávněn navrhnout a použít kvalitativně a technicky obdobných řešení, která nesníží užitnou hodnotu a kvalitu díla, při zachování jakostních a bezpečnostních parametrů výrobků._x000D_
VÝKAZ VÝMĚR, který se vztahuje k více položkám je nahrazen odpovídajícím slovem  "FIGUROU".  Figura je uvedena ve sloupci "Kód" v položce, kde byla spočítána.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</si>
  <si>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</si>
  <si>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</si>
  <si>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</si>
  <si>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</si>
  <si>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</si>
  <si>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</si>
  <si>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</si>
  <si>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</si>
  <si>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</si>
  <si>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</si>
  <si>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</si>
  <si>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</si>
  <si>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</si>
  <si>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</si>
  <si>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</si>
  <si>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</si>
  <si>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</si>
  <si>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</si>
  <si>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</si>
  <si>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</si>
  <si>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</si>
  <si>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</si>
  <si>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</si>
  <si>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</si>
  <si>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</si>
  <si>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</si>
  <si>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</si>
  <si>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</si>
  <si>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</si>
  <si>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</si>
  <si>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</si>
  <si>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</si>
  <si>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</si>
  <si>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</si>
  <si>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</si>
  <si>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</si>
  <si>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</si>
  <si>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</si>
  <si>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</si>
  <si>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</si>
  <si>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</si>
  <si>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</si>
  <si>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</si>
  <si>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</si>
  <si>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</si>
  <si>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</si>
  <si>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PŘÍPRAVA ÚZEMÍ</t>
  </si>
  <si>
    <t>ING</t>
  </si>
  <si>
    <t>1</t>
  </si>
  <si>
    <t>{e2641671-9184-4980-a62d-323ebd964c1e}</t>
  </si>
  <si>
    <t>2</t>
  </si>
  <si>
    <t>SO 102</t>
  </si>
  <si>
    <t>ZPEVNĚNÉ PLOCHY, KOMUNIKACE</t>
  </si>
  <si>
    <t>{c7ec07d9-3cc5-4b8b-a128-4a74a02c2ef7}</t>
  </si>
  <si>
    <t>SO 103</t>
  </si>
  <si>
    <t>SCHODIŠTĚ S1, OBVODOVÁ ZEĎ</t>
  </si>
  <si>
    <t>STA</t>
  </si>
  <si>
    <t>{90709b4c-a339-4843-88b3-3a716a79031a}</t>
  </si>
  <si>
    <t>SO 104</t>
  </si>
  <si>
    <t>SCHODIŠTĚ S2</t>
  </si>
  <si>
    <t>{7efe112e-3819-48c0-9403-b592e25c75f4}</t>
  </si>
  <si>
    <t>SO 105</t>
  </si>
  <si>
    <t>DŘEVĚNÁ PĚŠINA</t>
  </si>
  <si>
    <t>{59e9da9b-90ff-4fd5-bfc6-d625e47ec747}</t>
  </si>
  <si>
    <t>SO 801</t>
  </si>
  <si>
    <t>TERÉNNÍ A VEGETAČNÍ ÚPRAVY</t>
  </si>
  <si>
    <t>{a2c16440-924c-484c-8cce-27d61ab738a0}</t>
  </si>
  <si>
    <t>SO 901</t>
  </si>
  <si>
    <t>MOBILIÁŘ A HERNÍ PRVKY</t>
  </si>
  <si>
    <t>{33a08fd8-a9aa-4e5e-8cb4-0f6cc1d4b8e8}</t>
  </si>
  <si>
    <t>90</t>
  </si>
  <si>
    <t>OSTATNÍ NÁKLADY</t>
  </si>
  <si>
    <t>VON</t>
  </si>
  <si>
    <t>{b9060156-59a3-454b-befb-27cc70a8cba6}</t>
  </si>
  <si>
    <t>DMm2KOSTKA2</t>
  </si>
  <si>
    <t>71</t>
  </si>
  <si>
    <t>DMradekKOSTKA</t>
  </si>
  <si>
    <t>1092</t>
  </si>
  <si>
    <t>KRYCÍ LIST SOUPISU PRACÍ</t>
  </si>
  <si>
    <t>DOVOZzem102</t>
  </si>
  <si>
    <t>87,73</t>
  </si>
  <si>
    <t>KERsvah</t>
  </si>
  <si>
    <t>94,5</t>
  </si>
  <si>
    <t>m2OHUMUS1</t>
  </si>
  <si>
    <t>m2OHUMUS2</t>
  </si>
  <si>
    <t>334</t>
  </si>
  <si>
    <t>Objekt:</t>
  </si>
  <si>
    <t>m2SKRYVKAorn150</t>
  </si>
  <si>
    <t>357,42</t>
  </si>
  <si>
    <t>SO 101 - PŘÍPRAVA ÚZEMÍ</t>
  </si>
  <si>
    <t>m3NAKUPornice</t>
  </si>
  <si>
    <t>67,558</t>
  </si>
  <si>
    <t>m3SPOTREBAorn</t>
  </si>
  <si>
    <t>115,81</t>
  </si>
  <si>
    <t>m3ZASYPzelen1</t>
  </si>
  <si>
    <t>63,59</t>
  </si>
  <si>
    <t>NASYPzem13</t>
  </si>
  <si>
    <t>88,5</t>
  </si>
  <si>
    <t>ODKOP2modelC</t>
  </si>
  <si>
    <t>74</t>
  </si>
  <si>
    <t>ODVOZsterk13</t>
  </si>
  <si>
    <t>1,68</t>
  </si>
  <si>
    <t>ODVOZzem13</t>
  </si>
  <si>
    <t>5,361</t>
  </si>
  <si>
    <t>rozvozZEM13</t>
  </si>
  <si>
    <t>189,789</t>
  </si>
  <si>
    <t>RYHAzed13</t>
  </si>
  <si>
    <t>28,059</t>
  </si>
  <si>
    <t>sODKOPsterk13</t>
  </si>
  <si>
    <t>sRYHAzem13</t>
  </si>
  <si>
    <t>SUTbeton12</t>
  </si>
  <si>
    <t>320,527</t>
  </si>
  <si>
    <t>SUTkamen12</t>
  </si>
  <si>
    <t>17,714</t>
  </si>
  <si>
    <t>SUTkostkySKLAD</t>
  </si>
  <si>
    <t>32,732</t>
  </si>
  <si>
    <t>ZASYPzem13</t>
  </si>
  <si>
    <t>37,699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</si>
  <si>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</si>
  <si>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</si>
  <si>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</si>
  <si>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</si>
  <si>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</si>
  <si>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</si>
  <si>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</si>
  <si>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12 - Zemní práce - bourací práce</t>
  </si>
  <si>
    <t xml:space="preserve">    13 - Zemní práce - hloubené vykopávky a odkopávky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</si>
  <si>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</si>
  <si>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</si>
  <si>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</si>
  <si>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</si>
  <si>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</si>
  <si>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</si>
  <si>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</si>
  <si>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</si>
  <si>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</si>
  <si>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</si>
  <si>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</si>
  <si>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</si>
  <si>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</si>
  <si>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</si>
  <si>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</si>
  <si>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</si>
  <si>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</si>
  <si>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</si>
  <si>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</si>
  <si>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</si>
  <si>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</si>
  <si>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111212352</t>
  </si>
  <si>
    <t>Odstranění nevhodných dřevin do 100 m2 v přes 1 m s odstraněním pařezů ve svahu přes 1:5 do 1:2</t>
  </si>
  <si>
    <t>m2</t>
  </si>
  <si>
    <t>CS ÚRS 2024 01</t>
  </si>
  <si>
    <t>4</t>
  </si>
  <si>
    <t>179609193</t>
  </si>
  <si>
    <t>VV</t>
  </si>
  <si>
    <t>" výkaz výměr dle: Soupisu prací pro SO 101 +doplnění dle foto, "</t>
  </si>
  <si>
    <t>" + TZ SO 101, výkr. 02-Situace -příprava území-asanace,  výkr. 03 - bourací práce zeď "</t>
  </si>
  <si>
    <t>Mezisoučet</t>
  </si>
  <si>
    <t>3</t>
  </si>
  <si>
    <t>" soupis: PŘÍPRAVA ÚZEMÍ "</t>
  </si>
  <si>
    <t>" probírka keřového porostu ve svahu "            94,5</t>
  </si>
  <si>
    <t>Součet</t>
  </si>
  <si>
    <t>112155315</t>
  </si>
  <si>
    <t>Štěpkování keřového porostu hustého s naložením</t>
  </si>
  <si>
    <t>-506735527</t>
  </si>
  <si>
    <t>" v ceně položky je i odvoz do 20km "</t>
  </si>
  <si>
    <t>112111119-95</t>
  </si>
  <si>
    <t>Náklady na likvidaci : odvoz a kompostování, recyklaci:  kořenů a zbytků křovin - ve vlastním odpadovém hospodářství zhotovitele nebo poplatek za uložení kompostárně, skládce vč.dopravy</t>
  </si>
  <si>
    <t xml:space="preserve"> vlastní</t>
  </si>
  <si>
    <t>1747315663</t>
  </si>
  <si>
    <t>183911143-09</t>
  </si>
  <si>
    <t>Dendrologický průzkum stromu prováděný ze země i  stromolezeckou technikou  - přes 5 stromů, vč.provedení pěstebních zásahů</t>
  </si>
  <si>
    <t>kus</t>
  </si>
  <si>
    <t>-1451953305</t>
  </si>
  <si>
    <t>"Prohlídka stromů arboristou a provedení vhodných pěstebních zásahů "     51,0</t>
  </si>
  <si>
    <t>5</t>
  </si>
  <si>
    <t>119003223-01</t>
  </si>
  <si>
    <t>Mobilní oplocení výšky 2m - zřízení, údržba, odstranění po dokončení stavby, přesun hmot</t>
  </si>
  <si>
    <t>m</t>
  </si>
  <si>
    <t>-1916429510</t>
  </si>
  <si>
    <t>"Zřízení staveništního oplocení, mobilní do výšky 2 m"    500,0</t>
  </si>
  <si>
    <t>6</t>
  </si>
  <si>
    <t>119003291-01</t>
  </si>
  <si>
    <t>Provizorní brána na staveništi  š.6,0 m - zřízení,  údržba,  odstranění po dokončení stavby, přesun hmot</t>
  </si>
  <si>
    <t>-2110321126</t>
  </si>
  <si>
    <t>"Zřízení provizorních bran na staveniště (šířka 6 m) – 2 ks"  2</t>
  </si>
  <si>
    <t>7</t>
  </si>
  <si>
    <t>119003292-01</t>
  </si>
  <si>
    <t>Provizorní brána na staveništi š.3,0 m - zřízení,  údržba,  odstranění po dokončení stavby,  přesun hmot</t>
  </si>
  <si>
    <t>1067211780</t>
  </si>
  <si>
    <t>"Zřízení provizorních bran na staveniště (šířka 3 m) – 1 ks"  1</t>
  </si>
  <si>
    <t>8</t>
  </si>
  <si>
    <t>184818250-01</t>
  </si>
  <si>
    <t>Ochrana kmene při výšce bednění 2 m zřízení, odstranění</t>
  </si>
  <si>
    <t>-1506235015</t>
  </si>
  <si>
    <t>" Zřízení a odstranění ochranného bednění (ochrana před mechanizací na stavbě) na stávající  stromy"</t>
  </si>
  <si>
    <t>" nezávislé bednění 2x2, výška 2m – 22 ks "</t>
  </si>
  <si>
    <t>(2,0*2,0*4)*22</t>
  </si>
  <si>
    <t>9</t>
  </si>
  <si>
    <t>184818250-02</t>
  </si>
  <si>
    <t>Bednění pro ochranu sochy při výšce bednění 4 m zřízení, odstranění</t>
  </si>
  <si>
    <t>-474685394</t>
  </si>
  <si>
    <t>" Bednění na pomník a novou sochu Marie Restituty – zakrytí proti poškození:   dl.40m, v.4m"</t>
  </si>
  <si>
    <t>40,0*4,0</t>
  </si>
  <si>
    <t>" pomocné lešení pro bednění v.4m= oddíl 9HSV"</t>
  </si>
  <si>
    <t>Zemní práce - bourací práce</t>
  </si>
  <si>
    <t>10</t>
  </si>
  <si>
    <t>962022491</t>
  </si>
  <si>
    <t>Bourání zdiva nadzákladového kamenného na MC přes 1 m3</t>
  </si>
  <si>
    <t>m3</t>
  </si>
  <si>
    <t>1072353338</t>
  </si>
  <si>
    <t>" soupis: BOURACÍ PRÁCE- ZDI A ZÍDKY "</t>
  </si>
  <si>
    <t>" kamenná zídka "                          10*0,5*0,3</t>
  </si>
  <si>
    <t>961044111</t>
  </si>
  <si>
    <t>Bourání základů z betonu prostého</t>
  </si>
  <si>
    <t>-1011230456</t>
  </si>
  <si>
    <t>" soupis: BOURACÍ PRÁCE -ZDI A ZÍDKY "</t>
  </si>
  <si>
    <t>" beton. základ kamenné zídky M3"                              1,5</t>
  </si>
  <si>
    <t>" soupis: OSTATNÍ OBJEKTY "</t>
  </si>
  <si>
    <t>" beton. základy/stupně v porostu stromů  M3"        2,1</t>
  </si>
  <si>
    <t>962033121</t>
  </si>
  <si>
    <t>Bourání zdiva z tvárnic ztraceného bednění včetně výztuže a výplně z betonu C8/10, C12/15, C16/20, C20/25 přes 1 m3</t>
  </si>
  <si>
    <t>-2107309358</t>
  </si>
  <si>
    <t>" soupis prací: ZDI A ZÍDKY  + výkr. 03 Bourací práce-zeď  oplocení"</t>
  </si>
  <si>
    <t>" zeď / část plotu  ul. Rotalova/nad PT "                     0,45*(4,05-2,0)*3,19</t>
  </si>
  <si>
    <t>" zeď / část plotu  ul. Rotalova /zákl.pod PT "           0,45*((1,0+0,8)/2)*3,19</t>
  </si>
  <si>
    <t>13</t>
  </si>
  <si>
    <t>962031136</t>
  </si>
  <si>
    <t>Bourání příček z tvárnic nebo příčkovek tl do 150 mm</t>
  </si>
  <si>
    <t>1302817719</t>
  </si>
  <si>
    <t>" část plotu ul. Rotalova / výplň "     1,7*(3,19-0,45)</t>
  </si>
  <si>
    <t>14</t>
  </si>
  <si>
    <t>962032314</t>
  </si>
  <si>
    <t>Bourání pilířů cihelných z dutých nebo plných cihel pálených i nepálených na jakoukoli maltu</t>
  </si>
  <si>
    <t>-191832412</t>
  </si>
  <si>
    <t>" část plotu ul. Rotalova "     0,45*0,45*2,0</t>
  </si>
  <si>
    <t>15</t>
  </si>
  <si>
    <t>966015121</t>
  </si>
  <si>
    <t>Vybourání částí říms z ŽB prefabrikovaných desek</t>
  </si>
  <si>
    <t>-1041080041</t>
  </si>
  <si>
    <t>" soupis: ZDI A ZÍDKY  + výkr. 03 Bourací práce-zeď  oplocení + foto"</t>
  </si>
  <si>
    <t>" část plotu ul. Rotalova "     3,19+0,05</t>
  </si>
  <si>
    <t>16</t>
  </si>
  <si>
    <t>997013111</t>
  </si>
  <si>
    <t>Vnitrostaveništní doprava suti a vybouraných hmot pro budovy v do 6 m</t>
  </si>
  <si>
    <t>t</t>
  </si>
  <si>
    <t>780614488</t>
  </si>
  <si>
    <t>17</t>
  </si>
  <si>
    <t>997013501</t>
  </si>
  <si>
    <t>Odvoz suti a vybouraných hmot na skládku nebo meziskládku do 1 km se složením</t>
  </si>
  <si>
    <t>-1583987742</t>
  </si>
  <si>
    <t>18</t>
  </si>
  <si>
    <t>997013509</t>
  </si>
  <si>
    <t>Příplatek k odvozu suti a vybouraných hmot na skládku ZKD 1 km přes 1 km</t>
  </si>
  <si>
    <t>-1662023968</t>
  </si>
  <si>
    <t>21,305*8 'Přepočtené koeficientem množství</t>
  </si>
  <si>
    <t>19</t>
  </si>
  <si>
    <t>997013861-1</t>
  </si>
  <si>
    <t>Poplatek za uložení stavebního odpadu na recyklační skládce (skládkovné) z prostého betonu kód odpadu 17 01 01.</t>
  </si>
  <si>
    <t>1417666850</t>
  </si>
  <si>
    <t>20</t>
  </si>
  <si>
    <t>997013862-1</t>
  </si>
  <si>
    <t>Poplatek za uložení stavebního odpadu na recyklační skládce (skládkovné) z armovaného betonu kód odpadu 17 01 01.</t>
  </si>
  <si>
    <t>1787508038</t>
  </si>
  <si>
    <t>997013869-1</t>
  </si>
  <si>
    <t>Poplatek za uložení stavebního odpadu na recyklační skládce (skládkovné) ze směsí betonu, cihel a keramických výrobků kód odpadu 17 01 07.</t>
  </si>
  <si>
    <t>-1386021459</t>
  </si>
  <si>
    <t>22</t>
  </si>
  <si>
    <t>997013873-2</t>
  </si>
  <si>
    <t>Poplatek za uložení stavebního odpadu na recyklační skládce (skládkovné) zemina a kamení zatříděného do Katalogu odpadů pod kódem 17 05 04. - kámen s MC</t>
  </si>
  <si>
    <t>-767267803</t>
  </si>
  <si>
    <t>23</t>
  </si>
  <si>
    <t>622315122-01</t>
  </si>
  <si>
    <t>Oprava fasádní omítky rýh ve stěnách š přes 150 do 300 mm vč. nátěru fasární barvou</t>
  </si>
  <si>
    <t>-2112754744</t>
  </si>
  <si>
    <t>" část plotu ul. Rotalova "     0,45*2,5</t>
  </si>
  <si>
    <t>24</t>
  </si>
  <si>
    <t>949111112</t>
  </si>
  <si>
    <t>Montáž lešení lehkého kozového trubkového v přes 1,2 do 1,9 m</t>
  </si>
  <si>
    <t>sada</t>
  </si>
  <si>
    <t>-1504980251</t>
  </si>
  <si>
    <t>" část plotu ul. Rotalova "     1</t>
  </si>
  <si>
    <t>25</t>
  </si>
  <si>
    <t>949111212</t>
  </si>
  <si>
    <t>Příplatek k lešení lehkému kozovému trubkovému v přes 1,2 do 1,9 m za každý den použití</t>
  </si>
  <si>
    <t>1126616022</t>
  </si>
  <si>
    <t>" část plotu ul. Rotalova / sada lešení 1x:  bourání+opravy 2 týdny"     1*14</t>
  </si>
  <si>
    <t>26</t>
  </si>
  <si>
    <t>949111812</t>
  </si>
  <si>
    <t>Demontáž lešení lehkého kozového trubkového v přes 1,2 do 1,9 m</t>
  </si>
  <si>
    <t>-1766324344</t>
  </si>
  <si>
    <t>27</t>
  </si>
  <si>
    <t>963042819-01</t>
  </si>
  <si>
    <t>Bourání schodišťových stupňů z dlaždic vymývaných (40/40/4) stupnice a podstupnice</t>
  </si>
  <si>
    <t>-393027085</t>
  </si>
  <si>
    <t>" soupis prací:  bourací práce-SCHODY "</t>
  </si>
  <si>
    <t>" schodiště 1:  13,8 m2/ stupně z dlažby vymývané "      22*1,5</t>
  </si>
  <si>
    <t>28</t>
  </si>
  <si>
    <t>963022819</t>
  </si>
  <si>
    <t>Bourání kamenných schodišťových stupňů zhotovených na místě</t>
  </si>
  <si>
    <t>1597193707</t>
  </si>
  <si>
    <t>" schodiště 2:  12 m2 /  stupně kamenné  9x"        4,4*9</t>
  </si>
  <si>
    <t>29</t>
  </si>
  <si>
    <t>113106123</t>
  </si>
  <si>
    <t>Rozebrání dlažeb ze zámkových dlaždic komunikací pro pěší ručně</t>
  </si>
  <si>
    <t>-230640726</t>
  </si>
  <si>
    <t>" schody 1:  13,8m2  /podesta ze zámkové dlažby  "    1,7</t>
  </si>
  <si>
    <t>" schody 2: 12m2:   podesta (3x) ze zámkové dlažby "    4,4</t>
  </si>
  <si>
    <t>" stávající chodník - předláždění "    2,0</t>
  </si>
  <si>
    <t>30</t>
  </si>
  <si>
    <t>113203111-01</t>
  </si>
  <si>
    <t>Vytrhání obrub z dlažebních kostek pro další použití s vybouráním betonového lože</t>
  </si>
  <si>
    <t>-361571750</t>
  </si>
  <si>
    <t>" pro další použití 80% "</t>
  </si>
  <si>
    <t xml:space="preserve">             " soupis prací:  bourací práce-SCHODY "</t>
  </si>
  <si>
    <t>" okolo schodiště 1 /lem ŽK 2-řádek"     10,0*2*2</t>
  </si>
  <si>
    <t>" okolo schodiště 2 /lem ŽK  2-řádek"    8*2*2</t>
  </si>
  <si>
    <t xml:space="preserve">              " soupis prací:  bourací práce-OBRUBY A LEMY"</t>
  </si>
  <si>
    <t>" obrubník - žulový 2-řádek ŽK "                510,0*2</t>
  </si>
  <si>
    <t>" zpětné použití - 70% "</t>
  </si>
  <si>
    <t>DMradekKOSTKA*0,7</t>
  </si>
  <si>
    <t>31</t>
  </si>
  <si>
    <t>113203111</t>
  </si>
  <si>
    <t>Vytrhání obrub z dlažebních kostek</t>
  </si>
  <si>
    <t>1717798930</t>
  </si>
  <si>
    <t>" zpětné použií - 70 % "     DMradekKOSTKA*0,3</t>
  </si>
  <si>
    <t>32</t>
  </si>
  <si>
    <t>979071122</t>
  </si>
  <si>
    <t>Očištění dlažebních kostek drobných s původním spárováním živičnou směsí nebo MC</t>
  </si>
  <si>
    <t>-1236897233</t>
  </si>
  <si>
    <t xml:space="preserve">" zpětné použií - 70 % "     </t>
  </si>
  <si>
    <t>DMradekKOSTKA*0,10*0,7</t>
  </si>
  <si>
    <t>KOSTKA1m2</t>
  </si>
  <si>
    <t>33</t>
  </si>
  <si>
    <t>113202111</t>
  </si>
  <si>
    <t>Vytrhání obrub krajníků obrubníků stojatých</t>
  </si>
  <si>
    <t>703888728</t>
  </si>
  <si>
    <t>" soupis prací:  bourací práce-OBRUBY A LEMY "</t>
  </si>
  <si>
    <t>" betonový obrubník "     105,0</t>
  </si>
  <si>
    <t>34</t>
  </si>
  <si>
    <t>113202119-01</t>
  </si>
  <si>
    <t xml:space="preserve">Vytrhání lemu z pásoviny </t>
  </si>
  <si>
    <t>-1993701177</t>
  </si>
  <si>
    <t>" pásovina u mlatov. povrchu "     6,5</t>
  </si>
  <si>
    <t>35</t>
  </si>
  <si>
    <t>963053937-01</t>
  </si>
  <si>
    <t>Bourání monolitického betonového podkladu schodiště</t>
  </si>
  <si>
    <t>-2119008968</t>
  </si>
  <si>
    <t xml:space="preserve">     " soupis prací:  bourací práce-SCHODY  + foto"</t>
  </si>
  <si>
    <t>" schodiště 1 - vymývaná dlažba "</t>
  </si>
  <si>
    <t>" pod stupně z vymývané dlažby "     22*1,5*0,3*0,3</t>
  </si>
  <si>
    <t>" podesta "     0,2*1,5*1,2</t>
  </si>
  <si>
    <t>" lem ze žulových kostek "     0,25*0,5*10,0</t>
  </si>
  <si>
    <t>" schodiště 2 - kámen "</t>
  </si>
  <si>
    <t>" pod stupně  "     12,0*0,3</t>
  </si>
  <si>
    <t>" podesta "     0,2*4,4</t>
  </si>
  <si>
    <t>" lem ze žulových kostek "     0,25*0,5*8,0</t>
  </si>
  <si>
    <t>36</t>
  </si>
  <si>
    <t>114203104</t>
  </si>
  <si>
    <t>Rozebrání záhozů a rovnanin na sucho</t>
  </si>
  <si>
    <t>-864428113</t>
  </si>
  <si>
    <t xml:space="preserve">     " soupis prací:  bourací práce- POVRCHY  + foto"</t>
  </si>
  <si>
    <t>" kamenné pole 11m2 "         11,0*0,30</t>
  </si>
  <si>
    <t>37</t>
  </si>
  <si>
    <t>113106144</t>
  </si>
  <si>
    <t>Rozebrání dlažeb ze zámkových dlaždic komunikací pro pěší strojně pl přes 50 m2</t>
  </si>
  <si>
    <t>150300929</t>
  </si>
  <si>
    <t>" betonová dlažba ve štěrk.loži/stávaj.chodníky ZD6 "     770,0</t>
  </si>
  <si>
    <t>38</t>
  </si>
  <si>
    <t>113106161</t>
  </si>
  <si>
    <t>Rozebrání dlažeb vozovek z drobných kostek s ložem z kameniva ručně</t>
  </si>
  <si>
    <t>-183455529</t>
  </si>
  <si>
    <t>" dlažba - žulová kostka (pro další použití) "     71,0</t>
  </si>
  <si>
    <t>39</t>
  </si>
  <si>
    <t>979071121</t>
  </si>
  <si>
    <t>Očištění dlažebních kostek drobných s původním spárováním kamenivem těženým</t>
  </si>
  <si>
    <t>1776079998</t>
  </si>
  <si>
    <t>40</t>
  </si>
  <si>
    <t>113106193</t>
  </si>
  <si>
    <t>Rozebrání dlažeb vozovek z vegetační dlažby betonové s ložem z kameniva ručně</t>
  </si>
  <si>
    <t>-1479947178</t>
  </si>
  <si>
    <t xml:space="preserve">     " soupis prací:  bourací práce- POVRCHY  "</t>
  </si>
  <si>
    <t>" povrchy - zatrav. tvárnice "     5,0</t>
  </si>
  <si>
    <t>41</t>
  </si>
  <si>
    <t>997221561</t>
  </si>
  <si>
    <t>Vodorovná doprava suti z kusových materiálů do 1 km</t>
  </si>
  <si>
    <t>-992386309</t>
  </si>
  <si>
    <t xml:space="preserve">" sutě z DM povrchů / na recyklaci "      </t>
  </si>
  <si>
    <t>Mezisoučet       suť na recyklaci</t>
  </si>
  <si>
    <t>" očištěné kostky DŽK / odvoz do skladu investora pro jiné zpět.využití "</t>
  </si>
  <si>
    <t xml:space="preserve">" obruba ŽK  - 70%  zpět "  </t>
  </si>
  <si>
    <t>(0,70*DMradekKOSTKA)*0,10*0,222</t>
  </si>
  <si>
    <t>" DM kostky v ploše 100% zpět ze 71m2"</t>
  </si>
  <si>
    <t>DMm2KOSTKA2*0,222</t>
  </si>
  <si>
    <t>Mezisoučet   kostky do skladu</t>
  </si>
  <si>
    <t>42</t>
  </si>
  <si>
    <t>997221569</t>
  </si>
  <si>
    <t>Příplatek ZKD 1 km u vodorovné dopravy suti z kusových materiálů</t>
  </si>
  <si>
    <t>1234294219</t>
  </si>
  <si>
    <t>SUTbeton12*(9-1)</t>
  </si>
  <si>
    <t>SUTkamen12*(9-1)</t>
  </si>
  <si>
    <t>" očištěné kostky DŽK / odvoz do skladu investora (5 km) pro jiné zpět.využití "</t>
  </si>
  <si>
    <t>SUTkostkySKLAD*(5-1)</t>
  </si>
  <si>
    <t>43</t>
  </si>
  <si>
    <t>99722161-01</t>
  </si>
  <si>
    <t>Nakládání suti z kusových materiálů  na dopravní prostředky pro vodorovnou dopravu</t>
  </si>
  <si>
    <t>-213376074</t>
  </si>
  <si>
    <t xml:space="preserve">" sutě kusové z DM povrchů / na recyklaci "      </t>
  </si>
  <si>
    <t>44</t>
  </si>
  <si>
    <t>997221861-1</t>
  </si>
  <si>
    <t>Poplatek za uložení na recyklační skládce (skládkovné) stavebního odpadu z prostého betonu pod kódem 17 01 01.</t>
  </si>
  <si>
    <t>-1592956660</t>
  </si>
  <si>
    <t>" sutě z DM povrchů celkem "          370,973</t>
  </si>
  <si>
    <t xml:space="preserve">" - odpočet kameny do sutě"           -SUTkamen12       </t>
  </si>
  <si>
    <t xml:space="preserve">" - odpočet kostky zpětné použití "                  </t>
  </si>
  <si>
    <t>-(0,70*DMradekKOSTKA)*0,10*0,222</t>
  </si>
  <si>
    <t>-DMm2KOSTKA2*0,222</t>
  </si>
  <si>
    <t>Součet        betonová sut</t>
  </si>
  <si>
    <t>45</t>
  </si>
  <si>
    <t>997221873-2</t>
  </si>
  <si>
    <t>Poplatek za uložení na recyklační skládce (skládkovné) stavebního odpadu zeminy a kamení zatříděného do Katalogu odpadů pod kódem 17 05 04. - kámen</t>
  </si>
  <si>
    <t>-181947782</t>
  </si>
  <si>
    <t>" kameny ze schodů "     4,435</t>
  </si>
  <si>
    <t>" zához "                                 6,006</t>
  </si>
  <si>
    <t xml:space="preserve">" obruba ŽK  - 30% na skládku "  </t>
  </si>
  <si>
    <t>(0,30*DMradekKOSTKA)*0,10*0,222</t>
  </si>
  <si>
    <t>46</t>
  </si>
  <si>
    <t>965082941</t>
  </si>
  <si>
    <t>Odstranění násypů pod podlahami tl přes 200 mm</t>
  </si>
  <si>
    <t>1675855443</t>
  </si>
  <si>
    <t xml:space="preserve">     " soupis prací:  bourací práce-SCHODY  "</t>
  </si>
  <si>
    <t>" pod stupně z vymývané dlažby "     22*1,5*0,3*0,2</t>
  </si>
  <si>
    <t>" podesta "     0,15*1,5*1,2</t>
  </si>
  <si>
    <t>" lem ze žulových kostek "     0,25*0,15*10,0</t>
  </si>
  <si>
    <t>" pod stupně z vymývané dlažby "     12,0*0,2</t>
  </si>
  <si>
    <t>" podesta "     0,15*4,4</t>
  </si>
  <si>
    <t>" lem ze žulových kostek "     0,25*0,15*8,0</t>
  </si>
  <si>
    <t>47</t>
  </si>
  <si>
    <t>113107322</t>
  </si>
  <si>
    <t>Odstranění podkladu z kameniva drceného tl přes 100 do 200 mm strojně pl do 50 m2</t>
  </si>
  <si>
    <t>10436169</t>
  </si>
  <si>
    <t>" povrchy - žulová kostka "     71,0</t>
  </si>
  <si>
    <t>48</t>
  </si>
  <si>
    <t>113107162</t>
  </si>
  <si>
    <t>Odstranění podkladu z kameniva drceného tl přes 100 do 200 mm strojně pl přes 50 do 200 m2</t>
  </si>
  <si>
    <t>-348222553</t>
  </si>
  <si>
    <t>49</t>
  </si>
  <si>
    <t>997221551</t>
  </si>
  <si>
    <t>Vodorovná doprava suti ze sypkých materiálů do 1 km</t>
  </si>
  <si>
    <t>1037074268</t>
  </si>
  <si>
    <t>50</t>
  </si>
  <si>
    <t>997221559</t>
  </si>
  <si>
    <t>Příplatek ZKD 1 km u vodorovné dopravy suti ze sypkých materiálů</t>
  </si>
  <si>
    <t>2084907408</t>
  </si>
  <si>
    <t>254,299*8 'Přepočtené koeficientem množství</t>
  </si>
  <si>
    <t>51</t>
  </si>
  <si>
    <t>997221873-1</t>
  </si>
  <si>
    <t>Poplatek za uložení na recyklační skládce (skládkovné) stavebního odpadu zeminy a kamení zatříděného do Katalogu odpadů pod kódem 17 05 04.</t>
  </si>
  <si>
    <t>749988411</t>
  </si>
  <si>
    <t>52</t>
  </si>
  <si>
    <t>919741111-1</t>
  </si>
  <si>
    <t>Kropení staveniště při prašných terénních pracech -  vč. obstarání zdroje a technologie kropení - dovoz + voda + kropení, opakovat dle potřeby a dle klimatických podmínek</t>
  </si>
  <si>
    <t>kpl</t>
  </si>
  <si>
    <t>-1548029790</t>
  </si>
  <si>
    <t>" cílem je zamezení prášení "     1</t>
  </si>
  <si>
    <t>Zemní práce - hloubené vykopávky a odkopávky</t>
  </si>
  <si>
    <t>53</t>
  </si>
  <si>
    <t>113108441</t>
  </si>
  <si>
    <t>Rozrytí krytu z kameniva bez zhutnění bez živičného pojiva</t>
  </si>
  <si>
    <t>-1154065643</t>
  </si>
  <si>
    <t>" mlatový povrch 4,8m2: rozrušení  povrchu MZK  před odkopy"        4,80</t>
  </si>
  <si>
    <t>54</t>
  </si>
  <si>
    <t>121151113-01</t>
  </si>
  <si>
    <t>Sejmutí ornice plochy do 500 m2 tl vrstvy do 200 mm strojně - vč. travních drnů</t>
  </si>
  <si>
    <t>-945428972</t>
  </si>
  <si>
    <t xml:space="preserve">" sejmutí ornice vč. svrchního drnu v tl. 150mm (odhumusování, skrývka ornice) "  </t>
  </si>
  <si>
    <t>" dle  soupisu  BILANCE POVRCHY-odpočty demolic "</t>
  </si>
  <si>
    <t>" pro bet.chodník + plošky křesel   v travn.ploše"         230,0+1,92</t>
  </si>
  <si>
    <t xml:space="preserve">" pro plochu z žulov. odseků  v travn.ploše "                         125,5 </t>
  </si>
  <si>
    <t>Součet          m2  SKRYVKA ornice</t>
  </si>
  <si>
    <t>55</t>
  </si>
  <si>
    <t>122251102</t>
  </si>
  <si>
    <t>Odkopávky a prokopávky nezapažené v hornině třídy těžitelnosti I skupiny 3 objem do 50 m3 strojně</t>
  </si>
  <si>
    <t>-876348725</t>
  </si>
  <si>
    <t>"Řez B-B´- jsou modelace u napojování cest – 227 m2"</t>
  </si>
  <si>
    <t>" odkopy zem 50m3"       50,0</t>
  </si>
  <si>
    <t>" modelace u schodiště S1 (24m3) "              24,0</t>
  </si>
  <si>
    <t xml:space="preserve">Mezisoučet             </t>
  </si>
  <si>
    <t>56</t>
  </si>
  <si>
    <t>122351101</t>
  </si>
  <si>
    <t>Odkopávky a prokopávky nezapažené v hornině třídy těžitelnosti II skupiny 4 objem do 20 m3 strojně</t>
  </si>
  <si>
    <t>-339940297</t>
  </si>
  <si>
    <t>" mlatový povrch (MZK+podklad.štěrk)"            4,8*0,35</t>
  </si>
  <si>
    <t>57</t>
  </si>
  <si>
    <t>132251102</t>
  </si>
  <si>
    <t>Hloubení rýh nezapažených š do 800 mm v hornině třídy těžitelnosti I skupiny 3 objem do 50 m3 strojně</t>
  </si>
  <si>
    <t>-733439905</t>
  </si>
  <si>
    <t>" výkop pro vybourání části stáv. zděného plotu - od ul. Rotalovy "</t>
  </si>
  <si>
    <t>" výkop zároveň pro opěrnou zeď SO 103 "</t>
  </si>
  <si>
    <t>" z parku "</t>
  </si>
  <si>
    <t>(2,66+1,86)/2*((1,05+0,3)*2+(2,66+1,86)/2)/2*(3,092+0,25+0,2)</t>
  </si>
  <si>
    <t>" z ulice "</t>
  </si>
  <si>
    <t>(1,86+1,56)/2*((0,2+0,3)*2+(1,86+1,56)/2)/2*(3,092+0,25+0,2)</t>
  </si>
  <si>
    <t>58</t>
  </si>
  <si>
    <t>171151103</t>
  </si>
  <si>
    <t>Uložení sypaniny z hornin soudržných do násypů zhutněných strojně</t>
  </si>
  <si>
    <t>1596778605</t>
  </si>
  <si>
    <t>" viz. soupis prací pro SO 101 Příprava území  - TERÉNNÉ MODELACE "</t>
  </si>
  <si>
    <t>"  dosypy kolem nových cest: celkem 88,5m3  "</t>
  </si>
  <si>
    <t>16,0+54,5+18,0</t>
  </si>
  <si>
    <t>59</t>
  </si>
  <si>
    <t>174151101</t>
  </si>
  <si>
    <t>Zásyp jam, šachet rýh nebo kolem objektů sypaninou se zhutněním</t>
  </si>
  <si>
    <t>-1946745163</t>
  </si>
  <si>
    <t>" zásyp vybouraných k-cích (základy apod.)  "             1,5+10,0</t>
  </si>
  <si>
    <t>" záaspy pro vybourání části stáv. zděného plotu "</t>
  </si>
  <si>
    <t>" odpočet vestavěné opěrné zdi (viz. SO 103)"</t>
  </si>
  <si>
    <t>-0,35*1,5*(3,092+0,25+0,2)</t>
  </si>
  <si>
    <t>60</t>
  </si>
  <si>
    <t>174151103</t>
  </si>
  <si>
    <t>Zásyp zářezů pro podzemní vedení sypaninou se zhutněním</t>
  </si>
  <si>
    <t>789781936</t>
  </si>
  <si>
    <t xml:space="preserve">      " srovnávací položka pro plošné HTÚ zásypy  (hutněné pod vegetační vrstvu)" </t>
  </si>
  <si>
    <t>"  HTÚ  zásyp ploch vybouraných komunikací - část, kde nebudou nové komunikace"</t>
  </si>
  <si>
    <t>" ( -15cm pod terén - bude ornice )"</t>
  </si>
  <si>
    <t xml:space="preserve">" m3 zásypu po DM  dlažbě zámkové (výpočet m2= položka rozprostření ornice) 334m2"   </t>
  </si>
  <si>
    <t>m2OHUMUS2*(0,30-0,15)</t>
  </si>
  <si>
    <t>" m3 zásypu zeminou po DM dkažbě žulov. kostka (je bez odpočtu překryvů nových komunikací)  71M2"</t>
  </si>
  <si>
    <t>m2OHUMUS1*(0,34-0,15)</t>
  </si>
  <si>
    <t>61</t>
  </si>
  <si>
    <t>181351003</t>
  </si>
  <si>
    <t>Rozprostření ornice tl vrstvy do 200 mm pl do 100 m2 v rovině nebo ve svahu do 1:5 strojně</t>
  </si>
  <si>
    <t>-1858867218</t>
  </si>
  <si>
    <t>" ohumusování ploch po vybouran.komunikací - část (mimo překryvy s novými komunikacemi)"</t>
  </si>
  <si>
    <t>" na tl. 15cm pod terén - bude ornice "</t>
  </si>
  <si>
    <t>" po DM žulové kostce/souvislé plochy do 100m2 "     71,0</t>
  </si>
  <si>
    <t>62</t>
  </si>
  <si>
    <t>181351103</t>
  </si>
  <si>
    <t>Rozprostření ornice tl vrstvy do 200 mm pl přes 100 do 500 m2 v rovině nebo ve svahu do 1:5 strojně</t>
  </si>
  <si>
    <t>847085411</t>
  </si>
  <si>
    <t>ZELENpoZD6</t>
  </si>
  <si>
    <t>" po DM dlažbě zámkové/plochy souvisle nad 100 do 500m2 "     334,0</t>
  </si>
  <si>
    <t>" výpočet plochy 334m2 =  "</t>
  </si>
  <si>
    <t>"  770m2  = DM  ZD6 v SO 101 celkem "</t>
  </si>
  <si>
    <t>" - z toho odpočet ploch,které se kryjí s novými komunikacemi (viz. odpočty v SO 102 "</t>
  </si>
  <si>
    <t>"(770-265-9-130-0,48-25,5)= 333,54=334 m2"</t>
  </si>
  <si>
    <t>63</t>
  </si>
  <si>
    <t>M</t>
  </si>
  <si>
    <t>10364101</t>
  </si>
  <si>
    <t>zemina pro terénní úpravy - ornice</t>
  </si>
  <si>
    <t>1498340166</t>
  </si>
  <si>
    <t>" bilance M3 pro dokoupení ornice"</t>
  </si>
  <si>
    <t>" potřebná ornice v SO 101"</t>
  </si>
  <si>
    <t>0,15*m2OHUMUS1*1,03</t>
  </si>
  <si>
    <t>0,15*m2OHUMUS2*1,03</t>
  </si>
  <si>
    <t>" ornice pro doplnění SO 801:  30m3 "     30,0</t>
  </si>
  <si>
    <t>" ornic. pro SO 102/ vyrovn. terénu okolo páteřní komun."  (2,4*47,0*0,2)*1,03</t>
  </si>
  <si>
    <t>Mezisoučet           M3  celkové  potřeby ornice</t>
  </si>
  <si>
    <t>" - odpočet zpětně využitelné ornice z celé stavby"</t>
  </si>
  <si>
    <t>"  skrývka ornice je jen v  SO 101 v tl.0,15m "</t>
  </si>
  <si>
    <t>" (možné zpětné využití  = do 90% skrývky) = k dispozici je 48,252m3 ornice"</t>
  </si>
  <si>
    <t>-0,90*(0,15*m2SKRYVKAorn150)</t>
  </si>
  <si>
    <t>m3SKRYVKAzpet</t>
  </si>
  <si>
    <t xml:space="preserve">Mezisoučet          - M3  ornice k dispozici ze stavby </t>
  </si>
  <si>
    <t xml:space="preserve">Součet            m3  </t>
  </si>
  <si>
    <t>" tonáž dokoupené ornice "</t>
  </si>
  <si>
    <t>m3NAKUPornice*1,6</t>
  </si>
  <si>
    <t>64</t>
  </si>
  <si>
    <t>167151101</t>
  </si>
  <si>
    <t>Nakládání výkopku z hornin třídy těžitelnosti I skupiny 1 až 3 do 100 m3</t>
  </si>
  <si>
    <t>-1026588275</t>
  </si>
  <si>
    <t>" nalož.pro lokální rozvozy dokoupené části ornice (přesun hmot)"</t>
  </si>
  <si>
    <t>65</t>
  </si>
  <si>
    <t>162251102</t>
  </si>
  <si>
    <t>Vodorovné přemístění přes 20 do 50 m výkopku/sypaniny z horniny třídy těžitelnosti I skupiny 1 až 3</t>
  </si>
  <si>
    <t>-855977273</t>
  </si>
  <si>
    <t>" lokální rozvozy dokoupené části ornice (přesun hmot)"</t>
  </si>
  <si>
    <t>66</t>
  </si>
  <si>
    <t>162351103</t>
  </si>
  <si>
    <t>Vodorovné přemístění přes 50 do 500 m výkopku/sypaniny z horniny třídy těžitelnosti I skupiny 1 až 3</t>
  </si>
  <si>
    <t>1740796384</t>
  </si>
  <si>
    <t>" výkopky z SO 101 zemina  DOVOZ  na mezideponii pro zpětné zásypy (zeminou)"</t>
  </si>
  <si>
    <t>" +dovoz chybějící zeminy do celk. zásypů+násypů v SO 101"</t>
  </si>
  <si>
    <t>"  ( vezme z výkopů SO 102 = 189,789-(74+28,059)= 87,73m3)"</t>
  </si>
  <si>
    <t>rozvozZEM13-(ODKOP2modelC+RYHAzed13)</t>
  </si>
  <si>
    <t>Mezisoučet               DOVOZ zeminy na mezideponii výkop SO101 +doplnění z SO 102</t>
  </si>
  <si>
    <t>" výkopky z SO 101+části SO 102  zemina  ROZVOZ  z mezideponiepro zpětné zásypy (zeminou)"</t>
  </si>
  <si>
    <t>Mezisoučet                ROZVOZ  zemina  vč. doplněné zeminy z SO 102</t>
  </si>
  <si>
    <t>" DOVOZ  100% skrývky ornice na mezideponii ( 90% bude zpětně využito pro ohumusování)"</t>
  </si>
  <si>
    <t>0,15*m2SKRYVKAorn150</t>
  </si>
  <si>
    <t xml:space="preserve">Mezisoučet               DOVOZ skrývky ornice na mezideponii z SO 101 </t>
  </si>
  <si>
    <t>" ROZVOZ 90%  skrývky z mezideponie pro ohumusování (zbytek dokoupené ornice=lokální přesuny do 50m)"</t>
  </si>
  <si>
    <t>0,90*(0,15*m2SKRYVKAorn150)</t>
  </si>
  <si>
    <t>"= dtto:    m3SPOTREBAorn-m3NAKUPornice=48,252m3 "</t>
  </si>
  <si>
    <t>Mezisoučet                ROZVOZ  ornice  zpětně použitelné</t>
  </si>
  <si>
    <t>67</t>
  </si>
  <si>
    <t>167151111</t>
  </si>
  <si>
    <t>Nakládání výkopku z hornin třídy těžitelnosti I skupiny 1 až 3 přes 100 m3</t>
  </si>
  <si>
    <t>-544213354</t>
  </si>
  <si>
    <t>" naložení výkopků zeminy pro ROZVOZ z mezideponie pro zpětné zásypy (zeminou)"</t>
  </si>
  <si>
    <t>" zpětně do SO 101 je potřeba 189,789m3 "</t>
  </si>
  <si>
    <t>" zemina z výkopů SO 101 = je k dispozici  102,059m3  (71,0+28,59m3)"</t>
  </si>
  <si>
    <t>" chybějící zemina se vezme z výkopů SO 102 = 189,789-102,059= 87,73 m3 "</t>
  </si>
  <si>
    <t>" (v SO 102 /výkopy odd. 5.13 pro beton chodník je celk.98,312m3 = postačí pro doplnění 87,73 m3 do SO 101"</t>
  </si>
  <si>
    <t>Mezisoučet         M3  zemina rozvoz vč. doplněné zeminy z SO 102</t>
  </si>
  <si>
    <t>" naložení skrývky ornice pro ROZVOZ z mezideponie pro ohumusování /viz. bilance nákup ornice"</t>
  </si>
  <si>
    <t>" = dtto:  0,90*(0,15*m2SKRYVKAorn150)=48,252m3"</t>
  </si>
  <si>
    <t>-m3NAKUPornice</t>
  </si>
  <si>
    <t>rozvozORNzpet13</t>
  </si>
  <si>
    <t>Mezisoučet           M3  zpětně použitelné ornice</t>
  </si>
  <si>
    <t>" naložení přebytku odpadu ze skrývky pro odvoz na skl."</t>
  </si>
  <si>
    <t>0,10*(0,15*m2SKRYVKAorn150)</t>
  </si>
  <si>
    <t>68</t>
  </si>
  <si>
    <t>162751116</t>
  </si>
  <si>
    <t>Vodorovné přemístění přes 8 000 do 9000 m výkopku/sypaniny z horniny třídy těžitelnosti I skupiny 1 až 3</t>
  </si>
  <si>
    <t>-1928402169</t>
  </si>
  <si>
    <t>" bilance zeminy "</t>
  </si>
  <si>
    <t>" výkopky z SO 101 zemina budou celé využity  pro zpětné zásypy (zeminou)"</t>
  </si>
  <si>
    <t>-(rozvozZEM13-DOVOZzem102)</t>
  </si>
  <si>
    <t>Mezisoučet               plná zpětná spotřeba</t>
  </si>
  <si>
    <t>" bilance ornice "</t>
  </si>
  <si>
    <t>" skrývka ornice (- odpočet  90% bude zpětně využito pro ohumusování)"</t>
  </si>
  <si>
    <t>m3ODPADornice</t>
  </si>
  <si>
    <t>Mezisoučet         odpad ze skrývky ornice</t>
  </si>
  <si>
    <t>69</t>
  </si>
  <si>
    <t>162751136</t>
  </si>
  <si>
    <t>Vodorovné přemístění přes 8 000 do 9000 m výkopku/sypaniny z horniny třídy těžitelnosti II skupiny 4 a 5</t>
  </si>
  <si>
    <t>332702941</t>
  </si>
  <si>
    <t>" odkopané MZK  (mlat)"</t>
  </si>
  <si>
    <t>70</t>
  </si>
  <si>
    <t>171251201</t>
  </si>
  <si>
    <t>Uložení sypaniny na skládky nebo meziskládky</t>
  </si>
  <si>
    <t>-1611104860</t>
  </si>
  <si>
    <t>997221655.6</t>
  </si>
  <si>
    <t>Poplatek za uložení na skládce (nebo recyklace) zeminy a kamení kód odpadu 17 05 04.</t>
  </si>
  <si>
    <t>-1324182566</t>
  </si>
  <si>
    <t>Ostatní konstrukce a práce, bourání</t>
  </si>
  <si>
    <t>72</t>
  </si>
  <si>
    <t>93600102-s01</t>
  </si>
  <si>
    <t>Demotáž prvků městské a zahradní architektury hmotn. přes 0,1 do 1,5 t - Pomník kamenná deska 1,0x0,7x0,1m  ( 0,2 t) - vč. naložení a odvozu do skladu investora (do 5km) s uložením pro jiné využití</t>
  </si>
  <si>
    <t>-1457448267</t>
  </si>
  <si>
    <t>" soupis prací SO 101 :  OSTATNÍ OBJEKTY "</t>
  </si>
  <si>
    <t>" Pomník kamenná deska 1,0 x 0,7 x 0,1(m) -demontáž, odvoz do skladu investora"         1</t>
  </si>
  <si>
    <t>73</t>
  </si>
  <si>
    <t>93600105-s01</t>
  </si>
  <si>
    <t>Demotáž prvků městské a zahradní architektury hmotn. přes 5 t - Pomník kamenný blok 1,5x1,2x1,2m   ( 6t )- vč. naložení a odvozu do skladu investora (do 5km) s uložením  pro jiné využití</t>
  </si>
  <si>
    <t>1089200719</t>
  </si>
  <si>
    <t>"  Pomník kamenný blok 1,5x1,2x1,2m - demontáž, odvoz do skladu investora"         1</t>
  </si>
  <si>
    <t>949101112</t>
  </si>
  <si>
    <t>Lešení pomocné pro objekty pozemních staveb s lešeňovou podlahou v přes 1,9 do 3,5 m zatížení do 150 kg/m2</t>
  </si>
  <si>
    <t>-790985672</t>
  </si>
  <si>
    <t>" pomocné lešení pro bednění v. 4m = (vlastní bednění =oddíl  11 Zemní práce - přípravné a přidružené práce)"</t>
  </si>
  <si>
    <t>(40,0/2)*1,2</t>
  </si>
  <si>
    <t>75</t>
  </si>
  <si>
    <t>966005111-s01</t>
  </si>
  <si>
    <t>Rozebrání a odstranění silničního zábradlí se sloupky osazenými s betonovými patkami, zásyp jamek po patkách - vč.odvozu beton.suti z patek, poplatek recyklace bet.suti,  odvoz oceli do sběrny- odpočet za výkup oceli</t>
  </si>
  <si>
    <t>-1603050801</t>
  </si>
  <si>
    <t>" soupis prací:  bourací práce - ZÁBRADLÍ "</t>
  </si>
  <si>
    <t>" asanace kovového zábradlí v beton.patkách "            16,0+22,5</t>
  </si>
  <si>
    <t>" (madlo, výplň jedna trubka, sloupky po 1,5m)"</t>
  </si>
  <si>
    <t>76</t>
  </si>
  <si>
    <t>966001311-01</t>
  </si>
  <si>
    <t>Odstranění odpadkového koše kovový s betonovou patkou vč. odvozu likvidace skládkovné</t>
  </si>
  <si>
    <t>1485864091</t>
  </si>
  <si>
    <t>" soupis prací: MOBILÁŘ "</t>
  </si>
  <si>
    <t>" Odpadkový koš kovový na sloupku s betonovou patkou / do sutě 1ks "   1</t>
  </si>
  <si>
    <t>77</t>
  </si>
  <si>
    <t>966001311-s02</t>
  </si>
  <si>
    <t>Přemístění odpadkového koše kovový s betonovou patkou - DM, uložení ve skladu ZS, po stavbě zpětné osazení na jiném místě, vč. beton.patky a zemních prací, lividace beton.suti z patky (odvoz,poplatek)</t>
  </si>
  <si>
    <t>-1665652323</t>
  </si>
  <si>
    <t>" Odpadkový koš kovový na sloupku s betonovou patkou "</t>
  </si>
  <si>
    <t>" + 1 ks odmontování a zpětné vrácení – vjezd na zařízení staveniště"      1</t>
  </si>
  <si>
    <t>78</t>
  </si>
  <si>
    <t>966001313-01</t>
  </si>
  <si>
    <t>Odstranění odpadkového koše betonového vč. odvozu likvidace skládkovné</t>
  </si>
  <si>
    <t>1068484919</t>
  </si>
  <si>
    <t>" Odpadkový koš betonový / do sutě 1ks "   1</t>
  </si>
  <si>
    <t>79</t>
  </si>
  <si>
    <t>966001211-01</t>
  </si>
  <si>
    <t>Odstranění lavičky dřevěné vč.2x  betonové patky, vč.  odvozu likvidace skládkovné</t>
  </si>
  <si>
    <t>-2035051754</t>
  </si>
  <si>
    <t>" Lavička dřevěná kotvená do 2 bet. patek  / do sutě 5ks "   5</t>
  </si>
  <si>
    <t>998</t>
  </si>
  <si>
    <t>Přesun hmot</t>
  </si>
  <si>
    <t>80</t>
  </si>
  <si>
    <t>998231311</t>
  </si>
  <si>
    <t>Přesun hmot pro sadovnické a krajinářské úpravy vodorovně do 5000 m</t>
  </si>
  <si>
    <t>-1196613389</t>
  </si>
  <si>
    <t>cISodkop51</t>
  </si>
  <si>
    <t>17,28</t>
  </si>
  <si>
    <t>cISodkop53</t>
  </si>
  <si>
    <t>49,32</t>
  </si>
  <si>
    <t>CISTENIvozov</t>
  </si>
  <si>
    <t>6,96</t>
  </si>
  <si>
    <t>delenCHRAN2</t>
  </si>
  <si>
    <t>280</t>
  </si>
  <si>
    <t>drazkaKSC</t>
  </si>
  <si>
    <t>drazkaSD</t>
  </si>
  <si>
    <t>DZKobrubyZOV</t>
  </si>
  <si>
    <t>SO 102 - ZPEVNĚNÉ PLOCHY, KOMUNIKACE</t>
  </si>
  <si>
    <t>ISodkop51</t>
  </si>
  <si>
    <t>14,4</t>
  </si>
  <si>
    <t>ISodkop53</t>
  </si>
  <si>
    <t>41,1</t>
  </si>
  <si>
    <t>LOZE7</t>
  </si>
  <si>
    <t>1,5</t>
  </si>
  <si>
    <t>m2BETONcesan</t>
  </si>
  <si>
    <t>536,4</t>
  </si>
  <si>
    <t>m2BETONsvah</t>
  </si>
  <si>
    <t>169</t>
  </si>
  <si>
    <t>m3OBSYPchran1</t>
  </si>
  <si>
    <t>3,495</t>
  </si>
  <si>
    <t>m3OBSYPchran2</t>
  </si>
  <si>
    <t>32,619</t>
  </si>
  <si>
    <t>m3ZASYPchran1</t>
  </si>
  <si>
    <t>7,02</t>
  </si>
  <si>
    <t>m3ZASYPchran2</t>
  </si>
  <si>
    <t>40,32</t>
  </si>
  <si>
    <t>mLEModsek</t>
  </si>
  <si>
    <t>NASYP3</t>
  </si>
  <si>
    <t>41,5</t>
  </si>
  <si>
    <t>OBLOUKobrub</t>
  </si>
  <si>
    <t>2,356</t>
  </si>
  <si>
    <t>OBRUBvymena</t>
  </si>
  <si>
    <t>obrusACO</t>
  </si>
  <si>
    <t>8,96</t>
  </si>
  <si>
    <t>OBSYP7</t>
  </si>
  <si>
    <t>4,005</t>
  </si>
  <si>
    <t>ODKOPzem54</t>
  </si>
  <si>
    <t>4,5</t>
  </si>
  <si>
    <t>ODVOZ7</t>
  </si>
  <si>
    <t>31,195</t>
  </si>
  <si>
    <t>ODVOZzem51</t>
  </si>
  <si>
    <t>61,703</t>
  </si>
  <si>
    <t>ODVOZzem53</t>
  </si>
  <si>
    <t>10,582</t>
  </si>
  <si>
    <t>PASEKzula</t>
  </si>
  <si>
    <t>PLOCHA1</t>
  </si>
  <si>
    <t>322,8</t>
  </si>
  <si>
    <t>podkladACP</t>
  </si>
  <si>
    <t>5,3</t>
  </si>
  <si>
    <t>PVC110</t>
  </si>
  <si>
    <t>rezACO</t>
  </si>
  <si>
    <t>12,8</t>
  </si>
  <si>
    <t>rezCHRANICKA1</t>
  </si>
  <si>
    <t>rODKOPzem51</t>
  </si>
  <si>
    <t>5,184</t>
  </si>
  <si>
    <t>rODKOPzem53</t>
  </si>
  <si>
    <t>12,33</t>
  </si>
  <si>
    <t>rPLANplosky</t>
  </si>
  <si>
    <t>8,4</t>
  </si>
  <si>
    <t>rRYHYchran2</t>
  </si>
  <si>
    <t>92,4</t>
  </si>
  <si>
    <t>sODKOPzem51</t>
  </si>
  <si>
    <t>56,519</t>
  </si>
  <si>
    <t>sODKOPzem53</t>
  </si>
  <si>
    <t>43,682</t>
  </si>
  <si>
    <t>sRYHYchran1</t>
  </si>
  <si>
    <t>12,6</t>
  </si>
  <si>
    <t>SUTasfFREZ5</t>
  </si>
  <si>
    <t>1,64</t>
  </si>
  <si>
    <t>VODICIprefa</t>
  </si>
  <si>
    <t>VODICIzula</t>
  </si>
  <si>
    <t>VYKOPjam70</t>
  </si>
  <si>
    <t>5,44</t>
  </si>
  <si>
    <t>VYKOPryh71</t>
  </si>
  <si>
    <t>11,12</t>
  </si>
  <si>
    <t>VYKOPryh72</t>
  </si>
  <si>
    <t>VYPLNdren7</t>
  </si>
  <si>
    <t>1,2</t>
  </si>
  <si>
    <t>VYPLNvsak7</t>
  </si>
  <si>
    <t>6,2</t>
  </si>
  <si>
    <t>VYZTUZm2</t>
  </si>
  <si>
    <t>528</t>
  </si>
  <si>
    <t>ZAREZzem53</t>
  </si>
  <si>
    <t>42,3</t>
  </si>
  <si>
    <t>ZASYPzem7</t>
  </si>
  <si>
    <t>3,365</t>
  </si>
  <si>
    <t>ZD6doplneni</t>
  </si>
  <si>
    <t>ZD6upravaZOV</t>
  </si>
  <si>
    <t>ZD6vymena</t>
  </si>
  <si>
    <t>ZULAcelkem</t>
  </si>
  <si>
    <t>264</t>
  </si>
  <si>
    <t xml:space="preserve">    5.1 - Komunikace z žulových odseků</t>
  </si>
  <si>
    <t xml:space="preserve">    5.3 - Komunikace z česaného betonu - cesty a plošky mobiliáře</t>
  </si>
  <si>
    <t xml:space="preserve">    5.4 - Komunikace ze zámkové dlažby</t>
  </si>
  <si>
    <t xml:space="preserve">    5.5 - Komunikace - asfaltová vozovka - podél výměny obrub</t>
  </si>
  <si>
    <t xml:space="preserve">    5.6 - Výměna silničního obrubníku podél AB vozovky</t>
  </si>
  <si>
    <t xml:space="preserve">    5.7 - Vsakovací jáma, propust, drenáž</t>
  </si>
  <si>
    <t xml:space="preserve">    5.9 - Ostatní dlažby - vodící linie, dlažby kostek mobiliáře</t>
  </si>
  <si>
    <t>M - Práce a dodávky M</t>
  </si>
  <si>
    <t xml:space="preserve">    46.1-M.1 - Zemní práce při extr.mont.pracích - kabelová chránička pro budoucí VO</t>
  </si>
  <si>
    <t xml:space="preserve">    46.2-M.2 - Zemní práce při extr.mont.pracích - chránička stávajících kabelů</t>
  </si>
  <si>
    <t>5.1</t>
  </si>
  <si>
    <t>Komunikace z žulových odseků</t>
  </si>
  <si>
    <t>122251103</t>
  </si>
  <si>
    <t>Odkopávky a prokopávky nezapažené v hornině třídy těžitelnosti I skupiny 3 objem do 100 m3 strojně</t>
  </si>
  <si>
    <t>1860072575</t>
  </si>
  <si>
    <t>" dle :  Soupisu prací pro SO 102 + PD"</t>
  </si>
  <si>
    <t xml:space="preserve">" komunikace + lem (vše žulové odseky) " </t>
  </si>
  <si>
    <t>0,36*(ZULAcelkem+0,2*280,0)</t>
  </si>
  <si>
    <t>" betonové pásky v odsekové dlažbě (7mb) "</t>
  </si>
  <si>
    <t>0,36*0,4*7,0</t>
  </si>
  <si>
    <t xml:space="preserve"> "dle soupisu:  BILANCE POVRCHY "</t>
  </si>
  <si>
    <t>" - odpočty částí vybouraných stáv. ploch v místě nové k-ce: žulové odseky"</t>
  </si>
  <si>
    <t>" (vybouráno v SO 101  v tl. dle bourané příslušné plochy SO 101)"</t>
  </si>
  <si>
    <t>" stáv. betonová dlažba ZD6: 130m2"                     -0,25*130,0</t>
  </si>
  <si>
    <t xml:space="preserve">" stáv. schodiště vstup ul. Rotalova: 8,5m2 "      -0,36*8,5                     </t>
  </si>
  <si>
    <t>" sejmutá travnatá plocha: 125,5m2 "                        -0,15*125,5</t>
  </si>
  <si>
    <t>" - odpočty částí vybour, stáv. ploch v místě nové k-ce:  beton.pásek v žul.odseku"</t>
  </si>
  <si>
    <t>" stáv. betonová dlažba ZD6: 0,48m2 (1,2m z pásku)"     -0,25*0,48</t>
  </si>
  <si>
    <t>"  - odpočet ručního dokopu v ochran. pásmu IS  "</t>
  </si>
  <si>
    <t>-rODKOPzem51</t>
  </si>
  <si>
    <t>122211101</t>
  </si>
  <si>
    <t>Odkopávky a prokopávky v hornině třídy těžitelnosti I, skupiny 3 ručně</t>
  </si>
  <si>
    <t>2128264443</t>
  </si>
  <si>
    <t>" ruční dokop těsně nad kabely / do 30% z ochran. pásma IS / pro skl.žulové odseky  tl.0,36m"</t>
  </si>
  <si>
    <t>0,30*cISodkop51</t>
  </si>
  <si>
    <t>129001101</t>
  </si>
  <si>
    <t>Příplatek za ztížení odkopávky nebo prokopávky v blízkosti inženýrských sítí</t>
  </si>
  <si>
    <t>-1445610117</t>
  </si>
  <si>
    <t>" odkopy v ochran.pásmu nad kabely /BUDE UPŘESNĚNO DLE SOND IS při realizaci "</t>
  </si>
  <si>
    <t>"  40m2  pro skl.žulové odseky  tl.0,36m"</t>
  </si>
  <si>
    <t>"přepokládaná  hl. kabelů 0,60-0,40m"</t>
  </si>
  <si>
    <t>40,0*(0,36-((0,60+0,40)/2-0,50))</t>
  </si>
  <si>
    <t>" rezerva IS (posun zákresu IS nebo nenormového uložení IS) do 20%"</t>
  </si>
  <si>
    <t>0,20*ISodkop51</t>
  </si>
  <si>
    <t>Součet    celkový  IS odkop</t>
  </si>
  <si>
    <t>652824283</t>
  </si>
  <si>
    <t>" zemina získaná /výkopy "</t>
  </si>
  <si>
    <t>-942700126</t>
  </si>
  <si>
    <t>2029280141</t>
  </si>
  <si>
    <t>181951112</t>
  </si>
  <si>
    <t>Úprava pláně v hornině třídy těžitelnosti I skupiny 1 až 3 se zhutněním strojně</t>
  </si>
  <si>
    <t>1177369235</t>
  </si>
  <si>
    <t>" plochy a cesty z žulových odseků "     ZULAcelkem</t>
  </si>
  <si>
    <t>LEMm2</t>
  </si>
  <si>
    <t>" lemování "    0,2*mLEModsek</t>
  </si>
  <si>
    <t>0,4*PASEKzula</t>
  </si>
  <si>
    <t>182151111</t>
  </si>
  <si>
    <t>Svahování v zářezech v hornině třídy těžitelnosti I skupiny 1 až 3 strojně</t>
  </si>
  <si>
    <t>-1986197549</t>
  </si>
  <si>
    <t>" 1) plochy a cesty z žulových odseků: celkem264m2, z toho svah 104m2 "     104,0</t>
  </si>
  <si>
    <t>591211111-51</t>
  </si>
  <si>
    <t>Kladení dlažby ze  -žulových odseků tl.100-120mm -  do lože z kameniva těženého fr.4-8 průměrné tl. 50 mm</t>
  </si>
  <si>
    <t>-1625188393</t>
  </si>
  <si>
    <t>" 1) plochy a cesty z žulových odseků celkem"          264,0</t>
  </si>
  <si>
    <t>58381007-92</t>
  </si>
  <si>
    <t>odseky z žulových štípaných kostek, tříděné tl. 100-120mm</t>
  </si>
  <si>
    <t>1433875297</t>
  </si>
  <si>
    <t>ZULAcelkem*1,02</t>
  </si>
  <si>
    <t>591211119-59</t>
  </si>
  <si>
    <t xml:space="preserve">Příplatek svah do 1:2 - pro kladení dlažby ze - žulových odseků tl.100-120mm </t>
  </si>
  <si>
    <t>479846057</t>
  </si>
  <si>
    <t>ZULAsvah</t>
  </si>
  <si>
    <t>916111119-20</t>
  </si>
  <si>
    <t>Osazení obruby š.200mm ze  - žulových odseků tl.100-120mm - s boční opěrou do lože z betonu prostého</t>
  </si>
  <si>
    <t>1300823514</t>
  </si>
  <si>
    <t>" 1)  lem  1-řádek (š.200m)  z odseků "                  280,0</t>
  </si>
  <si>
    <t>-118877476</t>
  </si>
  <si>
    <t>0,20*mLEModsek*1,02</t>
  </si>
  <si>
    <t>916991121</t>
  </si>
  <si>
    <t>Lože pod obrubníky, krajníky nebo obruby z dlažebních kostek z betonu prostého</t>
  </si>
  <si>
    <t>-804619680</t>
  </si>
  <si>
    <t>" 1)  lem  1-řádek (š.200m)  z odseků  280,0mb"</t>
  </si>
  <si>
    <t>" vzor.řez -plocha ze žul.odseků - zvětšené beton.lože pod obrubu/řádek z odseků"</t>
  </si>
  <si>
    <t>" na tl. podkladn.  štěrku 2*100mm (HDK 16/32+ŠD)"</t>
  </si>
  <si>
    <t>(0,20+0,10)*mLEModsek*(0,10+0,10)</t>
  </si>
  <si>
    <t>916131113.1</t>
  </si>
  <si>
    <t>Betonový pásek v terénu - prefabrikát š.400mm dl1000mm v. 100mm M+D+přesun hmot</t>
  </si>
  <si>
    <t>-1087506677</t>
  </si>
  <si>
    <t>" 2) bet.pásky v terénu= respektive v dlážděné ploše=7mb=2,8m2 "     7,0</t>
  </si>
  <si>
    <t>564730111</t>
  </si>
  <si>
    <t>Podklad z kameniva hrubého drceného vel. 16-32 mm plochy přes 100 m2 tl 100 mm</t>
  </si>
  <si>
    <t>118742311</t>
  </si>
  <si>
    <t>" dle řezu beton.lože "    -0,20*mLEmodsek</t>
  </si>
  <si>
    <t>564831111</t>
  </si>
  <si>
    <t>Podklad ze štěrkodrtě ŠD plochy přes 100 m2 tl 100 mm</t>
  </si>
  <si>
    <t>-1542809725</t>
  </si>
  <si>
    <t>421333116</t>
  </si>
  <si>
    <t>" přesun hmot "     PLOCHA1*0,1*2</t>
  </si>
  <si>
    <t>-2016911035</t>
  </si>
  <si>
    <t>998223011</t>
  </si>
  <si>
    <t>Přesun hmot pro pozemní komunikace s krytem dlážděným</t>
  </si>
  <si>
    <t>-627257428</t>
  </si>
  <si>
    <t>5.3</t>
  </si>
  <si>
    <t>Komunikace z česaného betonu - cesty a plošky mobiliáře</t>
  </si>
  <si>
    <t>131251102</t>
  </si>
  <si>
    <t>Hloubení jam nezapažených v hornině třídy těžitelnosti I skupiny 3 objem do 50 m3 strojně</t>
  </si>
  <si>
    <t>-318349322</t>
  </si>
  <si>
    <t>" Hloubení nezapažených jam a zářezů strojně..."</t>
  </si>
  <si>
    <t>" páteřní komunikace - řez mezi stromy  "</t>
  </si>
  <si>
    <t>" zářez - výkop + násyp (po sejmutí ornice)  "</t>
  </si>
  <si>
    <t>" plocha zářezu  = 0,9m2, délka = 47 mb (hloubení jam a zářezů)"     0,9*47,0</t>
  </si>
  <si>
    <t>171151112</t>
  </si>
  <si>
    <t>Uložení sypaniny z hornin nesoudržných kamenitých do násypů zhutněných strojně</t>
  </si>
  <si>
    <t>1546708182</t>
  </si>
  <si>
    <t>" páteřní komunikace - řez mezi stromy "</t>
  </si>
  <si>
    <t>" násyp: hutněno po 20cm "</t>
  </si>
  <si>
    <t>" zářez - výkop + násyp"</t>
  </si>
  <si>
    <t>" hutněné násypy z vhodného materialu pro násyp pod komunikace (v zářezu) "</t>
  </si>
  <si>
    <t>" plocha násypu  = 0,5m2, délka = 47 mb "     0,5*47,0</t>
  </si>
  <si>
    <t>" plocha násypu  = 0,9m2, délka = 20 mb "     0,9*20,0</t>
  </si>
  <si>
    <t>58331202</t>
  </si>
  <si>
    <t>štěrkodrť netříděná do 100mm amfibolit</t>
  </si>
  <si>
    <t>2142291651</t>
  </si>
  <si>
    <t>" dodání vhodn. materialu pro násyp pod komunikace -  např. netříděná ŠD "</t>
  </si>
  <si>
    <t xml:space="preserve">" nebo jiné kamenivo vhodné do aktivní zóny zemního tělesa dle ČSN 736133 </t>
  </si>
  <si>
    <t>"(zejména tabulka A.1, kapitola 4 a 9 s odpovídajícími hodnotami Id, PS, CBR a IBI "</t>
  </si>
  <si>
    <t>"  vč. dodání na místo zabudování. Zkoušení dle ČSN 736133)"</t>
  </si>
  <si>
    <t>" tonáž vč. % zhutnění "</t>
  </si>
  <si>
    <t>NASYP3*2,30</t>
  </si>
  <si>
    <t>-556600479</t>
  </si>
  <si>
    <t xml:space="preserve">" přesun hmot pro NÁSYP ze ŠD"     </t>
  </si>
  <si>
    <t>-2099384487</t>
  </si>
  <si>
    <t>171151101</t>
  </si>
  <si>
    <t>Hutnění boků násypů pro jakýkoliv sklon a míru zhutnění svahu</t>
  </si>
  <si>
    <t>-1612238083</t>
  </si>
  <si>
    <t>" zpevnění svahu násypu a zářezu  volně loženými kameny "</t>
  </si>
  <si>
    <t>" zhutnění svahu před zpevněním kameny"</t>
  </si>
  <si>
    <t>1,8*20,0</t>
  </si>
  <si>
    <t>171152501</t>
  </si>
  <si>
    <t>Zhutnění podloží z hornin soudržných nebo nesoudržných pod násypy</t>
  </si>
  <si>
    <t>218189362</t>
  </si>
  <si>
    <t>" úprava podloží pod hutněné násypy, zhutnění na 30Mpa "</t>
  </si>
  <si>
    <t>" plocha násypu  = 0,5m2/š.2,0m, délka = 47 mb "     2,0*47,0</t>
  </si>
  <si>
    <t>" plocha násypu  = 0,9m2/š.4,6m, PF3, délka = 20 mb "     4,6*20,0</t>
  </si>
  <si>
    <t>181152302</t>
  </si>
  <si>
    <t>Úprava pláně pro silnice a dálnice v zářezech se zhutněním</t>
  </si>
  <si>
    <t>386021414</t>
  </si>
  <si>
    <t>" vzor.řezy PF3, PF 5, +řec   B-B´  "</t>
  </si>
  <si>
    <t>" páteřní komuinkace - řez mezi stromy "     2,7*(47,0+20,0)</t>
  </si>
  <si>
    <t>1961241083</t>
  </si>
  <si>
    <t>" zářez - výkop + násyp "</t>
  </si>
  <si>
    <t>(1,6+1,4)*47,0+1,4*20,0</t>
  </si>
  <si>
    <t>-1071972364</t>
  </si>
  <si>
    <t xml:space="preserve">" komunikace - česaný beton " </t>
  </si>
  <si>
    <t>" cesta +pigment.cesta + navazující plošky mobiliáře: odkop celkem tl.k-ce 0,30m"</t>
  </si>
  <si>
    <t>0,30*m2BETONcesan</t>
  </si>
  <si>
    <t xml:space="preserve"> "dle soupisu:  BILANCE POVRCHY -odpočty demolic "</t>
  </si>
  <si>
    <t>" -odpočty částí vybouraných stáv. ploch v místě nové k-ce:  česaný beton (nový celk.495m2)"</t>
  </si>
  <si>
    <t>" stáv. bet.dlažba ZD6:  265m2 v místě cesty"     -0,25*265,0</t>
  </si>
  <si>
    <t>" sejmutá travnatá plocha:  230m2 "                       -0,15*230,0</t>
  </si>
  <si>
    <t>" -odpočty částí vybour.stáv. ploch v místě nové k-ce:  plošky mobiláře /čes.beton (nový celk.8,4m2)"</t>
  </si>
  <si>
    <t>" stáv. bet.dlažba ZD6:  v místě 3 laviček 6,48m2"           -0,25*6,48</t>
  </si>
  <si>
    <t>" sejmutá travnatá plocha:  v místě 2 křesel  1,92m2"   -0,15*1,92</t>
  </si>
  <si>
    <t>"- odpočty částí vybour.stáv. ploch v místě nové k-ce:  česaný beton pigmentovaný (nový celk.33m2)"</t>
  </si>
  <si>
    <t>" stáv. bet.dlažba ZD6:  9m2 v místě cesty pigment.beton"     -0,25*9,0</t>
  </si>
  <si>
    <t>-rODKOPzem53</t>
  </si>
  <si>
    <t>-592687990</t>
  </si>
  <si>
    <t>" ruční dokop těsně nad kabely / do 25% z ochran. pásma IS / pro skl. čes.betony  tl.0,30m"</t>
  </si>
  <si>
    <t>0,25*cISodkop53</t>
  </si>
  <si>
    <t>-973682901</t>
  </si>
  <si>
    <t>"  130m2  pro skl. česaný beton tl.0,30m"</t>
  </si>
  <si>
    <t>"   7m2  pro skl. pigmentov.čes. beton tl.0,30m"</t>
  </si>
  <si>
    <t>" přepokládaná  hl. kabelů 0,60-0,40m"</t>
  </si>
  <si>
    <t>(130,0+7,0)*(0,30-((0,60+0,40)/2-0,50))</t>
  </si>
  <si>
    <t>0,20*ISodkop53</t>
  </si>
  <si>
    <t>1343270369</t>
  </si>
  <si>
    <t xml:space="preserve">" zemina získaná "     </t>
  </si>
  <si>
    <t>" zářez/jáma "     ZAREZzem53</t>
  </si>
  <si>
    <t>" odkop strojně"             sODKOPzem53</t>
  </si>
  <si>
    <t>" odkop ručně"                rODKOPzem53</t>
  </si>
  <si>
    <t>" zemina spotřebov.v SO 102 =0, násyp bude z nakoupen.materiálu "    -0</t>
  </si>
  <si>
    <t>celkVYKOPYzem53</t>
  </si>
  <si>
    <t>" - odložit vykop. zeminu (87,73m3) na mezideponii pro doplnění  vykopkov.materiálu do zásypů v SO 101"</t>
  </si>
  <si>
    <t>" viz. bilance v SO 101 položka nakládání:  celk.výkopy-(zásypy+násypy) = chybí  87,73m3 do SO 101"</t>
  </si>
  <si>
    <t>" (pro dosypy nových cest v rámci SO 101 násyp=88,5m3, část se vezme z výkopů SO 101, zbytek doplní výkopkem z SO 102)"</t>
  </si>
  <si>
    <t>-87,73</t>
  </si>
  <si>
    <t>1040215696</t>
  </si>
  <si>
    <t>92138901</t>
  </si>
  <si>
    <t>-287470468</t>
  </si>
  <si>
    <t>" úprava pláně pod podkladní ŠD "</t>
  </si>
  <si>
    <t>-rPLANplosky</t>
  </si>
  <si>
    <t>181912112</t>
  </si>
  <si>
    <t>Úprava pláně v hornině třídy těžitelnosti I skupiny 3 se zhutněním ručně</t>
  </si>
  <si>
    <t>-452729702</t>
  </si>
  <si>
    <t>" malé plochy ručně= plošky pod mobiláře: úprav pláně pod ŠD "</t>
  </si>
  <si>
    <t>" ploška pod 3* lavičky celk.6,48m2"         3*(1,2*1,8 )</t>
  </si>
  <si>
    <t>" ploška pod 2* křesla celk.  1,92m2"         2*(1,2*0,8 )</t>
  </si>
  <si>
    <t>182351123</t>
  </si>
  <si>
    <t>Rozprostření ornice pl přes 100 do 500 m2 ve svahu přes 1:5 tl vrstvy do 200 mm strojně</t>
  </si>
  <si>
    <t>1693326677</t>
  </si>
  <si>
    <t>" rozprostření ornice tl. 200mm "</t>
  </si>
  <si>
    <t>" vyrovnání terénu okolo páteřní komunikace "     2,4*47,0</t>
  </si>
  <si>
    <t>"  nalož.+dovoz z mezideponie - viz. SO 101 (započteno v rámci celkov. bilancí  SO 101)"</t>
  </si>
  <si>
    <t>m2ORNICE53</t>
  </si>
  <si>
    <t>464511111.1</t>
  </si>
  <si>
    <t xml:space="preserve">Volně ložené kameny vč.dodávky  - zpevnění vytvořených svahů </t>
  </si>
  <si>
    <t>-1509301728</t>
  </si>
  <si>
    <t>581124115.1</t>
  </si>
  <si>
    <t>Kryt z betonu tř. C30/37 - strojně česaný beton komunikace pro pěší tl. 150 mm, vč. dilatace po 6m</t>
  </si>
  <si>
    <t>295416532</t>
  </si>
  <si>
    <t>" cesta "                   495,0</t>
  </si>
  <si>
    <t>" cesta pigment. beton "          33,0</t>
  </si>
  <si>
    <t>m2PLOSKYbet</t>
  </si>
  <si>
    <t>581191119.1</t>
  </si>
  <si>
    <t>Příplatek za pigmentaci betonu - probarvený beton CB  komunikací  tl.150mm</t>
  </si>
  <si>
    <t>-1703471628</t>
  </si>
  <si>
    <t>451319779-91</t>
  </si>
  <si>
    <t xml:space="preserve">Příplatek za sklon nad 1:5 do 1:2  zhotovení  krytu z česaného betonu tl.150mm </t>
  </si>
  <si>
    <t>-313754802</t>
  </si>
  <si>
    <t>919716111</t>
  </si>
  <si>
    <t>Výztuž cementobetonového krytu ze svařovaných sítí hmotnosti do 7,5 kg/m2</t>
  </si>
  <si>
    <t>-872429010</t>
  </si>
  <si>
    <t xml:space="preserve">" KARI síť 6/100 x 6/100 / vyztužení cest CB (-bez plošek mobiliáře) " </t>
  </si>
  <si>
    <t xml:space="preserve"> VYZTUZm2*0,00444</t>
  </si>
  <si>
    <t>631319175</t>
  </si>
  <si>
    <t>Příplatek k mazanině tl přes 120 do 240 mm za stržení povrchu spodní vrstvy před vložením výztuže</t>
  </si>
  <si>
    <t>1471798296</t>
  </si>
  <si>
    <t xml:space="preserve">"  vyztužené cesyt CB (-bez plošek mobiliáře) " </t>
  </si>
  <si>
    <t>0,15* VYZTUZm2</t>
  </si>
  <si>
    <t>939191011.1</t>
  </si>
  <si>
    <t>Zřízení bednění konstrukcí pozemních komunikací - vč. trojúhelníkové lišty pro horní skosení okrajů 8mm</t>
  </si>
  <si>
    <t>-847274953</t>
  </si>
  <si>
    <t>" CB komunikace z česaného betonu tl.0,15m: bednění bočních lemů"</t>
  </si>
  <si>
    <t>" cesta  495 m2 "                                                    2* 188,0*0,15</t>
  </si>
  <si>
    <t>" cesta pigment. beton  33,m2 "                   2*(1,5+21,8)*0,15</t>
  </si>
  <si>
    <t>" ploška pod 3* lavičky celk.6,48m2"         3*(2*(1,2+1,8 )*0,15)</t>
  </si>
  <si>
    <t>" ploška pod 2* křesla celk.  1,92m2"         2*(2*(1,2+0,8 )*0,15)</t>
  </si>
  <si>
    <t>939191021.1</t>
  </si>
  <si>
    <t>Odstranění bednění konstrukcí pozemních komunikací- vč. trojúhelníkové lišty pro horní skosení</t>
  </si>
  <si>
    <t>-1055861182</t>
  </si>
  <si>
    <t>919741111.1</t>
  </si>
  <si>
    <t>Ošetření cementobetonové plochy pěšin vodou</t>
  </si>
  <si>
    <t>-970316645</t>
  </si>
  <si>
    <t>" 5x "     m2BETONcesan*5</t>
  </si>
  <si>
    <t>564851111-032</t>
  </si>
  <si>
    <t>Podklad ze štěrkodrtě ŠD plochy přes 100 m2 tl 150 mm - fr. 0-32</t>
  </si>
  <si>
    <t>223023683</t>
  </si>
  <si>
    <t>" podkladová vrstva ŠD fr. 0-32, tl. 150mm / cesta, barevný beton , plošky mobiliáře"</t>
  </si>
  <si>
    <t>451319779-92</t>
  </si>
  <si>
    <t xml:space="preserve">Příplatek za sklon nad 1:5 do 1:2  zhotovení  štěrkového podsypu tl.150mm </t>
  </si>
  <si>
    <t>-1421966916</t>
  </si>
  <si>
    <t>1576065099</t>
  </si>
  <si>
    <t>" přesun hmot pro ŠD"     m2BETONcesan*0,15</t>
  </si>
  <si>
    <t>-1253302503</t>
  </si>
  <si>
    <t>916371119.1</t>
  </si>
  <si>
    <t>Ocelový lem L80/40/6 kotvení do země roxory d12mm dl. 500mm žár pozink</t>
  </si>
  <si>
    <t>-1969842</t>
  </si>
  <si>
    <t>" cesta pigment. beton 33m2:   ocelový lem L profil 80/40/6mm"</t>
  </si>
  <si>
    <t>21,8*2</t>
  </si>
  <si>
    <t>998225111</t>
  </si>
  <si>
    <t>Přesun hmot pro pozemní komunikace s krytem z kamene, monolitickým betonovým nebo živičným</t>
  </si>
  <si>
    <t>-219103465</t>
  </si>
  <si>
    <t>5.4</t>
  </si>
  <si>
    <t>Komunikace ze zámkové dlažby</t>
  </si>
  <si>
    <t>-187711906</t>
  </si>
  <si>
    <t>" 4a)  výměna krytu/dlažby 2 m2:  původní Hprofil ZD6  (nevhodný formát, DO SUTI) vyměnit "</t>
  </si>
  <si>
    <t>" za formát  kvádr  20x10cm/tl.6cm =pro navázání okolní dlažby "</t>
  </si>
  <si>
    <t>" použít vybrané DM dladžice (kvádr 20/10/6 cm) z SO 101 (Příprava území) "</t>
  </si>
  <si>
    <t xml:space="preserve">     " 5) stáv.bet.ZD6 dlažba 45m2: rozebrání a zpětné složení =opatření /úprava pro ZOV"     </t>
  </si>
  <si>
    <t>" = v místě příjezdu vozidel stavby DM dlažbu a po skončení 100% této dlažby "</t>
  </si>
  <si>
    <t>" zpětně použít (vč.oprav +doplnění podkladní ŠD 15cm)"</t>
  </si>
  <si>
    <t>-337515865</t>
  </si>
  <si>
    <t>ZD6vymena*0,131</t>
  </si>
  <si>
    <t>-1780771496</t>
  </si>
  <si>
    <t>ZD6vymena*0,131*(9-1)</t>
  </si>
  <si>
    <t>1679218783</t>
  </si>
  <si>
    <t>-517616783</t>
  </si>
  <si>
    <t>" štěrkový  odpad z DM dlažeb ZD6 ( zbytky lože+spárování, dle tonáže započtené v DM položce)"</t>
  </si>
  <si>
    <t>ZD6vymena*(0,260-0,131)</t>
  </si>
  <si>
    <t>ZD6upravaZOV*(0,260-0,131)</t>
  </si>
  <si>
    <t>-2142043541</t>
  </si>
  <si>
    <t>ZD6vymena*(0,260-0,131)*(9-1)</t>
  </si>
  <si>
    <t>ZD6upravaZOV*(0,260-0,131)*(9-1)</t>
  </si>
  <si>
    <t>1437331518</t>
  </si>
  <si>
    <t>1248790716</t>
  </si>
  <si>
    <t>-1618703666</t>
  </si>
  <si>
    <t>" odstran.poškozené podkladní ŠD  cca 15cm "</t>
  </si>
  <si>
    <t>1456866621</t>
  </si>
  <si>
    <t>" odstraněná ŠD tl. 0,15m"</t>
  </si>
  <si>
    <t>ZD6upravaZOV*0,29</t>
  </si>
  <si>
    <t>-160499196</t>
  </si>
  <si>
    <t>ZD6upravaZOV*0,29*(9-1)</t>
  </si>
  <si>
    <t>-1176884682</t>
  </si>
  <si>
    <t>1171629660</t>
  </si>
  <si>
    <t xml:space="preserve">" 5)obruby z kostek podél  stáv.bet.ZD6 dlažba 45m2: rozebrání a zpět.složení =opatření /úprava pro ZOV"     </t>
  </si>
  <si>
    <t>" = v místě příjezdu vozidel stavby DM obrubu z kostek (2 řádek DŽK dl. 13,5m)  "</t>
  </si>
  <si>
    <t xml:space="preserve">"  a po skončení 100% této kostky zpětně použít "     2*13,5        </t>
  </si>
  <si>
    <t xml:space="preserve">Mezisoučet       úprava obrub DŽK pro ZOV  </t>
  </si>
  <si>
    <t>-333761078</t>
  </si>
  <si>
    <t>" betonový  odpad z lože DM obrub z kostek ( bet.lože+spárování, dle tonáže započtené v DM položce)"</t>
  </si>
  <si>
    <t>DZKobrubyZOV*(0,115-0,024)</t>
  </si>
  <si>
    <t>-134834984</t>
  </si>
  <si>
    <t>DZKobrubyZOV*(0,115-0,024)*(9-1)</t>
  </si>
  <si>
    <t>1806358612</t>
  </si>
  <si>
    <t>" (mimo zpětně použité kostky DŽK  0,024 t/mb) "</t>
  </si>
  <si>
    <t>122251101</t>
  </si>
  <si>
    <t>Odkopávky a prokopávky nezapažené v hornině třídy těžitelnosti I skupiny 3 objem do 20 m3 strojně</t>
  </si>
  <si>
    <t>1707163880</t>
  </si>
  <si>
    <t>" 4b) doplnění nové plochy ZD6 u vstupu 15 m2:  = zřízení plné nové skladby na celk.hl.0,30m (výkop v zeleni)"</t>
  </si>
  <si>
    <t>" lokální odkopY (mimo hlavní trasu CB) "                15,0*0,30</t>
  </si>
  <si>
    <t>-140673619</t>
  </si>
  <si>
    <t xml:space="preserve"> ODKOPzem54</t>
  </si>
  <si>
    <t>236288531</t>
  </si>
  <si>
    <t>871005177</t>
  </si>
  <si>
    <t>181913112</t>
  </si>
  <si>
    <t>Úprava pláně v hornině třídy těžitelnosti II skupiny 4 se zhutněním ručně</t>
  </si>
  <si>
    <t>1199152922</t>
  </si>
  <si>
    <t>" 4a)  výměna krytu/dlažby 2 m2:  původní Hprofil ZD6  (nevhodný formát) výměna "</t>
  </si>
  <si>
    <t>" ruční úprava pláně (2m2) po DM =pro navázání okolní dlažby "</t>
  </si>
  <si>
    <t>1403034756</t>
  </si>
  <si>
    <t>181951114</t>
  </si>
  <si>
    <t>Úprava pláně v hornině třídy těžitelnosti II skupiny 4 a 5 se zhutněním strojně</t>
  </si>
  <si>
    <t>10739945</t>
  </si>
  <si>
    <t>" + rozšíření pro obruby z kostek (2 řádek DŽK) 13,5m"</t>
  </si>
  <si>
    <t>(2*0,10+0,15)*13,5</t>
  </si>
  <si>
    <t>596211110</t>
  </si>
  <si>
    <t>Kladení zámkové dlažby komunikací pro pěší ručně tl 60 mm skupiny A pl do 50 m2</t>
  </si>
  <si>
    <t>-687952761</t>
  </si>
  <si>
    <t xml:space="preserve">      " 4) betonová dlažba:  předláždění - doplnění - návaznost na stáv. dlažbu: 2+15m2 "     </t>
  </si>
  <si>
    <t>" 4a)  výměna krytu/dlažby 2 m2:  původní Hprofil ZD6  (nevhodný formát) vyměnit "</t>
  </si>
  <si>
    <t>2,0</t>
  </si>
  <si>
    <t>Mezisoučet              výměna krytu /dlažby zd6</t>
  </si>
  <si>
    <t>" bet.dlažba ZD6  =  kvádr  20x10cm/tl.6cm =pro navázání okolní dlažby "</t>
  </si>
  <si>
    <t>15,0</t>
  </si>
  <si>
    <t>Mezisoučet           doplněná plocha  ZD6</t>
  </si>
  <si>
    <t>45,0</t>
  </si>
  <si>
    <t xml:space="preserve">Mezisoučet       úprava ploch ZD6  pro ZOV  </t>
  </si>
  <si>
    <t>Součet                     plochy lokálně do 50m2</t>
  </si>
  <si>
    <t>596211114.1</t>
  </si>
  <si>
    <t>Příplatek za návaznost dlažby:  zvětšené řezání, dokládání stykových hran apod</t>
  </si>
  <si>
    <t>1335532332</t>
  </si>
  <si>
    <t>" navázání na okolní plochy = do 50%"</t>
  </si>
  <si>
    <t>0,50*ZD6doplneni</t>
  </si>
  <si>
    <t>" navázání na okolní plochy = do 10%"</t>
  </si>
  <si>
    <t>0,10*ZD6upravaZOV</t>
  </si>
  <si>
    <t>564861011</t>
  </si>
  <si>
    <t>Podklad ze štěrkodrtě ŠD plochy do 100 m2 tl 200 mm</t>
  </si>
  <si>
    <t>871897197</t>
  </si>
  <si>
    <t>" podkladní ŠD 20cm"</t>
  </si>
  <si>
    <t>564851011</t>
  </si>
  <si>
    <t>Podklad ze štěrkodrtě ŠD plochy do 100 m2 tl 150 mm</t>
  </si>
  <si>
    <t>143753281</t>
  </si>
  <si>
    <t>" doplnění podkladní ŠD  cca 15cm "</t>
  </si>
  <si>
    <t>81</t>
  </si>
  <si>
    <t>-892526778</t>
  </si>
  <si>
    <t xml:space="preserve">" přesun hmot pro ŠD"     </t>
  </si>
  <si>
    <t>ZD6doplneni*0,20</t>
  </si>
  <si>
    <t>ZD6upravaZOV*0,15</t>
  </si>
  <si>
    <t>82</t>
  </si>
  <si>
    <t>974319876</t>
  </si>
  <si>
    <t>83</t>
  </si>
  <si>
    <t>916111122</t>
  </si>
  <si>
    <t>Osazení obruby z drobných kostek bez boční opěry do lože z betonu prostého</t>
  </si>
  <si>
    <t>-991096335</t>
  </si>
  <si>
    <t>" 2 řádek DŽK 13,5m:  - bez opěrky"</t>
  </si>
  <si>
    <t>DZKobrubyZOV/2</t>
  </si>
  <si>
    <t>84</t>
  </si>
  <si>
    <t>916111123</t>
  </si>
  <si>
    <t>Osazení obruby z drobných kostek s boční opěrou do lože z betonu prostého</t>
  </si>
  <si>
    <t>-1481278012</t>
  </si>
  <si>
    <t>" 2 řádek DŽK 13,5m:  s opěrkou"</t>
  </si>
  <si>
    <t>85</t>
  </si>
  <si>
    <t>979054451</t>
  </si>
  <si>
    <t>Očištění vybouraných zámkových dlaždic s původním spárováním z kameniva těženého</t>
  </si>
  <si>
    <t>-531227996</t>
  </si>
  <si>
    <t>" očištění stáv. dlaždice pro zpětné použití dlažby ZD6 (vč. 3% na prořezy) = lokální  předlažby"</t>
  </si>
  <si>
    <t>" 4a)  výměna krytu/dlažby 2 m2:  původní Hprofil ZD6  (nevhodný formát do suti) vyměnit "</t>
  </si>
  <si>
    <t>" použít vybrané DM dlaždice (kvádr 20/10/6 cm) z SO 101 (Příprava území) "</t>
  </si>
  <si>
    <t>ZD6vymena*1,03</t>
  </si>
  <si>
    <t>ZD6doplneni*1,03</t>
  </si>
  <si>
    <t>ZD6upravaZOV*1,03</t>
  </si>
  <si>
    <t>86</t>
  </si>
  <si>
    <t>-1569980827</t>
  </si>
  <si>
    <t>" 2 řádek DŽK 13,5m, zpětné použití 100% kostek "</t>
  </si>
  <si>
    <t>DZKobrubyZOV*0,10</t>
  </si>
  <si>
    <t>87</t>
  </si>
  <si>
    <t>997221151</t>
  </si>
  <si>
    <t>Vodorovná doprava suti z kusových materiálů stavebním kolečkem do 50 m</t>
  </si>
  <si>
    <t>1050942076</t>
  </si>
  <si>
    <t>" přesun hmot pro zpětně použité dlažby ZD6 (vč. 3% na prořezy) = lokální  předlažby"</t>
  </si>
  <si>
    <t>" v ceně položky je:  naložení, přesun do 50m , složení "</t>
  </si>
  <si>
    <t>" v rámci SO 102 pro zpětné použ. je uvažovan dovoz na mezideponii  (i z DM dlažeb v rámci SO101)"</t>
  </si>
  <si>
    <t>"  + zpětný rozvoz (po přebírce a očištění) "</t>
  </si>
  <si>
    <t>(ZD6vymena*0,131*1,03)*(1+1)</t>
  </si>
  <si>
    <t>" 4b) doplnění nové plochy ZD6 u vstupu 15 m2:  = zřízení plné nové skladby "</t>
  </si>
  <si>
    <t>(ZD6doplneni*0,131*1,03)*(1+1)</t>
  </si>
  <si>
    <t>" = v místě příjezdu vozidel stavby DM dlažbu a po skončení 100% této dlažby zpětně použít"</t>
  </si>
  <si>
    <t>(ZD6upravaZOV*0,131*1,03)*(1+1)</t>
  </si>
  <si>
    <t>Mezisoučet                           dlažby ZD6</t>
  </si>
  <si>
    <t xml:space="preserve">" 5) dtto obruby z kostek podél  stáv.bet.ZD6 dlažba 45m2:  DM+osaz.zpět=opatření /úprava pro ZOV"     </t>
  </si>
  <si>
    <t>" 2 řádek DŽK 13,5m, zpětné použití 100% kostek (0,024 t/mb) "</t>
  </si>
  <si>
    <t>DZKobrubyZOV*0,024*(1+1)</t>
  </si>
  <si>
    <t>Mezisoučet                       kostky</t>
  </si>
  <si>
    <t>88</t>
  </si>
  <si>
    <t>-2098564434</t>
  </si>
  <si>
    <t>5.5</t>
  </si>
  <si>
    <t>Komunikace - asfaltová vozovka - podél výměny obrub</t>
  </si>
  <si>
    <t>89</t>
  </si>
  <si>
    <t>113107021</t>
  </si>
  <si>
    <t>Odstranění podkladu z kameniva drceného tl do 100 mm při překopech ručně</t>
  </si>
  <si>
    <t>501974954</t>
  </si>
  <si>
    <t>" oprava asfaltové vozovky v místě výměny obrub "</t>
  </si>
  <si>
    <t>" POZNÁMKA:  DM a zaprávka obrubníku= oddíl  5.6 "</t>
  </si>
  <si>
    <t>" (v případě nerealizace výměny obrub budou oba oddíly 5.5 a 5.6. odečteny jako méněpráce/MNP)"</t>
  </si>
  <si>
    <t xml:space="preserve">" Soupis prací SO 102 / oprava původ.silnič.obrubníku 10m vč. opravy přilehlé AB vozovky"             </t>
  </si>
  <si>
    <t>" odstranění asfalt. vozovky po vrstvách  "</t>
  </si>
  <si>
    <t xml:space="preserve">" ŠD - část do  hl. nivelety lože obrubníku = cca na celk. k.-0,35m= cca 100mm"   </t>
  </si>
  <si>
    <t>" (tl.DM vozovky v cm =  5/ ACO + 5/ ACP + 15/  KSC= 25cm + dokop 10/ŠD=35cm=niveleta lože obrubníku)"</t>
  </si>
  <si>
    <t>0,20*10,0</t>
  </si>
  <si>
    <t>-1134644792</t>
  </si>
  <si>
    <t>drazkaSD*0,190</t>
  </si>
  <si>
    <t>91</t>
  </si>
  <si>
    <t>1234716552</t>
  </si>
  <si>
    <t>(drazkaSD*0,19)*(9-1)</t>
  </si>
  <si>
    <t>92</t>
  </si>
  <si>
    <t>-1590288265</t>
  </si>
  <si>
    <t>93</t>
  </si>
  <si>
    <t>113107031</t>
  </si>
  <si>
    <t>Odstranění podkladu z betonu prostého tl přes 100 do 150 mm při překopech ručně</t>
  </si>
  <si>
    <t>-1876600500</t>
  </si>
  <si>
    <t>" odstranění asfalt. vozovky po vrstvách "</t>
  </si>
  <si>
    <t>" KSC - 150mm "   0,20*10,0</t>
  </si>
  <si>
    <t>94</t>
  </si>
  <si>
    <t>919735123</t>
  </si>
  <si>
    <t>Řezání stávajícího betonového krytu hl přes 100 do 150 mm</t>
  </si>
  <si>
    <t>-35746809</t>
  </si>
  <si>
    <t>" KSC - 150mm "     1*10,0+2*0,2</t>
  </si>
  <si>
    <t>95</t>
  </si>
  <si>
    <t>607187482</t>
  </si>
  <si>
    <t>drazkaKSC*0,325</t>
  </si>
  <si>
    <t>96</t>
  </si>
  <si>
    <t>1542283423</t>
  </si>
  <si>
    <t>(drazkaKSC*0,325)*(9-1)</t>
  </si>
  <si>
    <t>5,2*8 'Přepočtené koeficientem množství</t>
  </si>
  <si>
    <t>97</t>
  </si>
  <si>
    <t>480861837</t>
  </si>
  <si>
    <t>98</t>
  </si>
  <si>
    <t>113154113</t>
  </si>
  <si>
    <t>Frézování živičného krytu tl 50 mm pruh š 0,5 m pl do 500 m2 bez překážek v trase</t>
  </si>
  <si>
    <t>-2060646095</t>
  </si>
  <si>
    <t>" odstranění asfalt. vozovky po vrstvách - uskakovaně: odfrézováním "</t>
  </si>
  <si>
    <t>" obrus ACP 16+   tl.50mm: pruh š. 0,50m "   (0,2+0,3*1)*(10,0+2*0,3*1)</t>
  </si>
  <si>
    <t>99</t>
  </si>
  <si>
    <t>113154123</t>
  </si>
  <si>
    <t>Frézování živičného krytu tl 50 mm pruh š přes 0,5 do 1 m pl do 500 m2 bez překážek v trase</t>
  </si>
  <si>
    <t>-1326489948</t>
  </si>
  <si>
    <t>" obrus AC0 11   tl.50mm: pruh š. 0,80m "   (0,2+0,3*2)*(10,0+2*0,3*2)</t>
  </si>
  <si>
    <t>100</t>
  </si>
  <si>
    <t>919735111</t>
  </si>
  <si>
    <t>Řezání stávajícího živičného krytu hl do 50 mm</t>
  </si>
  <si>
    <t>-1680160398</t>
  </si>
  <si>
    <t>" odstranění asfalt. vozovky po vrstvách - uskakovaně "</t>
  </si>
  <si>
    <t>" AC011 - 50mm "      1*(10,0+2*0,3*2)+2*(0,2+0,3*2)</t>
  </si>
  <si>
    <t>rezACP</t>
  </si>
  <si>
    <t>" ACP16+ - 50mm "   1*(10,0+2*0,3*1)+2*(0,2+0,3*1)</t>
  </si>
  <si>
    <t>101</t>
  </si>
  <si>
    <t>530447135</t>
  </si>
  <si>
    <t>102</t>
  </si>
  <si>
    <t>184719453</t>
  </si>
  <si>
    <t>SUTasfFREZ5*(9-1)</t>
  </si>
  <si>
    <t>103</t>
  </si>
  <si>
    <t>997221875-1</t>
  </si>
  <si>
    <t>Poplatek za uložení na recyklační skládce (skládkovné) stavebního odpadu asfaltového bez obsahu dehtu zatříděného do Katalogu odpadů pod kódem 17 03 02.</t>
  </si>
  <si>
    <t>1489433929</t>
  </si>
  <si>
    <t>" sut asfalt frézovaný "</t>
  </si>
  <si>
    <t>obrusACO*0,115</t>
  </si>
  <si>
    <t>podkladACP*0,115</t>
  </si>
  <si>
    <t>104</t>
  </si>
  <si>
    <t>-614282043</t>
  </si>
  <si>
    <t>" srovnání po DM a znutnění zbytku podkladu ŠD pro osazení obruby a zapravení drážky vozovky"</t>
  </si>
  <si>
    <t>" drážka podél DM obrubníku "     0,20*10,0</t>
  </si>
  <si>
    <t xml:space="preserve">"+ rozšíření pod obrubník"               0,25*10 </t>
  </si>
  <si>
    <t>105</t>
  </si>
  <si>
    <t>566901131</t>
  </si>
  <si>
    <t>Vyspravení podkladu po překopech inženýrských sítí plochy do 15 m2 štěrkodrtí tl. 100 mm</t>
  </si>
  <si>
    <t>1253502681</t>
  </si>
  <si>
    <t>" zapravení  asfalt. vozovky po vrstvácH "</t>
  </si>
  <si>
    <t>" ŠDa - 100mm "     drazkaSD</t>
  </si>
  <si>
    <t>106</t>
  </si>
  <si>
    <t>566901172-01</t>
  </si>
  <si>
    <t>Vyspravení podkladu po překopech inženýrských sítí plochy do 15 m2 směsí kameniva stmeleného cementem SC C 8/10 - KSC I. - tl 150 mm</t>
  </si>
  <si>
    <t>-1216923895</t>
  </si>
  <si>
    <t>" zapravení  asfalt. vozovky po vrstvách "</t>
  </si>
  <si>
    <t>" KSC- 150mm "                 drazkaKSC</t>
  </si>
  <si>
    <t>107</t>
  </si>
  <si>
    <t>573111119.1</t>
  </si>
  <si>
    <t>Postřik živičný infiltrační z asfaltu</t>
  </si>
  <si>
    <t>976961204</t>
  </si>
  <si>
    <t>" pod ACP "     podkladACP</t>
  </si>
  <si>
    <t>108</t>
  </si>
  <si>
    <t>572330111.1</t>
  </si>
  <si>
    <t>Vyspravení krytu komunikací po překopech pl do 15 m2 ACP16+ tl 50 mm</t>
  </si>
  <si>
    <t>102268332</t>
  </si>
  <si>
    <t xml:space="preserve">" podkladní vrstva ACP16+ - tl. 50mm "   </t>
  </si>
  <si>
    <t>109</t>
  </si>
  <si>
    <t>572340111.1</t>
  </si>
  <si>
    <t>Vyspravení krytu komunikací po překopech pl do 15 m2 asfaltovým betonem ACO11+ tl 50 mm</t>
  </si>
  <si>
    <t>-330459834</t>
  </si>
  <si>
    <t xml:space="preserve">" zaprávka obrusu ACO 11 tl. 50mm "    </t>
  </si>
  <si>
    <t>110</t>
  </si>
  <si>
    <t>573211119.1</t>
  </si>
  <si>
    <t>Postřik živičný spojovací z asfaltu</t>
  </si>
  <si>
    <t>-1650708472</t>
  </si>
  <si>
    <t>" pod ACO11+ "     obrusACO</t>
  </si>
  <si>
    <t>111</t>
  </si>
  <si>
    <t>919732211</t>
  </si>
  <si>
    <t>Styčná spára napojení nového živičného povrchu na stávající za tepla š 15 mm hl 25 mm s prořezáním</t>
  </si>
  <si>
    <t>36456441</t>
  </si>
  <si>
    <t>" asfal.zálivka s prořezem v místech napojení obrusů vozovky"</t>
  </si>
  <si>
    <t xml:space="preserve">" viz. zarovnávací řezy  AC011 - 50mm "  </t>
  </si>
  <si>
    <t>112</t>
  </si>
  <si>
    <t>938908421</t>
  </si>
  <si>
    <t>Čištění vozovek vodním paprskem pod tlakem 2500 barů</t>
  </si>
  <si>
    <t>-1531180175</t>
  </si>
  <si>
    <t>" dočištění po ometení po frézování  živice  před položením (zaprávkou) přesahované  k-ce "</t>
  </si>
  <si>
    <t>" pruhy přesahovné  AB  k-ce /dočištění tlakovou vodou"</t>
  </si>
  <si>
    <t xml:space="preserve">" pod spojov.postřik pro ACO " </t>
  </si>
  <si>
    <t>obrusACO-podkladACP</t>
  </si>
  <si>
    <t xml:space="preserve">" pod infiltrač.postřik pro ACP " </t>
  </si>
  <si>
    <t>podkladACP-drazkaKSC</t>
  </si>
  <si>
    <t>113</t>
  </si>
  <si>
    <t>938909311</t>
  </si>
  <si>
    <t>Čištění vozovek metením strojně podkladu nebo krytu betonového nebo živičného</t>
  </si>
  <si>
    <t>-398800651</t>
  </si>
  <si>
    <t>" ometení po frézování  živice  před položením (zaprávkou) přesahované  k-ce "</t>
  </si>
  <si>
    <t>114</t>
  </si>
  <si>
    <t>284689688</t>
  </si>
  <si>
    <t>CISTENIvozov*(0,010+0,020)</t>
  </si>
  <si>
    <t>115</t>
  </si>
  <si>
    <t>-41761554</t>
  </si>
  <si>
    <t>CISTENIvozov*(0,010+0,020)*(9-1)</t>
  </si>
  <si>
    <t>116</t>
  </si>
  <si>
    <t>-1204564475</t>
  </si>
  <si>
    <t>117</t>
  </si>
  <si>
    <t>302383642</t>
  </si>
  <si>
    <t>5.6</t>
  </si>
  <si>
    <t>Výměna silničního obrubníku podél AB vozovky</t>
  </si>
  <si>
    <t>118</t>
  </si>
  <si>
    <t>1668734007</t>
  </si>
  <si>
    <t>" POZNÁMKA:  DM a zaprávka vozovky podél výměny obrubníku = oddíl  5.5"</t>
  </si>
  <si>
    <t>" Soupis prací SO 102 / oprava původ.silnič.obrubníku"             10,0</t>
  </si>
  <si>
    <t>119</t>
  </si>
  <si>
    <t>-1073920356</t>
  </si>
  <si>
    <t>OBRUBvymena*0,205</t>
  </si>
  <si>
    <t>120</t>
  </si>
  <si>
    <t>-985342509</t>
  </si>
  <si>
    <t>OBRUBvymena*0,205*(9-1)</t>
  </si>
  <si>
    <t>121</t>
  </si>
  <si>
    <t>2100793622</t>
  </si>
  <si>
    <t>122</t>
  </si>
  <si>
    <t>-2007880595</t>
  </si>
  <si>
    <t>123</t>
  </si>
  <si>
    <t>916131213</t>
  </si>
  <si>
    <t>Osazení silničního obrubníku betonového stojatého s boční opěrou do lože z betonu prostého</t>
  </si>
  <si>
    <t>-1916861572</t>
  </si>
  <si>
    <t>124</t>
  </si>
  <si>
    <t>59217072</t>
  </si>
  <si>
    <t>obrubník silniční betonový 1000x100x250mm</t>
  </si>
  <si>
    <t>1098439758</t>
  </si>
  <si>
    <t>OBRUBvymena*1,02</t>
  </si>
  <si>
    <t>" + 20%  zvětšný prořez v oblouku"</t>
  </si>
  <si>
    <t>OBLOUKobrub*0,20</t>
  </si>
  <si>
    <t>125</t>
  </si>
  <si>
    <t>916231292</t>
  </si>
  <si>
    <t>Příplatek za řezání obrubníků při osazování do oblouku o poloměru do 2,5m</t>
  </si>
  <si>
    <t>1616450512</t>
  </si>
  <si>
    <t xml:space="preserve">" výkr. C Koordinač.situace: roh příjezdu  R 1,5m"      </t>
  </si>
  <si>
    <t>(PI*(2*1,5))/4</t>
  </si>
  <si>
    <t>126</t>
  </si>
  <si>
    <t>916231293-01</t>
  </si>
  <si>
    <t>Příplatek za osazení obloukového obrubníku, řezaného pod úhlem na sraz,  vč.vyplnění a začištění spár s dodávkou materiálu MC (řezání = samostatná položka)</t>
  </si>
  <si>
    <t>918316544</t>
  </si>
  <si>
    <t>127</t>
  </si>
  <si>
    <t>1332801002</t>
  </si>
  <si>
    <t>5.7</t>
  </si>
  <si>
    <t>Vsakovací jáma, propust, drenáž</t>
  </si>
  <si>
    <t>128</t>
  </si>
  <si>
    <t>131251100</t>
  </si>
  <si>
    <t>Hloubení jam nezapažených v hornině třídy těžitelnosti I skupiny 3 objem do 20 m3 strojně</t>
  </si>
  <si>
    <t>999549798</t>
  </si>
  <si>
    <t>" dle  Soupis prací  SO 102 (platí pro celý oddíl 5.7) "</t>
  </si>
  <si>
    <t xml:space="preserve">" 7)  zasakovací jáma 2x komplet: půdorys  1,7*2,0m,  hl. 0,5m/pro kamenivo +0,3m/ pro zeminu"        </t>
  </si>
  <si>
    <t>2*(1,7*2,0*(0,5+0,3))</t>
  </si>
  <si>
    <t>129</t>
  </si>
  <si>
    <t>132251101</t>
  </si>
  <si>
    <t>Hloubení rýh nezapažených š do 800 mm v hornině třídy těžitelnosti I skupiny 3 objem do 20 m3 strojně</t>
  </si>
  <si>
    <t>1817282361</t>
  </si>
  <si>
    <t>" 6)   propust pro dešťové vody: rýha "     0,5*0,5*(5,3+5,9)</t>
  </si>
  <si>
    <t>" 7a) drenáž  úžlabí u schodiště, 16m / řez retenční rýhou, výkop od PT "  (0,5+0,8)/2*0,8*16,0</t>
  </si>
  <si>
    <t>130</t>
  </si>
  <si>
    <t>132251251</t>
  </si>
  <si>
    <t>Hloubení rýh nezapažených š do 2000 mm v hornině třídy těžitelnosti I skupiny 3 objem do 20 m3 strojně</t>
  </si>
  <si>
    <t>-193880864</t>
  </si>
  <si>
    <t>" 7)  potrubí 5m  k zasakovací jámě (2x komplet)"       2*(1,0*1,8*5,0)</t>
  </si>
  <si>
    <t>131</t>
  </si>
  <si>
    <t>-645744694</t>
  </si>
  <si>
    <t xml:space="preserve">" 7)  vrch zasakovací jámy 30cm zeminy pod zatravnění (viz.SO 801) / 2 kusy jam"   </t>
  </si>
  <si>
    <t>2*(1,7*2,0*0,30)</t>
  </si>
  <si>
    <t xml:space="preserve">" 7a)  drenáž  úžlabí u schodiště, 16m, zásyp zeminou dle řezu trativodem/retenční rýhou"    </t>
  </si>
  <si>
    <t>" zemina  v.=0,30m(v.=0,5-0,2m), š.0,63-0,75m/dl. 16mb"    (0,63+0,75)/5*0,30*16,0</t>
  </si>
  <si>
    <t>132</t>
  </si>
  <si>
    <t>2043360197</t>
  </si>
  <si>
    <t>" zpětně použitý výkopek"</t>
  </si>
  <si>
    <t>133</t>
  </si>
  <si>
    <t>54931171</t>
  </si>
  <si>
    <t>" zpětně použitý výkopek:  dovoz na mezideponii + zpětný rozvoz"</t>
  </si>
  <si>
    <t>ZASYPzem7*2</t>
  </si>
  <si>
    <t>134</t>
  </si>
  <si>
    <t>1090082731</t>
  </si>
  <si>
    <t xml:space="preserve">" zemina získaná "  </t>
  </si>
  <si>
    <t xml:space="preserve">" zemina zpětně použitá "    </t>
  </si>
  <si>
    <t>-ZASYPzem7</t>
  </si>
  <si>
    <t>135</t>
  </si>
  <si>
    <t>275404438</t>
  </si>
  <si>
    <t>136</t>
  </si>
  <si>
    <t>495508784</t>
  </si>
  <si>
    <t>137</t>
  </si>
  <si>
    <t>211531111-32</t>
  </si>
  <si>
    <t>Výplň odvodňovacích žeber nebo trativodů kamenivem hrubým drceným frakce:   32- 63 mm</t>
  </si>
  <si>
    <t>2073480477</t>
  </si>
  <si>
    <t>" výplně vsakovacích objektů drenážním kamenivem fr. 32-63 "</t>
  </si>
  <si>
    <t>" 6) propust pro dešťové vody/ kamenivo v.0,50m "     0,5*0,50*(5,3+5,9)</t>
  </si>
  <si>
    <t>" 7) zasakovací jáma  2 ks /kamenivo v. 0,50m"               2*( 1,7*2,0*0,50)</t>
  </si>
  <si>
    <t>138</t>
  </si>
  <si>
    <t>211561111-48</t>
  </si>
  <si>
    <t>Výplň odvodňovacích žeber nebo trativodů kamenivem hrubým drceným frakce 4 - 8 mm</t>
  </si>
  <si>
    <t>1029351220</t>
  </si>
  <si>
    <t xml:space="preserve">" 7a)  drenáž  úžlabí u schodiště, 15m, dopočet obsypu dren.žebra dle řezu trativodem/retenční rýhou"    </t>
  </si>
  <si>
    <t>" celk. potřeba kameniva v.=0,30m(v.0,8-0,5)  š.0,50-0,80m, 16mb"       (0,5+0,8)/2*0,30*16,0</t>
  </si>
  <si>
    <t>" - odpočet M3 kameniva započten. v položce 212752111-02   Trativod z drenáž.trubek DN100...."</t>
  </si>
  <si>
    <t>"  = podsyp HDK 2/4+obsyp HDK8/16 (celk.0,120m3/mb)"       -0,120*16,0</t>
  </si>
  <si>
    <t>Mezisoučet                                doplnění kameniva kolem drenáže</t>
  </si>
  <si>
    <t>" POZNÁMKA"</t>
  </si>
  <si>
    <t xml:space="preserve"> "  výkop  pro tuto drenáž a retenční rýhu je součástí SO 101 Příprava  "</t>
  </si>
  <si>
    <t>139</t>
  </si>
  <si>
    <t>-1328709000</t>
  </si>
  <si>
    <t>" přesun hmot "     VYPLNvsak7</t>
  </si>
  <si>
    <t>" přesun hmot "     VYPLNdren7</t>
  </si>
  <si>
    <t>140</t>
  </si>
  <si>
    <t>-1275768933</t>
  </si>
  <si>
    <t>141</t>
  </si>
  <si>
    <t>212751104-02</t>
  </si>
  <si>
    <t>Trativod z drenážních trubek flexibilních PVC-U SN 4 perforace 360° včetně lože otevřený výkop DN 100 pro meliorace -  lože HDK fr.2/4, obsyp HDK 8/16</t>
  </si>
  <si>
    <t>-1019123413</t>
  </si>
  <si>
    <t>" v ceně položky: trouba tuhá PE-HD DN 100mm, podsyp HDK 2/4+obsyp HDK8/16 (celk.0,120m3/mb)"</t>
  </si>
  <si>
    <t xml:space="preserve">" 7a)  drenáž  úžlabí u schodiště, zaústění do vsakov. jámy "    </t>
  </si>
  <si>
    <t xml:space="preserve">" drenážní potrubí PVC -SN4, flexibilní, perforovaná  DN 110mm, 16mb,uložit do štěrku fr.2/4"  </t>
  </si>
  <si>
    <t>" výkr. řez trativodem /retenční rýha "                          16,0</t>
  </si>
  <si>
    <t>mbDRENAZ110</t>
  </si>
  <si>
    <t>142</t>
  </si>
  <si>
    <t>211971121</t>
  </si>
  <si>
    <t>Zřízení opláštění žeber nebo trativodů geotextilií v rýze nebo zářezu sklonu přes 1:2 š do 2,5 m</t>
  </si>
  <si>
    <t>194775814</t>
  </si>
  <si>
    <t>" vystlání geotextilí / separace drenážního kameniva od zeminy"</t>
  </si>
  <si>
    <t>" 6) propust pro dešťové vody "     (5,3+5,9)*0,5*4+0,5*0,5*4</t>
  </si>
  <si>
    <t>" 7) zasakovací jáma 2kusy "             (2,0*(1,7*2+0,5*2+0,3)+1,7*0,5*2)*2</t>
  </si>
  <si>
    <t xml:space="preserve">" 7a)  drenáž  úžlabí u schodiště, 16m, řez retenční rýhou: š. 500-630mm,v.300mm"  </t>
  </si>
  <si>
    <t>(0,50+0,63+2*0,30+0,15)*16,0+2*((0,5+0,63)/2*0,30)</t>
  </si>
  <si>
    <t>143</t>
  </si>
  <si>
    <t>69311080</t>
  </si>
  <si>
    <t>geotextilie netkaná separační, ochranná, filtrační, drenážní PES 200g/m2</t>
  </si>
  <si>
    <t>2097983555</t>
  </si>
  <si>
    <t>76,019*1,1845 'Přepočtené koeficientem množství</t>
  </si>
  <si>
    <t>144</t>
  </si>
  <si>
    <t>175151101</t>
  </si>
  <si>
    <t>Obsypání potrubí strojně sypaninou bez prohození, uloženou do 3 m</t>
  </si>
  <si>
    <t>176645044</t>
  </si>
  <si>
    <t xml:space="preserve">" 7) zasakovací jáma 2kusy:  kanaliz.potrubí  PVC  DN110 (5m /1ks jámy) "       </t>
  </si>
  <si>
    <t xml:space="preserve">" obsyp potrubí "    </t>
  </si>
  <si>
    <t>1,0*(0,11+0,3)*PVC110</t>
  </si>
  <si>
    <t>" odpočet potrubí "</t>
  </si>
  <si>
    <t>-PI*(0,11/2)^2*PVC110</t>
  </si>
  <si>
    <t>145</t>
  </si>
  <si>
    <t>58331351</t>
  </si>
  <si>
    <t>kamenivo těžené drobné frakce 0/4</t>
  </si>
  <si>
    <t>-22400295</t>
  </si>
  <si>
    <t>OBSYP7*2,0</t>
  </si>
  <si>
    <t>146</t>
  </si>
  <si>
    <t>-625039394</t>
  </si>
  <si>
    <t>" přesun hmot "     OBSYP7</t>
  </si>
  <si>
    <t>147</t>
  </si>
  <si>
    <t>1547148415</t>
  </si>
  <si>
    <t>148</t>
  </si>
  <si>
    <t>451572111</t>
  </si>
  <si>
    <t>Lože pod potrubí otevřený výkop z kameniva drobného těženého</t>
  </si>
  <si>
    <t>-1137215528</t>
  </si>
  <si>
    <t xml:space="preserve">" lože pod potrubí, tl.15cm "    </t>
  </si>
  <si>
    <t>0,15*1,0*PVC110</t>
  </si>
  <si>
    <t>149</t>
  </si>
  <si>
    <t>66665944</t>
  </si>
  <si>
    <t>" přesun hmot "     LOZE7</t>
  </si>
  <si>
    <t>150</t>
  </si>
  <si>
    <t>1666181521</t>
  </si>
  <si>
    <t>151</t>
  </si>
  <si>
    <t>87126523-R01</t>
  </si>
  <si>
    <t>M+D  kanalizační potrubí z tvrdého PVC jednovrstvé tuhost třídy SN10 DN 110</t>
  </si>
  <si>
    <t>-92405359</t>
  </si>
  <si>
    <t xml:space="preserve">" 7) zasakovací jáma 2kusy:  potrubí  PVC  DN110 "       </t>
  </si>
  <si>
    <t>" napojení propusti pro dešťové svody (kanalizace)"     5,0*2</t>
  </si>
  <si>
    <t>152</t>
  </si>
  <si>
    <t>877260310</t>
  </si>
  <si>
    <t>Montáž kolen na kanalizačním potrubí z PP nebo tvrdého PVC trub hladkých plnostěnných DN 100</t>
  </si>
  <si>
    <t>431010333</t>
  </si>
  <si>
    <t>" napojení propusti pro dešťové svody "     2*2</t>
  </si>
  <si>
    <t>153</t>
  </si>
  <si>
    <t>28611353.1</t>
  </si>
  <si>
    <t>koleno kanalizační PVC KG 110x30°-87°</t>
  </si>
  <si>
    <t>-2110318056</t>
  </si>
  <si>
    <t>154</t>
  </si>
  <si>
    <t>998276101</t>
  </si>
  <si>
    <t>Přesun hmot pro trubní vedení z trub z plastických hmot otevřený výkop</t>
  </si>
  <si>
    <t>1361966037</t>
  </si>
  <si>
    <t>5.9</t>
  </si>
  <si>
    <t>Ostatní dlažby - vodící linie, dlažby kostek mobiliáře</t>
  </si>
  <si>
    <t>155</t>
  </si>
  <si>
    <t>596211111</t>
  </si>
  <si>
    <t>Kladení zámkové dlažby komunikací pro pěší ručně tl 60 mm skupiny A pl přes 50 do 100 m2</t>
  </si>
  <si>
    <t>-1075253825</t>
  </si>
  <si>
    <t>" dle  Soupis prací  SO 102 (platí pro celý oddíl 5.9) "</t>
  </si>
  <si>
    <t>" vodící linie (VL)  k česanému betonu "     0,40*155,0</t>
  </si>
  <si>
    <t>" POZNÁMKA:  zemní práce a podkladní k-ce pod tuto VL jsou započteny  "</t>
  </si>
  <si>
    <t>" v oddíle 5.2 -Komunikace z česaného betonu "</t>
  </si>
  <si>
    <t>156</t>
  </si>
  <si>
    <t>59245019-06</t>
  </si>
  <si>
    <t xml:space="preserve">dlažba betonová pro nevidomé s vodící linií - s podélnými drážkami 20x20x6 cm - přírodní </t>
  </si>
  <si>
    <t>-1361643966</t>
  </si>
  <si>
    <t>" 2x řada po 20cm= š.0,4, dl.155m"</t>
  </si>
  <si>
    <t>VODICIprefa*1,03</t>
  </si>
  <si>
    <t>157</t>
  </si>
  <si>
    <t>591111119-01</t>
  </si>
  <si>
    <t>Kladení dlažby - vodící linie z kamene,  do lože z kameniva drceného tl. 50 mm, vč. zaspárování</t>
  </si>
  <si>
    <t>-1524653611</t>
  </si>
  <si>
    <t>" vodící linie k žulové dlažbě "     0,4*17,5</t>
  </si>
  <si>
    <t>" v oddíle 5.1 -Komunikace z žulových odseků"</t>
  </si>
  <si>
    <t>158</t>
  </si>
  <si>
    <t>58381139-02</t>
  </si>
  <si>
    <t>kamenná dlažba vodící linie pro nevidomé - žulová dlaždice 400x400mm/tl. 85mm, vyfrézované drážky vodící linie</t>
  </si>
  <si>
    <t>264062741</t>
  </si>
  <si>
    <t>VODICIzula*1,03</t>
  </si>
  <si>
    <t>159</t>
  </si>
  <si>
    <t>59766111-01</t>
  </si>
  <si>
    <t>Plošky  patek mobiliáře dlážděné do lože z betonu tl 100 mm z dlažebních kostek drobných - vč. dodávky betonu, MC, kostek DŽK</t>
  </si>
  <si>
    <t>989417878</t>
  </si>
  <si>
    <t>" dle SO 901 - 4ks  odpadkov. košů "</t>
  </si>
  <si>
    <t>"koše budou umístěny do plochy 40x40 cm – žulová kostka v betonu (na bet.patkách, patky= součást SO 901)"</t>
  </si>
  <si>
    <t>" plošky z kostek  DŽK v bet.loži = SO102 "    4*(0,40*0,40)</t>
  </si>
  <si>
    <t>160</t>
  </si>
  <si>
    <t>1290704723</t>
  </si>
  <si>
    <t>161</t>
  </si>
  <si>
    <t>911121101.1</t>
  </si>
  <si>
    <t>Zábradlí v.900mm dl. 30m sloupky tr. 40/16 dl.1050mm po 1,5m kotveno z boku do betonu deska 150/150/12, bok pásovina 150/12,rozebíratelné - 30m, madlo trub.40/2,5 dl.30m pracny pas 50/4-250mm po 0,5m žárpozink M+D+přesun hmot</t>
  </si>
  <si>
    <t>1853814742</t>
  </si>
  <si>
    <t>" rozebíratelné zábradlí podél páteřní komunikace "</t>
  </si>
  <si>
    <t>" zábradlí   30m komplet "            1</t>
  </si>
  <si>
    <t>" č.výkr.  MR 2023 - ZABRADLI-SO 102"</t>
  </si>
  <si>
    <t xml:space="preserve">" přesná specifikace viz. TZ a přílohy "     </t>
  </si>
  <si>
    <t>"Madlo TR 40/2,5 mm celk. délka 30 m"</t>
  </si>
  <si>
    <t>"Ocel. sloupek 40/16 mm dl. 1 m:20 ks"</t>
  </si>
  <si>
    <t>"Ocel. deska 150/150/12 mm: 20 ks"</t>
  </si>
  <si>
    <t>"Pásovina 210/12 mm: 30 m"</t>
  </si>
  <si>
    <t>"Výseč z trubky 45/2,5 mm dl. 100 mm: 20 ks"</t>
  </si>
  <si>
    <t>"Pozn. Výše uvedené ocel. prvky žárově zinkované"</t>
  </si>
  <si>
    <t>"Ocel pracny 50/4 mm dl. 250 mm: 60 ks"</t>
  </si>
  <si>
    <t>"Šrouby a matuice M 10 dl. 50 mm – navařeno na pásovinu 210/12 mm: 80 ks"</t>
  </si>
  <si>
    <t>Práce a dodávky M</t>
  </si>
  <si>
    <t>46.1-M.1</t>
  </si>
  <si>
    <t>Zemní práce při extr.mont.pracích - kabelová chránička pro budoucí VO</t>
  </si>
  <si>
    <t>162</t>
  </si>
  <si>
    <t>1183705398</t>
  </si>
  <si>
    <t>" dle :  Soupis prací "</t>
  </si>
  <si>
    <t xml:space="preserve">" rezervní chránička pro VO 30m, hl. rýhy 70cm (výkop od pláně komunikace)"        </t>
  </si>
  <si>
    <t>0,60*0,70*rezCHRANICKA1</t>
  </si>
  <si>
    <t xml:space="preserve">Součet   </t>
  </si>
  <si>
    <t>163</t>
  </si>
  <si>
    <t>-1746237162</t>
  </si>
  <si>
    <t>164</t>
  </si>
  <si>
    <t>1296236934</t>
  </si>
  <si>
    <t>165</t>
  </si>
  <si>
    <t>-1379914924</t>
  </si>
  <si>
    <t>166</t>
  </si>
  <si>
    <t>-483344071</t>
  </si>
  <si>
    <t>"  rezervní chránička pro VO 30m:  zásyp zbytku rýhy po pláň, materiálem vhodným pod komunikace "</t>
  </si>
  <si>
    <t>"  rýha chráničky, prostor k zásypu "</t>
  </si>
  <si>
    <t xml:space="preserve">" odpočet OP vestavěn. k-cí  v kabel.rýhách ( lože 0,10m, trubky D110, obsyp 0,10m) "   </t>
  </si>
  <si>
    <t>-0,60*(0,10+0,110+0,10)*rezCHRANICKA1</t>
  </si>
  <si>
    <t>167</t>
  </si>
  <si>
    <t>256</t>
  </si>
  <si>
    <t>-500283286</t>
  </si>
  <si>
    <t>" vhodný materialu pro ZÁSYP pod komunikace -  např. netříděná ŠD "</t>
  </si>
  <si>
    <t>m3ZASYPchran1*2,30</t>
  </si>
  <si>
    <t>168</t>
  </si>
  <si>
    <t>175111101</t>
  </si>
  <si>
    <t>Obsypání potrubí ručně sypaninou bez prohození, uloženou do 3 m</t>
  </si>
  <si>
    <t>759703049</t>
  </si>
  <si>
    <t>"  rezervní chránička pro VO 30m:  obsyp 10cm "</t>
  </si>
  <si>
    <t>0,60*(0,110+0,10)*rezCHRANICKA1</t>
  </si>
  <si>
    <t xml:space="preserve">" -odpočet OP  1ks trubky chrániček  "             </t>
  </si>
  <si>
    <t>-PI*(0,110/2)^2*rezCHRANICKA1*1</t>
  </si>
  <si>
    <t>58337303</t>
  </si>
  <si>
    <t>štěrkopísek frakce 0/8</t>
  </si>
  <si>
    <t>-14256360</t>
  </si>
  <si>
    <t>m3OBSYPchran1*1,97*1,035</t>
  </si>
  <si>
    <t>170</t>
  </si>
  <si>
    <t>451573111</t>
  </si>
  <si>
    <t>Lože pod potrubí otevřený výkop ze štěrkopísku</t>
  </si>
  <si>
    <t>443697118</t>
  </si>
  <si>
    <t>"  rezervní chránička pro VO 30m:  lože"</t>
  </si>
  <si>
    <t>0,60*0,10*rezCHRANICKA1</t>
  </si>
  <si>
    <t>LOZEchran1</t>
  </si>
  <si>
    <t>171</t>
  </si>
  <si>
    <t>1315467269</t>
  </si>
  <si>
    <t>" přesun hmot sypké materiály. štěrky pro: lože, obsyp, zásyp "</t>
  </si>
  <si>
    <t>" přesun hmot celkem oddíl  46.1-M1 -chránička "    26,701</t>
  </si>
  <si>
    <t>" -odpočet  plast. trubek,  folie"                  -0,026</t>
  </si>
  <si>
    <t>172</t>
  </si>
  <si>
    <t>460010023</t>
  </si>
  <si>
    <t>Vytyčení trasy vedení kabelového podzemního v terénu volném</t>
  </si>
  <si>
    <t>km</t>
  </si>
  <si>
    <t>-917581008</t>
  </si>
  <si>
    <t>" rezervní chráničky D110 pro VO"</t>
  </si>
  <si>
    <t>rezCHRANICKA1*0,001</t>
  </si>
  <si>
    <t>173</t>
  </si>
  <si>
    <t>460671114</t>
  </si>
  <si>
    <t>Výstražná fólie pro krytí kabelů šířky přes 35 do 40 cm</t>
  </si>
  <si>
    <t>1924369363</t>
  </si>
  <si>
    <t>" rezervní chráničky D110 "</t>
  </si>
  <si>
    <t>174</t>
  </si>
  <si>
    <t>460791214</t>
  </si>
  <si>
    <t>Montáž trubek ochranných plastových uložených volně do rýhy ohebných přes 90 do 110 mm</t>
  </si>
  <si>
    <t>1638710775</t>
  </si>
  <si>
    <t>" Kabelová  chránička z korugov.trubky HDPE D110 "</t>
  </si>
  <si>
    <t>"  rezervní chránička pro VO "   30,0</t>
  </si>
  <si>
    <t>Mezisoučet   trubková rezervní  chránička</t>
  </si>
  <si>
    <t>175</t>
  </si>
  <si>
    <t>34571355</t>
  </si>
  <si>
    <t>trubka elektroinstalační ohebná dvouplášťová korugovaná (chránička) D 94/110mm, HDPE+LDPE</t>
  </si>
  <si>
    <t>1817649735</t>
  </si>
  <si>
    <t xml:space="preserve">" rezervní Chráničky D110  se zatahovacím drátem a spojkou"    </t>
  </si>
  <si>
    <t>rezCHRANICKA1*1,05</t>
  </si>
  <si>
    <t>176</t>
  </si>
  <si>
    <t>34571355-11</t>
  </si>
  <si>
    <t>uzavírací zátka pro chráničku  D110 (pro trubku elektroinstalační ohebnou dvouplášť.korugov. (chránička) D 94/110mm)</t>
  </si>
  <si>
    <t>954889199</t>
  </si>
  <si>
    <t>" výkr. -001 Situace/  utěsnění konců rezervních Chrániček:  1ks dl .30m "       1*2</t>
  </si>
  <si>
    <t>177</t>
  </si>
  <si>
    <t>-99576475</t>
  </si>
  <si>
    <t>46.2-M.2</t>
  </si>
  <si>
    <t>Zemní práce při extr.mont.pracích - chránička stávajících kabelů</t>
  </si>
  <si>
    <t>178</t>
  </si>
  <si>
    <t>119001421</t>
  </si>
  <si>
    <t>Dočasné zajištění kabelů a kabelových tratí ze 3 volně ložených kabelů</t>
  </si>
  <si>
    <t>-1621580260</t>
  </si>
  <si>
    <t>" dělená chránička pro stávaj.kabely 280m/ zajištění odkopaných kabelů"</t>
  </si>
  <si>
    <t>179</t>
  </si>
  <si>
    <t>132212131</t>
  </si>
  <si>
    <t>Hloubení nezapažených rýh šířky do 800 mm v soudržných horninách třídy těžitelnosti I skupiny 3 ručně</t>
  </si>
  <si>
    <t>849911957</t>
  </si>
  <si>
    <t>" dle :  Soupis prací pro SO 102"</t>
  </si>
  <si>
    <t>" ruční výkop podél stávaj.kabelů "</t>
  </si>
  <si>
    <t>" dělená chránička pro stávaj.kabely 280m, hl. rýhy cca 0,55m "</t>
  </si>
  <si>
    <t xml:space="preserve">" výkop od pláně komunikace (cca -0,30m). předpokl. ulož.stávaj. kabelů 0,60m "        </t>
  </si>
  <si>
    <t>" (0,10 lože +0,110  D chráničky +0,60  ulož.kabelů -0,30  pláň CB)=0,51 = 0,55m"</t>
  </si>
  <si>
    <t>0,60*0,55*delenCHRAN2</t>
  </si>
  <si>
    <t>180</t>
  </si>
  <si>
    <t>139001101</t>
  </si>
  <si>
    <t>Příplatek za ztížení vykopávky v blízkosti podzemního vedení</t>
  </si>
  <si>
    <t>-797786227</t>
  </si>
  <si>
    <t>"  výkop podél stávaj.kabelů "</t>
  </si>
  <si>
    <t>181</t>
  </si>
  <si>
    <t>1095219647</t>
  </si>
  <si>
    <t>182</t>
  </si>
  <si>
    <t>-2096579981</t>
  </si>
  <si>
    <t>183</t>
  </si>
  <si>
    <t>447131810</t>
  </si>
  <si>
    <t>184</t>
  </si>
  <si>
    <t>126759096</t>
  </si>
  <si>
    <t>" dělená chránička stávaj.kabelů  280m:  zásyp zbytku rýhy po pláň, materiálem vhodným pod komunikace "</t>
  </si>
  <si>
    <t>-0,60*(0,10+0,110+0,10)*delenCHRAN2</t>
  </si>
  <si>
    <t>185</t>
  </si>
  <si>
    <t>-1219388125</t>
  </si>
  <si>
    <t>m3ZASYPchran2*2,30</t>
  </si>
  <si>
    <t>186</t>
  </si>
  <si>
    <t>233048172</t>
  </si>
  <si>
    <t>" dělená chránička stávaj.kabelů  280m:  obsyp 10cm"</t>
  </si>
  <si>
    <t>0,60*(0,110+0,10)*delenCHRAN2</t>
  </si>
  <si>
    <t>-PI*(0,110/2)^2*delenCHRAN2</t>
  </si>
  <si>
    <t>187</t>
  </si>
  <si>
    <t>1888477183</t>
  </si>
  <si>
    <t>m3OBSYPchran2*1,97*1,035</t>
  </si>
  <si>
    <t>188</t>
  </si>
  <si>
    <t>797115434</t>
  </si>
  <si>
    <t>" dělená chránička stávaj.kabelů  280m:  lože  10cm"</t>
  </si>
  <si>
    <t>0,60*0,10*delenCHRAN2</t>
  </si>
  <si>
    <t>LOZEchran2</t>
  </si>
  <si>
    <t>189</t>
  </si>
  <si>
    <t>-761553454</t>
  </si>
  <si>
    <t>" přesun hmot celkem oddíl  46.2-M2 -chránička "    201,634</t>
  </si>
  <si>
    <t>" -odpočet  plast. trubek,  folie"                  -0,290</t>
  </si>
  <si>
    <t>190</t>
  </si>
  <si>
    <t>-1662952400</t>
  </si>
  <si>
    <t>delenCHRAN2*0,001</t>
  </si>
  <si>
    <t>191</t>
  </si>
  <si>
    <t>-1570144510</t>
  </si>
  <si>
    <t>" dělené chráničky D110 "</t>
  </si>
  <si>
    <t>192</t>
  </si>
  <si>
    <t>46079111-01</t>
  </si>
  <si>
    <t>Očištění odkopaných kabelů a uložení kabelů do dělené zaklapávací chráničky z trubek ochranných plastových tuhých, uložených volně do rýhy</t>
  </si>
  <si>
    <t>566171439</t>
  </si>
  <si>
    <t>193</t>
  </si>
  <si>
    <t>46079111-02</t>
  </si>
  <si>
    <t>Příplatek k montáži trubek ochranných plastových tuhých - za utěsnění konců PUR pěnou pro potrubí, vč. dodávky pěny</t>
  </si>
  <si>
    <t>1657423280</t>
  </si>
  <si>
    <t>" utěsnění konců dělených Chrániček D110  "</t>
  </si>
  <si>
    <t>(delenCHRAN2/3,6-0,778)*(PI*(0,110/2)^2*0,20)</t>
  </si>
  <si>
    <t>2*2*(PI*(0,110/2)^2*0,20)</t>
  </si>
  <si>
    <t>194</t>
  </si>
  <si>
    <t>460791114</t>
  </si>
  <si>
    <t>Montáž trubek ochranných plastových uložených volně do rýhy tuhých D přes 90 do 110 mm</t>
  </si>
  <si>
    <t>-667281727</t>
  </si>
  <si>
    <t>" dle :  Soupis prací  pro SO 102"</t>
  </si>
  <si>
    <t>" Kabelová  chránička stávaj.kabelů -z tuhé dělené trubky HDPE D110  (standart např. Arot)"</t>
  </si>
  <si>
    <t>"  chránička dělená (zaklapávací) "    280,0</t>
  </si>
  <si>
    <t>Mezisoučet   trubková  dělená  chránička</t>
  </si>
  <si>
    <t>195</t>
  </si>
  <si>
    <t>34571098</t>
  </si>
  <si>
    <t>trubka elektroinstalační dělená (chránička) D 100/110mm, HDPE</t>
  </si>
  <si>
    <t>-1682062420</t>
  </si>
  <si>
    <t>" (spoje přesahem 30cm na 3m trubku =10% /1mb)   "</t>
  </si>
  <si>
    <t>delenCHRAN2*1,10*1,05</t>
  </si>
  <si>
    <t>196</t>
  </si>
  <si>
    <t>1791134786</t>
  </si>
  <si>
    <t>BEDN</t>
  </si>
  <si>
    <t>134,105</t>
  </si>
  <si>
    <t>DRENAZ</t>
  </si>
  <si>
    <t>23,639</t>
  </si>
  <si>
    <t>fasadPILIR</t>
  </si>
  <si>
    <t>6,3</t>
  </si>
  <si>
    <t>LOZE</t>
  </si>
  <si>
    <t>1,97</t>
  </si>
  <si>
    <t>LOZEdren</t>
  </si>
  <si>
    <t>2,553</t>
  </si>
  <si>
    <t>ODKOP</t>
  </si>
  <si>
    <t>9,489</t>
  </si>
  <si>
    <t>ODVOZ1</t>
  </si>
  <si>
    <t>80,963</t>
  </si>
  <si>
    <t>SO 103 - SCHODIŠTĚ S1, OBVODOVÁ ZEĎ</t>
  </si>
  <si>
    <t>S1s</t>
  </si>
  <si>
    <t>52,722</t>
  </si>
  <si>
    <t>S1v</t>
  </si>
  <si>
    <t>18,06</t>
  </si>
  <si>
    <t>VYKOP1</t>
  </si>
  <si>
    <t>3,227</t>
  </si>
  <si>
    <t>VYKOP2</t>
  </si>
  <si>
    <t>16,572</t>
  </si>
  <si>
    <t>VYKOP3</t>
  </si>
  <si>
    <t>142,347</t>
  </si>
  <si>
    <t>ZASYPš</t>
  </si>
  <si>
    <t>84,757</t>
  </si>
  <si>
    <t>ZASYPzem103</t>
  </si>
  <si>
    <t>90,672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</si>
  <si>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</si>
  <si>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</si>
  <si>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</si>
  <si>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</si>
  <si>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</si>
  <si>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</si>
  <si>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</si>
  <si>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</si>
  <si>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</si>
  <si>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Zemní práce</t>
  </si>
  <si>
    <t>-1990206715</t>
  </si>
  <si>
    <t>" všechny položky v rozpočtu dle výkr. č."</t>
  </si>
  <si>
    <t>" v.č.10:  SCHODIŠTĚ  S1, OPĚRNÁ ZEĎ  (+ statika)"</t>
  </si>
  <si>
    <t>" v. č.11:  OPĚRNÁ ZEĎ - řez B-B "</t>
  </si>
  <si>
    <t>" v. č.12:  LAVICE/ZÍDKA-VSTUP Z UL.PROVAZNÍKOVA  "</t>
  </si>
  <si>
    <t>" v. č.13:  ÚPRAVA PIETNÍHO MÍSTA  "</t>
  </si>
  <si>
    <t>" schodiště S1 +rampy "</t>
  </si>
  <si>
    <t>0,3*(4,3+3,6)/2*14,4</t>
  </si>
  <si>
    <t>" odpočty částí vybouraných stáv. ploch v místě nové k-ce:  schodiště S1"</t>
  </si>
  <si>
    <t>" (vybouráno v SO 101  v tl. dle bourané příslušné plochy SO 101), dle soupisu:  BILANCE POVRCHY "</t>
  </si>
  <si>
    <t>" stáv. bet.dlažba ZD6: 25,5m2 v místě nových schodů S1"     -0,25*25,5</t>
  </si>
  <si>
    <t>" staré schodiště (vstup.ul. Rotalova): 4m2 v místě nových schodů S1"   -0,3*4,0</t>
  </si>
  <si>
    <t>Mezisoučet        odpočty demolic  z SO 101</t>
  </si>
  <si>
    <t>-1364370231</t>
  </si>
  <si>
    <t xml:space="preserve">" základ betonové lavice/zídka v.č.12 - vstup ul. Provazníkova"     </t>
  </si>
  <si>
    <t>0,6*(0,65+0,15+(0,06+0,47)/2)*(4,75+0,15*2)</t>
  </si>
  <si>
    <t>-189847214</t>
  </si>
  <si>
    <t xml:space="preserve">" pietní místo v.č.13 "     </t>
  </si>
  <si>
    <t>0,95*(1,5*7,4+2,75*8,65)/2</t>
  </si>
  <si>
    <t>132251254</t>
  </si>
  <si>
    <t>Hloubení rýh nezapažených š do 2000 mm v hornině třídy těžitelnosti I skupiny 3 objem do 500 m3 strojně</t>
  </si>
  <si>
    <t>-1228643956</t>
  </si>
  <si>
    <t>" základ. pas spodní "</t>
  </si>
  <si>
    <t>0,8*(1,7*(2,3+1,8+0,6)+2,5*(2,3+1,8+0,6+0,8/2))/2</t>
  </si>
  <si>
    <t>" základ. pas prostřední "</t>
  </si>
  <si>
    <t>0,66*(3,5*(2,3+(1,8+1,1)/2+0,6)+4,3*(2,3+(1,8+1,1)/2+0,6+0,66/2))/2</t>
  </si>
  <si>
    <t>0,15*1,8*(2,3+(1,8+1,1)/2+0,6+0,15/2)</t>
  </si>
  <si>
    <t>" základ. pas horní "</t>
  </si>
  <si>
    <t>0,8*(1,7*(2,3+1,1+0,6)+2,5*(2,3+1,1+0,6+0,8/2))/2</t>
  </si>
  <si>
    <t>" opěrné zdi u schodiště S1 (OS1)"</t>
  </si>
  <si>
    <t>" opěrná zeď v místě stávající zdi - výkop viz. SO 101"</t>
  </si>
  <si>
    <t>" opěrná zeď - grafický beton (OS1) "</t>
  </si>
  <si>
    <t>((210,74+210,87)/2-208,84)*((1,5+0,3*2)*2+(210,74+210,87)/2-208,84)/2*(2,0+2,9)/2</t>
  </si>
  <si>
    <t>" opěrná zeď - první od zdi z grafického betonu (OS1) "</t>
  </si>
  <si>
    <t>(1,965+2,4)/2*((1,5+0,3*2)*2+(1,965+2,4)/2)/2*(3,0+3,7)/2</t>
  </si>
  <si>
    <t>" opěrná zeď - druhá od zdi z grafického betonu (OS2) "</t>
  </si>
  <si>
    <t>(1,84+2,36)/2*((1,3+0,3*2)*2+(1,84+2,36)/2)/2*4,35</t>
  </si>
  <si>
    <t>" opěrná zeď - třetí od zdi z grafického betonu (OS3) "</t>
  </si>
  <si>
    <t>(1,9+2,3)/2*((1,1+0,3*2)*2+(1,9+2,3)/2)/2*4,35</t>
  </si>
  <si>
    <t>" opěrná zeď - čtvrtá od zdi z grafického betonu (OS4) "</t>
  </si>
  <si>
    <t>(1,84+2,37)/2*((0,95+0,3*2)*2+(1,84+2,37)/2)/2*4,35</t>
  </si>
  <si>
    <t>1853970619</t>
  </si>
  <si>
    <t>" zásyp vykopanou zeminou "</t>
  </si>
  <si>
    <t>" opěrné zdi u schodiště S1 - zásyp vně - mimo schodiště "</t>
  </si>
  <si>
    <t>" opěrná zeď v místě stávající zdi - zásyp viz. SO 101"</t>
  </si>
  <si>
    <t>(210,74-208,84)*((1,05+0,3)*2+210,74-208,84)/2*(2,0+2,9)/2</t>
  </si>
  <si>
    <t>-0,35*1,05*(2,0+2,9)/2</t>
  </si>
  <si>
    <t>(1,965+2,4)/2*((1,05+0,3)*2+(1,965+2,4)/2)/2*(3,0+3,7)/2</t>
  </si>
  <si>
    <t>-0,35*1,05*(3,0+3,7)/2</t>
  </si>
  <si>
    <t>(1,84+2,36)/2*((0,837+0,3)*2+(1,84+2,36)/2)/2*4,35</t>
  </si>
  <si>
    <t>-0,35*0,837*4,35</t>
  </si>
  <si>
    <t>(1,9+2,3)/2*((0,649+0,3)*2+(1,9+2,3)/2)/2*4,35</t>
  </si>
  <si>
    <t>-0,35*0,649*4,35</t>
  </si>
  <si>
    <t>(1,84+2,37)/2*((0,5+0,3)*2+(1,84+2,37)/2)/2*4,35</t>
  </si>
  <si>
    <t>-0,35*0,5*4,35</t>
  </si>
  <si>
    <t>" drenáž "</t>
  </si>
  <si>
    <t>-DRENAZ*0,3*0,36</t>
  </si>
  <si>
    <t>-0,4*0,75*6,3-0,4*0,15*6,0</t>
  </si>
  <si>
    <t xml:space="preserve">" v.č.12  -lavice/zídka-vstup z ul.Provazníkova"     </t>
  </si>
  <si>
    <t xml:space="preserve">" základ betonové lavice/zídky"     </t>
  </si>
  <si>
    <t>-0,6*(0,65+0,15)*(4,75+0,15*2)</t>
  </si>
  <si>
    <t>-0,4*(0,06+0,47)/2*4,75</t>
  </si>
  <si>
    <t>-1709215588</t>
  </si>
  <si>
    <t>-571236496</t>
  </si>
  <si>
    <t>ZASYPzem103*2</t>
  </si>
  <si>
    <t>-40902642</t>
  </si>
  <si>
    <t>" zemina získaná "     ODKOP+VYKOP1+VYKOP2+VYKOP3</t>
  </si>
  <si>
    <t>" zemina spotřebovaná "     -ZASYPzem103</t>
  </si>
  <si>
    <t>1171422163</t>
  </si>
  <si>
    <t>vlastní</t>
  </si>
  <si>
    <t>61928755</t>
  </si>
  <si>
    <t>-983242659</t>
  </si>
  <si>
    <t>" zásyp štěrkem - výkop opěrných zdí na straně schodiště "</t>
  </si>
  <si>
    <t>(210,87-208,84)*((0,2+0,3)*2+210,87-208,84)/2*(2,0+2,9)/2</t>
  </si>
  <si>
    <t>-0,35*0,2*(2,0+2,9)/2</t>
  </si>
  <si>
    <t>(1,965+2,4)/2*((0,2+0,3)*2+(1,965+2,4)/2)/2*(3,0+3,7)/2</t>
  </si>
  <si>
    <t>-0,35*0,2*(3,0+3,7)/2</t>
  </si>
  <si>
    <t>(1,84+2,36)/2*((0,2+0,3)*2+(1,84+2,36)/2)/2*4,35</t>
  </si>
  <si>
    <t>-0,35*0,2*4,35</t>
  </si>
  <si>
    <t>(1,9+2,3)/2*((0,2+0,3)*2+(1,9+2,3)/2)/2*4,35</t>
  </si>
  <si>
    <t>(1,84+2,37)/2*((0,2+0,3)*2+(1,84+2,37)/2)/2*4,35</t>
  </si>
  <si>
    <t>" odpočet základů "</t>
  </si>
  <si>
    <t>-0,4*(0,6+0,65+0,5+0,85)*(2,3+(1,8+1,1)/2)</t>
  </si>
  <si>
    <t>58331200</t>
  </si>
  <si>
    <t>štěrkopísek netříděný</t>
  </si>
  <si>
    <t>1890228383</t>
  </si>
  <si>
    <t>ZASYPš*2,0</t>
  </si>
  <si>
    <t>348492946</t>
  </si>
  <si>
    <t>" přesun hmot "     ZASYPš</t>
  </si>
  <si>
    <t>855830305</t>
  </si>
  <si>
    <t>Zakládání</t>
  </si>
  <si>
    <t>213311131.1</t>
  </si>
  <si>
    <t>Polštáře zhutněné pod základy ze štěrku</t>
  </si>
  <si>
    <t>250934541</t>
  </si>
  <si>
    <t xml:space="preserve">" hutněno s parametry edef2=40MPa při 100% zhutnění " </t>
  </si>
  <si>
    <t>" dle procter standard, poměr edef1/edef2 = max 2,5 "</t>
  </si>
  <si>
    <t xml:space="preserve">" v.č.12  -lavice/zídka-vstup z ul.Provazníkova:   podsyp pod základ lavice"     </t>
  </si>
  <si>
    <t>0,6*0,65*(4,75+0,15*2)</t>
  </si>
  <si>
    <t>-1618193510</t>
  </si>
  <si>
    <t>" přesun hmot "     LOZE</t>
  </si>
  <si>
    <t>-388722097</t>
  </si>
  <si>
    <t>451315125</t>
  </si>
  <si>
    <t>Podkladní nebo výplňová vrstva z betonu C 16/20 tl do 150 mm</t>
  </si>
  <si>
    <t>1985295051</t>
  </si>
  <si>
    <t xml:space="preserve">" v.č.12  -lavice/zídka-vstup z ul.Provazníkova:   základ lavice"     </t>
  </si>
  <si>
    <t>0,6*0,15*(4,75+0,15*2)*1,035</t>
  </si>
  <si>
    <t>274313511.1</t>
  </si>
  <si>
    <t>Základové pásy z betonu tř. C 8/16</t>
  </si>
  <si>
    <t>-2058526182</t>
  </si>
  <si>
    <t>0,4*0,75*6,3</t>
  </si>
  <si>
    <t>274313911.1</t>
  </si>
  <si>
    <t>Základové pásy z betonu tř. C 30/37-XC4-XF2-XD1-S3</t>
  </si>
  <si>
    <t>1406244638</t>
  </si>
  <si>
    <t>" schodiště a rampy "</t>
  </si>
  <si>
    <t>0,4*(0,6+0,65+0,5+0,85)*(2,3+(1,8+1,1)/2)</t>
  </si>
  <si>
    <t>274351121</t>
  </si>
  <si>
    <t>Zřízení bednění základových pasů rovného</t>
  </si>
  <si>
    <t>-1299904675</t>
  </si>
  <si>
    <t>(0,6+0,65+0,5+0,85)*(2,3+(1,8+1,1)/2+0,4*4)*2</t>
  </si>
  <si>
    <t>0,75*(0,4+6,3)*2</t>
  </si>
  <si>
    <t>274351122</t>
  </si>
  <si>
    <t>Odstranění bednění základových pasů rovného</t>
  </si>
  <si>
    <t>-1275521768</t>
  </si>
  <si>
    <t>212755216</t>
  </si>
  <si>
    <t>Trativody z drenážních trubek plastových flexibilních D 160 mm bez lože</t>
  </si>
  <si>
    <t>1829696584</t>
  </si>
  <si>
    <t xml:space="preserve">" za opěrnou zdí "     </t>
  </si>
  <si>
    <t>5,889+9,908+2,7+1,05+3,092+1,0</t>
  </si>
  <si>
    <t>1504961880</t>
  </si>
  <si>
    <t>DRENAZ*(0,36*2+0,3*2+0,25)</t>
  </si>
  <si>
    <t>212851508</t>
  </si>
  <si>
    <t>37,113*1,1845 'Přepočtené koeficientem množství</t>
  </si>
  <si>
    <t>212532111</t>
  </si>
  <si>
    <t>Lože pro trativody z kameniva hrubého drceného</t>
  </si>
  <si>
    <t>212030134</t>
  </si>
  <si>
    <t>DRENAZ*0,3*0,36</t>
  </si>
  <si>
    <t>824629353</t>
  </si>
  <si>
    <t>" přesun hmot "     LOZEdren</t>
  </si>
  <si>
    <t>-1009283578</t>
  </si>
  <si>
    <t>Svislé a kompletní konstrukce</t>
  </si>
  <si>
    <t>327324128.1</t>
  </si>
  <si>
    <t>Opěrné zdi a valy ze ŽB pohledového odolného proti agresivnímu prostředí tř. C 30/37-XC4-XF2-XD1-S3</t>
  </si>
  <si>
    <t>351906538</t>
  </si>
  <si>
    <t>" OS1 "</t>
  </si>
  <si>
    <t>0,3*1,5*(3,0+3,55)/2</t>
  </si>
  <si>
    <t>0,3*1,5*(3,55+4,31)/2</t>
  </si>
  <si>
    <t>0,3*1,5*2,04</t>
  </si>
  <si>
    <t>0,25*2,405*(4,11+3,09)</t>
  </si>
  <si>
    <t>0,2*1,1*(4,11+3,09+0,05)</t>
  </si>
  <si>
    <t>" OS2 "</t>
  </si>
  <si>
    <t>(0,3*1,3+0,25*1,845+0,2*1,1)*4,135</t>
  </si>
  <si>
    <t>" OS3 "</t>
  </si>
  <si>
    <t>(0,3*1,1+0,25*1,385+0,2*1,1)*4,12</t>
  </si>
  <si>
    <t>" OS4 "</t>
  </si>
  <si>
    <t>(0,3*0,95+0,25*0,925+0,2*1,1)*4,12</t>
  </si>
  <si>
    <t>327351211.1</t>
  </si>
  <si>
    <t>Bednění opěrných zdí a valů svislých i skloněných zřízení - pohledový beton vč. kladecí plán k odsouhlasení</t>
  </si>
  <si>
    <t>-183521501</t>
  </si>
  <si>
    <t>0,3*(3,0+3,55+1,5)</t>
  </si>
  <si>
    <t>0,3*(3,55+4,31)</t>
  </si>
  <si>
    <t>0,3*(2,04+3,09+0,25+0,2)</t>
  </si>
  <si>
    <t>2,405*(4,11+3,09+0,25)*2</t>
  </si>
  <si>
    <t>1,1*(4,11+3,09+0,05+0,2)*2</t>
  </si>
  <si>
    <t>0,05*(3,09+4,11-0,2+0,05+3,44)</t>
  </si>
  <si>
    <t>4,135*(0,3+1,845+1,1)*2+4,135*0,05</t>
  </si>
  <si>
    <t>(0,3*1,3+0,25*1,845+0,2*1,1)*2</t>
  </si>
  <si>
    <t>4,12*(0,3+1,385+1,1)*2+4,12*0,05</t>
  </si>
  <si>
    <t>(0,3*1,1+0,25*1,385+0,2*1,1)*2</t>
  </si>
  <si>
    <t>4,12*(0,3+0,925+1,1)*2+4,12*0,035</t>
  </si>
  <si>
    <t>(0,3*0,95+0,25*0,925+0,2*1,1)*2</t>
  </si>
  <si>
    <t>327351219.1</t>
  </si>
  <si>
    <t>Příplatek za zakřivení r zakřivení do 20 m u bednění opěrných zdí a valů - pohledový beton</t>
  </si>
  <si>
    <t>-144510163</t>
  </si>
  <si>
    <t>327351309.1</t>
  </si>
  <si>
    <t>Příplatek - nalepení grafiky na sys. bednění opěrné zdi schodiště - hlubký reliéf 5mm nalepení vložky do bednění + aplikace retardantu tuhnutí na část textu</t>
  </si>
  <si>
    <t>1187850221</t>
  </si>
  <si>
    <t>" pole - grafický beton (část OS1) "     1</t>
  </si>
  <si>
    <t>327351221.1</t>
  </si>
  <si>
    <t>Bednění opěrných zdí a valů svislých i skloněných odstranění - pohledový beton</t>
  </si>
  <si>
    <t>528958649</t>
  </si>
  <si>
    <t>327361016.1</t>
  </si>
  <si>
    <t>Výztuž opěrných zdí a valů D přes 12 mm z betonářské oceli 10 505 vč. distančních prvků</t>
  </si>
  <si>
    <t>2043907642</t>
  </si>
  <si>
    <t>1070,7/1000</t>
  </si>
  <si>
    <t>631311123</t>
  </si>
  <si>
    <t>Mazanina tl přes 80 do 120 mm z betonu prostého bez zvýšených nároků na prostředí tř. C 12/15</t>
  </si>
  <si>
    <t>1195436098</t>
  </si>
  <si>
    <t>0,1*1,7*(3,0+3,55)/2</t>
  </si>
  <si>
    <t>0,1*1,7*(3,6+4,36)/2</t>
  </si>
  <si>
    <t>0,1*1,7*2,09</t>
  </si>
  <si>
    <t>0,1*1,5*4,135</t>
  </si>
  <si>
    <t>0,1*1,1*4,12</t>
  </si>
  <si>
    <t>0,1*1,05*4,17</t>
  </si>
  <si>
    <t>631351101</t>
  </si>
  <si>
    <t>Zřízení bednění rýh a hran v podlahách</t>
  </si>
  <si>
    <t>1419127490</t>
  </si>
  <si>
    <t>0,1*(2*(3,0+3,55)/2+1,6)</t>
  </si>
  <si>
    <t>0,1*2*(3,6+4,36)/2</t>
  </si>
  <si>
    <t>0,1*(2*2,09+1,6)</t>
  </si>
  <si>
    <t>0,1*2*(4,135+1,4)</t>
  </si>
  <si>
    <t>0,1*2*(4,12+1,2)</t>
  </si>
  <si>
    <t>0,1*2*(4,17+1,05)</t>
  </si>
  <si>
    <t>631351102</t>
  </si>
  <si>
    <t>Odstranění bednění rýh a hran v podlahách</t>
  </si>
  <si>
    <t>814526499</t>
  </si>
  <si>
    <t>953331111</t>
  </si>
  <si>
    <t>Vložky do svislých dilatačních spár z lepenky nepískované kladené volně</t>
  </si>
  <si>
    <t>-128723377</t>
  </si>
  <si>
    <t xml:space="preserve">" mezi stáv. zeď a OS1 "     </t>
  </si>
  <si>
    <t>(0,36*1,5+0,25*2,405+0,2*1,1)*2</t>
  </si>
  <si>
    <t xml:space="preserve">" mezi OS1/OS2 "     </t>
  </si>
  <si>
    <t>(0,36*1,3+0,25*1,845+0,2*1,1)*2</t>
  </si>
  <si>
    <t xml:space="preserve">" mezi OS2/OS3 "     </t>
  </si>
  <si>
    <t>(0,36*1,1+0,25*1,385+0,2*1,1)*2</t>
  </si>
  <si>
    <t>(0,36*0,95+0,25*0,925+0,2*1,1)*2</t>
  </si>
  <si>
    <t>341131101.1</t>
  </si>
  <si>
    <t>Deska pietní místo ŽB prefabrikát 6000/700/150 z vibrolisovaného grafického vodostavebního pohledového betonu bezbarvý nátěr antigrafity vč. grafika na betonu M+D+přesun hmot</t>
  </si>
  <si>
    <t>1585772487</t>
  </si>
  <si>
    <t>" v.č.13 - Úprava pietního místa: deska  svislá"       1</t>
  </si>
  <si>
    <t>341131101.3</t>
  </si>
  <si>
    <t>Deska pietní místo ŽB prefabrikát 6000/400/150 z vibrolisovaného grafického vodostavebního pohledového betonu bezbarvý nátěr antigrafity M+D+přesun hmot</t>
  </si>
  <si>
    <t>758201857</t>
  </si>
  <si>
    <t>" v.č.13 - Úprava pietního místa: deska vodorovná " 1</t>
  </si>
  <si>
    <t>341131103.1</t>
  </si>
  <si>
    <t>Lavice/zídka ŽB prefabrikát 4750/400/740 z vibrolisovaného grafického vodostavebního pohledového betonu bezbarvý nátěr antigrafity grafika na beton M+D+přesun hmot</t>
  </si>
  <si>
    <t>1672215070</t>
  </si>
  <si>
    <t>" v.č.12  -lavice/zídka-vstup z ul.Provazníkova"     1</t>
  </si>
  <si>
    <t>Vodorovné konstrukce</t>
  </si>
  <si>
    <t>430321616.1</t>
  </si>
  <si>
    <t>Schodišťová konstrukce a rampa ze ŽB tř. C 30/37-XC4-XF2-XD1-S3</t>
  </si>
  <si>
    <t>607463867</t>
  </si>
  <si>
    <t>" podesty schodiště "</t>
  </si>
  <si>
    <t>0,35*2,3*(0,4*4+(1,391+1,238)/2)</t>
  </si>
  <si>
    <t>" schodiště "</t>
  </si>
  <si>
    <t>0,16*2,3*(5,578+5,753-0,4*4)</t>
  </si>
  <si>
    <t>" stupně "</t>
  </si>
  <si>
    <t>2,3*0,085*0,465/2*12*2</t>
  </si>
  <si>
    <t>" podesty rampy "</t>
  </si>
  <si>
    <t>0,35*(1,8+1,1)/2*(0,4*4+(1,238+1,165)/2)</t>
  </si>
  <si>
    <t>" rampy "</t>
  </si>
  <si>
    <t>0,245*(1,8+1,1)/2*(5,116+5,272-0,4*4)</t>
  </si>
  <si>
    <t>430361821</t>
  </si>
  <si>
    <t>Výztuž schodišťové konstrukce a rampy betonářskou ocelí 10 505</t>
  </si>
  <si>
    <t>-1028967426</t>
  </si>
  <si>
    <t>431351125</t>
  </si>
  <si>
    <t>Zřízení bednění podest schodišť a ramp křivočarých v do 4 m</t>
  </si>
  <si>
    <t>-575703319</t>
  </si>
  <si>
    <t>0,35*(2,3*2+0,4*4*2+1,391+1,238)</t>
  </si>
  <si>
    <t>0,4*2,3*2</t>
  </si>
  <si>
    <t>2,3*(5,578+5,753-0,4*4)</t>
  </si>
  <si>
    <t>0,16*(2,3+5,578+5,753-0,4*4)*2</t>
  </si>
  <si>
    <t>2,3*(0,085+0,465)*12*2</t>
  </si>
  <si>
    <t>0,35*(1,8+1,1+0,4*4*2+1,238+1,165)</t>
  </si>
  <si>
    <t>(1,8+1,1)/2*(5,116+5,272-0,4*4)</t>
  </si>
  <si>
    <t>0,245*(1,8+1,1+2*(5,116+5,272-0,4*4))</t>
  </si>
  <si>
    <t>431351126</t>
  </si>
  <si>
    <t>Odstranění bednění podest schodišť a ramp křivočarých v do 4 m</t>
  </si>
  <si>
    <t>-1031616074</t>
  </si>
  <si>
    <t>434121425.1</t>
  </si>
  <si>
    <t>Schodišťový stupeň prefa z vibrolisovaného betonu plochý 500x800x2300 osazený do malty M+D</t>
  </si>
  <si>
    <t>-1953739343</t>
  </si>
  <si>
    <t>633831115.1</t>
  </si>
  <si>
    <t>Zdrsnění povrchu betonových podlah kartáčováním strojně s předchozím přehlazením - česaný beton - schodiště</t>
  </si>
  <si>
    <t>-502879738</t>
  </si>
  <si>
    <t>" česaný beton "</t>
  </si>
  <si>
    <t>" rampy, podesty "</t>
  </si>
  <si>
    <t>2,3*(0,4*4+(1,391+1,238)/2)</t>
  </si>
  <si>
    <t>(1,8+1,1)/2*(0,4*4+(1,238+1,165)/2)</t>
  </si>
  <si>
    <t>-119255076</t>
  </si>
  <si>
    <t xml:space="preserve">" mezi schodištěm a opěrnou zdí "     </t>
  </si>
  <si>
    <t>0,35*(0,4*4+1,391)*2</t>
  </si>
  <si>
    <t>0,16*(2,3+5,578+5,753-0,4*4)*2*2</t>
  </si>
  <si>
    <t>0,085*0,465/2*12*2</t>
  </si>
  <si>
    <t xml:space="preserve">" mezi schodištěm a rampou "     </t>
  </si>
  <si>
    <t>0,245*(5,165+5,346)*2</t>
  </si>
  <si>
    <t>631311112.1</t>
  </si>
  <si>
    <t>Mazanina tl přes 50 do 80 mm z betonu prostého bez zvýšených nároků na prostředí tř. C 8/16</t>
  </si>
  <si>
    <t>1384531761</t>
  </si>
  <si>
    <t>" podklad schodiště a rampy "</t>
  </si>
  <si>
    <t>" podklad schodiště "</t>
  </si>
  <si>
    <t>0,06*2,3*(5,578+1,315+5,753+0,4)</t>
  </si>
  <si>
    <t>" podklad rampy "</t>
  </si>
  <si>
    <t>0,06*(1,8+1,1)/2*(5,116+1,201+5,272+0,4)</t>
  </si>
  <si>
    <t>1170176308</t>
  </si>
  <si>
    <t>0,06*(2,3+5,578+1,315+5,753+0,4)*2</t>
  </si>
  <si>
    <t>0,06*((1,8+1,1)/2+5,116+1,201+5,272+0,4)*2</t>
  </si>
  <si>
    <t>1496120784</t>
  </si>
  <si>
    <t>Úpravy povrchů, podlahy a osazování výplní</t>
  </si>
  <si>
    <t>622131101</t>
  </si>
  <si>
    <t>Cementový postřik vnějších stěn nanášený celoplošně ručně</t>
  </si>
  <si>
    <t>-618439663</t>
  </si>
  <si>
    <t>" v.č.10 - Opěrná zeď / pohled z ul. Rotalovy:  úprava pilíře "</t>
  </si>
  <si>
    <t>" pilíř stáv. stěny "     0,5*4,2*3</t>
  </si>
  <si>
    <t>622321141</t>
  </si>
  <si>
    <t>Vápenocementová omítka štuková dvouvrstvá vnějších stěn nanášená ručně</t>
  </si>
  <si>
    <t>566382682</t>
  </si>
  <si>
    <t>918299311.1</t>
  </si>
  <si>
    <t>Antigraffiti preventivní permanentní nátěr hladkých povrchů betonových bezbarvý vč. vzorkování</t>
  </si>
  <si>
    <t>447076040</t>
  </si>
  <si>
    <t>" opěrná zeď "</t>
  </si>
  <si>
    <t>3,0*(3,092+0,25+4,0+3,5)</t>
  </si>
  <si>
    <t>1,1*(4,11+3,09+0,05)</t>
  </si>
  <si>
    <t>((2,6+2,1)/2+1,1)*4,135</t>
  </si>
  <si>
    <t>2,1*1,4+(2,1+1,7)/2*(4,12-1,4)</t>
  </si>
  <si>
    <t>1,1*4,12</t>
  </si>
  <si>
    <t>(1,7+1,1)/2*4,12</t>
  </si>
  <si>
    <t>1,1*(4,12+0,2)</t>
  </si>
  <si>
    <t>935113111.1</t>
  </si>
  <si>
    <t>Z1 - Liniový žlab dl. 4,1m žlab vpusť nerez rošt napojení kladecí dokumentace obetonování detaily - komplet sytém - M+D+přesun hmot</t>
  </si>
  <si>
    <t>114254951</t>
  </si>
  <si>
    <t xml:space="preserve">" v.č.10  -Schodiště S1, opěrná zeď </t>
  </si>
  <si>
    <t>"  výpis prvků -zámečnický výrobek (detailní specifikace výrobku)"</t>
  </si>
  <si>
    <t>"  Z1-Liniová štěrbinový žlab "               1</t>
  </si>
  <si>
    <t>949111113</t>
  </si>
  <si>
    <t>Montáž lešení lehkého kozového trubkového v přes 1,9 do 2,5 m</t>
  </si>
  <si>
    <t>-1542242457</t>
  </si>
  <si>
    <t>1*6</t>
  </si>
  <si>
    <t>949111213</t>
  </si>
  <si>
    <t>Příplatek k lešení lehkému kozovému trubkovému v přes 1,9 do 2,5 m za každý den použití</t>
  </si>
  <si>
    <t>-2103676278</t>
  </si>
  <si>
    <t>6*10 'Přepočtené koeficientem množství</t>
  </si>
  <si>
    <t>949111813</t>
  </si>
  <si>
    <t>Demontáž lešení lehkého kozového trubkového v přes 1,9 do 2,5 m</t>
  </si>
  <si>
    <t>1814866457</t>
  </si>
  <si>
    <t>978036191</t>
  </si>
  <si>
    <t>Otlučení (osekání) cementových omítek vnějších ploch v rozsahu přes 80 do 100 %</t>
  </si>
  <si>
    <t>-1053986583</t>
  </si>
  <si>
    <t>997013211</t>
  </si>
  <si>
    <t>Vnitrostaveništní doprava suti a vybouraných hmot pro budovy v do 6 m ručně</t>
  </si>
  <si>
    <t>1122519038</t>
  </si>
  <si>
    <t>997013219</t>
  </si>
  <si>
    <t>Příplatek k vnitrostaveništní dopravě suti a vybouraných hmot za zvětšenou dopravu suti ZKD 10 m</t>
  </si>
  <si>
    <t>211894915</t>
  </si>
  <si>
    <t>0,315*2 'Přepočtené koeficientem množství</t>
  </si>
  <si>
    <t>454428545</t>
  </si>
  <si>
    <t>1868042799</t>
  </si>
  <si>
    <t>0,315*8 'Přepočtené koeficientem množství</t>
  </si>
  <si>
    <t>928858252</t>
  </si>
  <si>
    <t>245235896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</si>
  <si>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</si>
  <si>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</si>
  <si>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</si>
  <si>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</si>
  <si>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</si>
  <si>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</si>
  <si>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-1409845132</t>
  </si>
  <si>
    <t>" opěrná stěna skladba S1 "</t>
  </si>
  <si>
    <t>1,05*(2,04+4,11-0,25+3,44)</t>
  </si>
  <si>
    <t>0,85*4,135</t>
  </si>
  <si>
    <t>0,65*4,12</t>
  </si>
  <si>
    <t>0,5*4,12</t>
  </si>
  <si>
    <t>11163150</t>
  </si>
  <si>
    <t>lak penetrační asfaltový</t>
  </si>
  <si>
    <t>-2094908922</t>
  </si>
  <si>
    <t>P</t>
  </si>
  <si>
    <t>Poznámka k položce:_x000D_
Spotřeba 0,3-0,4kg/m2</t>
  </si>
  <si>
    <t>18,06*0,0003 'Přepočtené koeficientem množství</t>
  </si>
  <si>
    <t>711112001</t>
  </si>
  <si>
    <t>Provedení izolace proti zemní vlhkosti svislé za studena nátěrem penetračním</t>
  </si>
  <si>
    <t>1912441210</t>
  </si>
  <si>
    <t>(2,405+0,15+0,3)*(3,09+4,11+3,44-0,25)</t>
  </si>
  <si>
    <t>4,135*(0,3+1,845+0,15)</t>
  </si>
  <si>
    <t>4,12*(0,3+1,385+0,15)</t>
  </si>
  <si>
    <t>(4,12+0,25)*(0,3+0,925+0,15)</t>
  </si>
  <si>
    <t>-515537994</t>
  </si>
  <si>
    <t>52,722*0,00034 'Přepočtené koeficientem množství</t>
  </si>
  <si>
    <t>711141559</t>
  </si>
  <si>
    <t>Provedení izolace proti zemní vlhkosti pásy přitavením vodorovné NAIP</t>
  </si>
  <si>
    <t>-696539955</t>
  </si>
  <si>
    <t>62853004.1</t>
  </si>
  <si>
    <t>pás asfaltový natavitelný modifikovaný</t>
  </si>
  <si>
    <t>-1357158650</t>
  </si>
  <si>
    <t>18,06*1,1655 'Přepočtené koeficientem množství</t>
  </si>
  <si>
    <t>711142559</t>
  </si>
  <si>
    <t>Provedení izolace proti zemní vlhkosti pásy přitavením svislé NAIP</t>
  </si>
  <si>
    <t>817322098</t>
  </si>
  <si>
    <t>257410783</t>
  </si>
  <si>
    <t>52,722*1,221 'Přepočtené koeficientem množství</t>
  </si>
  <si>
    <t>711161115</t>
  </si>
  <si>
    <t>Izolace proti zemní vlhkosti nopovou fólií vodorovná, nopek v 20,0 mm, tl do 1,0 mm</t>
  </si>
  <si>
    <t>-205044197</t>
  </si>
  <si>
    <t>711161123</t>
  </si>
  <si>
    <t>Izolace proti zemní vlhkosti nopovou fólií s textilií vodorovná, nopek v 9,0 mm</t>
  </si>
  <si>
    <t>-991010851</t>
  </si>
  <si>
    <t>711161173</t>
  </si>
  <si>
    <t>Provedení izolace proti zemní vlhkosti vodorovné z nopové fólie</t>
  </si>
  <si>
    <t>-1829935097</t>
  </si>
  <si>
    <t>28323023</t>
  </si>
  <si>
    <t>fólie profilovaná (nopová) drenážní HDPE s nakašírovanou filtrační textilií s výškou nopů 20mm</t>
  </si>
  <si>
    <t>1155413338</t>
  </si>
  <si>
    <t>711161273</t>
  </si>
  <si>
    <t>Provedení izolace proti zemní vlhkosti svislé z nopové fólie</t>
  </si>
  <si>
    <t>1583019054</t>
  </si>
  <si>
    <t>-2143999030</t>
  </si>
  <si>
    <t>711161383</t>
  </si>
  <si>
    <t>Izolace proti zemní vlhkosti nopovou fólií ukončení horní lištou</t>
  </si>
  <si>
    <t>1298506900</t>
  </si>
  <si>
    <t>" OS1 "     3,09+4,11+3,44</t>
  </si>
  <si>
    <t>" OS2 "     4,135</t>
  </si>
  <si>
    <t>" OS3 "     4,12</t>
  </si>
  <si>
    <t>" OS4 "     4,12+0,25</t>
  </si>
  <si>
    <t>998711101</t>
  </si>
  <si>
    <t>Přesun hmot tonážní pro izolace proti vodě, vlhkosti a plynům v objektech v do 6 m</t>
  </si>
  <si>
    <t>866800236</t>
  </si>
  <si>
    <t>767</t>
  </si>
  <si>
    <t>Konstrukce zámečnické</t>
  </si>
  <si>
    <t>767165111.1</t>
  </si>
  <si>
    <t>Z2 - Madlo ocel.trubka 40/3 kartáč.nerez dl. 12,2m kotvená do betonu tyč d-10mm integrované LED čočky osvětlení (35kg)</t>
  </si>
  <si>
    <t>-1400750990</t>
  </si>
  <si>
    <t>" výpis  prvků -zámečnický výrobek (detailní specifikace výrobku) vč.schema"</t>
  </si>
  <si>
    <t>"  Z2 -Madlo nerez trubka "               1</t>
  </si>
  <si>
    <t>998767101</t>
  </si>
  <si>
    <t>Přesun hmot tonážní pro zámečnické konstrukce v objektech v do 6 m</t>
  </si>
  <si>
    <t>-1634723446</t>
  </si>
  <si>
    <t>783</t>
  </si>
  <si>
    <t>Dokončovací práce - nátěry</t>
  </si>
  <si>
    <t>783801201</t>
  </si>
  <si>
    <t>Obroušení omítek před provedením nátěru</t>
  </si>
  <si>
    <t>-2123629212</t>
  </si>
  <si>
    <t>783801403</t>
  </si>
  <si>
    <t>Oprášení omítek před provedením nátěru</t>
  </si>
  <si>
    <t>1312583117</t>
  </si>
  <si>
    <t>783823131</t>
  </si>
  <si>
    <t>Penetrační akrylátový nátěr hladkých, tenkovrstvých zrnitých nebo štukových omítek</t>
  </si>
  <si>
    <t>-1030379064</t>
  </si>
  <si>
    <t>783827421</t>
  </si>
  <si>
    <t>Krycí dvojnásobný akrylátový nátěr omítek stupně členitosti 1 a 2</t>
  </si>
  <si>
    <t>-752375464</t>
  </si>
  <si>
    <t>ODVOZ</t>
  </si>
  <si>
    <t>5,21</t>
  </si>
  <si>
    <t>VYKOP</t>
  </si>
  <si>
    <t>24,839</t>
  </si>
  <si>
    <t>ZAKLAD</t>
  </si>
  <si>
    <t>2,4</t>
  </si>
  <si>
    <t>ZASYPzem104</t>
  </si>
  <si>
    <t>19,629</t>
  </si>
  <si>
    <t>SO 104 - SCHODIŠTĚ S2</t>
  </si>
  <si>
    <t>-174869057</t>
  </si>
  <si>
    <t>" všechny položky dle výkr. č.14:  SCHODIŠTĚ  S2 "</t>
  </si>
  <si>
    <t xml:space="preserve">" základy schodiště "     </t>
  </si>
  <si>
    <t xml:space="preserve">" horní "    </t>
  </si>
  <si>
    <t>1,08*(2,05+2,8)/2*(2,5+3,58)/2</t>
  </si>
  <si>
    <t>0,54*(0,96+0,68)/2*(2,5+3,32)/2</t>
  </si>
  <si>
    <t>0,7*0,3/2*2,8</t>
  </si>
  <si>
    <t xml:space="preserve">" prostřední "   </t>
  </si>
  <si>
    <t>1,9*0,58/2*3,1</t>
  </si>
  <si>
    <t>(1,12+0,4)/2*1,64*(2,5+3,3)/2</t>
  </si>
  <si>
    <t>0,4*0,17*2,7+2,4*0,25/2*2,7</t>
  </si>
  <si>
    <t>" dolní "</t>
  </si>
  <si>
    <t>2,3*0,7/2*(2,5+3,2)/2</t>
  </si>
  <si>
    <t>1,8*(1,45+0,8)/2*(2,5+3,3)/2</t>
  </si>
  <si>
    <t>(0,8*0,3+1,0*0,12/2)*(2,5+2,9)/2</t>
  </si>
  <si>
    <t>435731558</t>
  </si>
  <si>
    <t>" prostor k zásypu "     VYKOP</t>
  </si>
  <si>
    <t>" odpočet základy "     -ZAKLAD</t>
  </si>
  <si>
    <t xml:space="preserve">" odpočet povrch "  </t>
  </si>
  <si>
    <t>-0,15*2,0*2,3</t>
  </si>
  <si>
    <t>-0,1*2,0*2,2</t>
  </si>
  <si>
    <t>-0,4/2*2,0*4,2</t>
  </si>
  <si>
    <t>-1452035017</t>
  </si>
  <si>
    <t>-938360175</t>
  </si>
  <si>
    <t>" zpětně použitý výkopek:  odvoz z prostoru jámy + zpětný rozvoz"</t>
  </si>
  <si>
    <t>ZASYPzem104*2</t>
  </si>
  <si>
    <t>128096090</t>
  </si>
  <si>
    <t>" zemina získaná "     VYKOP</t>
  </si>
  <si>
    <t>" zemina spotřebovaná "     -ZASYPzem104</t>
  </si>
  <si>
    <t>704423188</t>
  </si>
  <si>
    <t>903377453</t>
  </si>
  <si>
    <t>274313611</t>
  </si>
  <si>
    <t>Základové pásy z betonu tř. C 16/20</t>
  </si>
  <si>
    <t>1229695058</t>
  </si>
  <si>
    <t>0,8*0,5*1,5*4</t>
  </si>
  <si>
    <t>1245875469</t>
  </si>
  <si>
    <t>0,8*(0,5+1,5)*2*4</t>
  </si>
  <si>
    <t>696313708</t>
  </si>
  <si>
    <t>-542320926</t>
  </si>
  <si>
    <t>767211313.1</t>
  </si>
  <si>
    <t>Ocelové schodiště S2 18X169,44X290/1250 vč. podest zábradlí (2.555,42kg) půd. délka 13675mm žárpozink stupně slzičkový plech kotvení vč. dílenské dokumentace M+D</t>
  </si>
  <si>
    <t>775408636</t>
  </si>
  <si>
    <t>764025427</t>
  </si>
  <si>
    <t>SO 105 - DŘEVĚNÁ PĚŠINA</t>
  </si>
  <si>
    <t xml:space="preserve">    762 - Konstrukce tesařské</t>
  </si>
  <si>
    <t>233211121.1</t>
  </si>
  <si>
    <t>Zemní vrut pro kontejnery a dřevostavby dl 1000 mm žár pozink pro hranol tl.100mm</t>
  </si>
  <si>
    <t>-1811780643</t>
  </si>
  <si>
    <t>" všechny položky dle výkr. č.15:  DŘEVĚNÁ PĚŠINA "</t>
  </si>
  <si>
    <t>" výpis prvků: zemní vruty dl.1000mm, žár.Pz. patka tvar U "          62</t>
  </si>
  <si>
    <t>475680823</t>
  </si>
  <si>
    <t>762</t>
  </si>
  <si>
    <t>Konstrukce tesařské</t>
  </si>
  <si>
    <t>762952012.1</t>
  </si>
  <si>
    <t>Dřev.pěšina d.45,3 mb šířky1m akát.fošna 40mm šrouby nerez na hranolech lepený akát profil 100/120 (dl.45,3m-2x) 2x čelo-akát prkno 170/35/1000 hranoly kotveny do zem.vrutů tlak. impregn., povrch konzervač.přípravek proti hnilobě hoblované M+D+přesun hmot</t>
  </si>
  <si>
    <t>-727316331</t>
  </si>
  <si>
    <t>" atyp výrobek v podrobnosti  dle výkr. č.15:  DŘEVĚNÁ PĚŠINA"           1</t>
  </si>
  <si>
    <t>" montáž, dodávka, přesun hmot, spojovací materiál "</t>
  </si>
  <si>
    <t xml:space="preserve"> " pěšina š. 1,0 m, dl.  45,3 m, tl. prken 35mm horní strana profilovaná - akát (45,3m2) "</t>
  </si>
  <si>
    <t>" hranol akát 100/120 dl. 45,3 po jedené straně "</t>
  </si>
  <si>
    <t>" hranol akát 100/140 dl. 45,3 po jedené straně "</t>
  </si>
  <si>
    <t>" čelo prkna š.170mm, tl. 35mm dl. 1m - 2x "</t>
  </si>
  <si>
    <t>" prkna k hranolům šroubovaná vruty nerez "</t>
  </si>
  <si>
    <t>" hranoly kotveny do čelisí-přírub zemních vrutů (vruty=samostatná položka)"</t>
  </si>
  <si>
    <t>" tlaková impregnace dřevěných prvků "</t>
  </si>
  <si>
    <t>" povrch akát. dřeva - ošetřen transparentním konzervačním přípravkem proti hnilobě "</t>
  </si>
  <si>
    <t>CIBULEks</t>
  </si>
  <si>
    <t>4300</t>
  </si>
  <si>
    <t>ORNICEm2</t>
  </si>
  <si>
    <t>327</t>
  </si>
  <si>
    <t>TRAVNIKlou</t>
  </si>
  <si>
    <t>2616</t>
  </si>
  <si>
    <t>TRAVNIKpark</t>
  </si>
  <si>
    <t>1962</t>
  </si>
  <si>
    <t>TRAVNIKsterk</t>
  </si>
  <si>
    <t>71,94</t>
  </si>
  <si>
    <t>SO 801 - TERÉNNÍ A VEGETAČNÍ ÚPRAVY</t>
  </si>
  <si>
    <t xml:space="preserve">    1.01 - PŘÍPRAVA</t>
  </si>
  <si>
    <t xml:space="preserve">    1.02 - CIBULOVINY</t>
  </si>
  <si>
    <t xml:space="preserve">    1.03 - TRÁVNÍK SEČENÝ</t>
  </si>
  <si>
    <t xml:space="preserve">    1.04 - TRÁVNÍK LUČNÍ</t>
  </si>
  <si>
    <t xml:space="preserve">    1.05 - ŠTĚRKOVÝ TRÁVNÍK </t>
  </si>
  <si>
    <t>1.01</t>
  </si>
  <si>
    <t>PŘÍPRAVA</t>
  </si>
  <si>
    <t>-708297326</t>
  </si>
  <si>
    <t>" výkaz výměr všech položek dle:   Soupisu prací pro SO 801 "</t>
  </si>
  <si>
    <t>" + výkr.02 - Situace úprava vegetace, +TZ  SO 801-901"</t>
  </si>
  <si>
    <t>" vše ve svahu 1:5 až 1:2 = koeficient půdorysn. ploch (měřeno v dwg) =  1,09"</t>
  </si>
  <si>
    <t>" rozprostření ornice tl. 100mm / lokální doplnění dle potřeby"</t>
  </si>
  <si>
    <t>" ornice celkem 30 m3 "     30,0/0,1</t>
  </si>
  <si>
    <t>" * koef. svahu "                   300*(1,09-1,0)</t>
  </si>
  <si>
    <t>1454866462</t>
  </si>
  <si>
    <t>" naložení na mezideponii pro rozvoz do potřebných míst"</t>
  </si>
  <si>
    <t>0,10*ORNICEm2</t>
  </si>
  <si>
    <t>787769736</t>
  </si>
  <si>
    <t>" rozvoz z mezideponie do potřebných míst /lokálně"</t>
  </si>
  <si>
    <t>183403115-30</t>
  </si>
  <si>
    <t>Obdělání půdy kultivátorováním ve svahu přes 1:5 do 1:2, do hl.300mm</t>
  </si>
  <si>
    <t>-1593838268</t>
  </si>
  <si>
    <t>" nakypření zeminy do hl.300mm / rotavátoem, komprimované plochy 200m2"</t>
  </si>
  <si>
    <t>" část plochy - měřeno elektronicky půdorysně "     200,0</t>
  </si>
  <si>
    <t>" * koef. daného svahu = 1,09"                   200*(1,09-1,0)</t>
  </si>
  <si>
    <t>184854223</t>
  </si>
  <si>
    <t>Zapracování příměsí do půdy zafrézováním do hl 150 mm ve svahu přes 1:5 do 1:2 pl přes 100 do 500 m2</t>
  </si>
  <si>
    <t>1237778887</t>
  </si>
  <si>
    <t xml:space="preserve">" Doplnění zeolitu do zeminy - 400 m2: zapravení zeolitu do půdy:   1x cykl" </t>
  </si>
  <si>
    <t xml:space="preserve"> 400*1</t>
  </si>
  <si>
    <t>" * koef. svahu "                  400*(1,09-1,0)</t>
  </si>
  <si>
    <t>185802123</t>
  </si>
  <si>
    <t>Hnojení půdy umělým hnojivem na široko ve svahu přes 1:5 do 1:2</t>
  </si>
  <si>
    <t>-734624785</t>
  </si>
  <si>
    <t>" srovnávací položka pro  rozhození  zeolitu "</t>
  </si>
  <si>
    <t>" Doplnění zeolitu do zeminy - 400 m2 – 100g/m2"</t>
  </si>
  <si>
    <t>" * koef. svahu 1,09 "</t>
  </si>
  <si>
    <t xml:space="preserve"> 400*1,09*0,100*0,001</t>
  </si>
  <si>
    <t>10390010-01</t>
  </si>
  <si>
    <t>sorbentní přísada do vegetační vrstvy - zeolit</t>
  </si>
  <si>
    <t>kg</t>
  </si>
  <si>
    <t>1683718830</t>
  </si>
  <si>
    <t>" zeolitu do zeminy - 400 m2 – 100g/m2"</t>
  </si>
  <si>
    <t>( 400*1,09*0,100)*1,03</t>
  </si>
  <si>
    <t>181151322</t>
  </si>
  <si>
    <t>Plošná úprava terénu přes 500 m2 zemina skupiny 1 až 4 nerovnosti přes 100 do 150 mm ve svahu přes 1:5 do 1:2</t>
  </si>
  <si>
    <t>127417705</t>
  </si>
  <si>
    <t>" příprava půdy:  plošná úprava terénu: 4200m2  (* koef. svahu)"</t>
  </si>
  <si>
    <t>4200,0*1,09</t>
  </si>
  <si>
    <t>164206219</t>
  </si>
  <si>
    <t>1.02</t>
  </si>
  <si>
    <t>CIBULOVINY</t>
  </si>
  <si>
    <t>183111111</t>
  </si>
  <si>
    <t>Hloubení jamek bez výměny půdy zeminy skupiny 1 až 4 obj do 0,002 m3 v rovině a svahu do 1:5</t>
  </si>
  <si>
    <t>666030661</t>
  </si>
  <si>
    <t>" Výsadba cibulovin CELKEM - 4300 kusů – vše svah 1:5 do 1:2 "</t>
  </si>
  <si>
    <t>"  hloubení jamek bez výměny půdy - do 0,002 m3 (pro cibule min. 3ks / hnízdo)"</t>
  </si>
  <si>
    <t>4300,0/3-0,333</t>
  </si>
  <si>
    <t>183211313</t>
  </si>
  <si>
    <t>Výsadba cibulí nebo hlíz</t>
  </si>
  <si>
    <t>100184143</t>
  </si>
  <si>
    <t>4300,0</t>
  </si>
  <si>
    <t>00579113.1</t>
  </si>
  <si>
    <t>cibule - Scilla siberica "Alba"  - Ladoňka sibiřská bílá</t>
  </si>
  <si>
    <t>1362613825</t>
  </si>
  <si>
    <t>00579111.1</t>
  </si>
  <si>
    <t>cibule - Scilla siberica - Ladoňka sibiřská</t>
  </si>
  <si>
    <t>624507630</t>
  </si>
  <si>
    <t>00579112.1</t>
  </si>
  <si>
    <t>cibule - Ornithogalum umbellatum - Snědek chocholičnatý</t>
  </si>
  <si>
    <t>2376347</t>
  </si>
  <si>
    <t>00579110.1</t>
  </si>
  <si>
    <t>cibule - Narcissus " Snowboard " - Narcis</t>
  </si>
  <si>
    <t>-26050777</t>
  </si>
  <si>
    <t>00579119.z1</t>
  </si>
  <si>
    <t>cibule - průměr všech druhů,  3%  ztratné úhynu</t>
  </si>
  <si>
    <t>1669727587</t>
  </si>
  <si>
    <t>CIBULEks*0,03</t>
  </si>
  <si>
    <t>-1535492260</t>
  </si>
  <si>
    <t>1.03</t>
  </si>
  <si>
    <t>TRÁVNÍK SEČENÝ</t>
  </si>
  <si>
    <t>181451132</t>
  </si>
  <si>
    <t>Založení parkového trávníku výsevem pl přes 1000 m2 ve svahu přes 1:5 do 1:2</t>
  </si>
  <si>
    <t>-1948214032</t>
  </si>
  <si>
    <t>" Založení  parkového trávníku - 1800 m2 - svah 1:5 do 1:2 "</t>
  </si>
  <si>
    <t>" * koef. svahu  1,09"</t>
  </si>
  <si>
    <t>1800,0*1,09</t>
  </si>
  <si>
    <t>"Poznámka:  v ceně standardu všech položek  "Založení trávníku....."  "</t>
  </si>
  <si>
    <t>" je i zapravení osiva zahrabáním nebo zasekáním hráběmi "</t>
  </si>
  <si>
    <t>00572420-01</t>
  </si>
  <si>
    <t>osivo směs travní pro pobytové plochy - parková, zátěžová směs</t>
  </si>
  <si>
    <t>600495695</t>
  </si>
  <si>
    <t>" výsev 30g/m2, ztratné 3%  "      TRAVNIKpark*0,030*1,03</t>
  </si>
  <si>
    <t>183403251</t>
  </si>
  <si>
    <t>Obdělání půdy smykováním ve svahu přes 1:5 do 1:2</t>
  </si>
  <si>
    <t>1730308328</t>
  </si>
  <si>
    <t xml:space="preserve">" smykování  70% ( zadrcení+urovnání  strojně) " </t>
  </si>
  <si>
    <t>0,70*TRAVNIKpark</t>
  </si>
  <si>
    <t>183403253</t>
  </si>
  <si>
    <t>Obdělání půdy hrabáním ve svahu přes 1:5 do 1:2</t>
  </si>
  <si>
    <t>1128808138</t>
  </si>
  <si>
    <t xml:space="preserve">" hrabání  30%  (v blízkosti stromů, ručně hrábě)"    </t>
  </si>
  <si>
    <t>0,30*TRAVNIKpark</t>
  </si>
  <si>
    <t>183403261</t>
  </si>
  <si>
    <t>Obdělání půdy válením ve svahu přes 1:5 do 1:2</t>
  </si>
  <si>
    <t>563021885</t>
  </si>
  <si>
    <t>111151222</t>
  </si>
  <si>
    <t>Pokosení trávníku parkového pl do 10000 m2 s odvozem do 20 km ve svahu přes 1:5 do 1:2</t>
  </si>
  <si>
    <t>1306891570</t>
  </si>
  <si>
    <t>" 2x "     TRAVNIKpark*2</t>
  </si>
  <si>
    <t>2053556314</t>
  </si>
  <si>
    <t>1.04</t>
  </si>
  <si>
    <t>TRÁVNÍK LUČNÍ</t>
  </si>
  <si>
    <t>181451122</t>
  </si>
  <si>
    <t>Založení lučního trávníku výsevem pl přes 1000 m2 ve svahu přes 1:5 do 1:2</t>
  </si>
  <si>
    <t>1011980320</t>
  </si>
  <si>
    <t>" Založení  lučního trávníku - 4080 m2 - svah 1:5 do 1:2 "</t>
  </si>
  <si>
    <t>2400,0*1,09</t>
  </si>
  <si>
    <t>" trávník výsev "     TRAVNIKlou</t>
  </si>
  <si>
    <t>" přísev "                   660,0*1,09</t>
  </si>
  <si>
    <t>00572474-01</t>
  </si>
  <si>
    <t>osivo směs travní pro slunné polohy - míchaná luční směs, složení dle TZ</t>
  </si>
  <si>
    <t>451374715</t>
  </si>
  <si>
    <t xml:space="preserve">" 30% plochy,  výsev 10g/m2, ztratné 3%  " </t>
  </si>
  <si>
    <t>0,30*TRAVNIKlou*0,010*1,03</t>
  </si>
  <si>
    <t>00572474-02</t>
  </si>
  <si>
    <t>osivo směs travní pro stinné polohy - míchaná luční směs, složení dle TZ</t>
  </si>
  <si>
    <t>-810000407</t>
  </si>
  <si>
    <t xml:space="preserve">" 70% plochy,  výsev 10g/m2, ztratné 3%  "   </t>
  </si>
  <si>
    <t>0,70*TRAVNIKlou*0,010*1,03</t>
  </si>
  <si>
    <t>00572491.1</t>
  </si>
  <si>
    <t xml:space="preserve">přísev Leucanthemum vulgare </t>
  </si>
  <si>
    <t>g</t>
  </si>
  <si>
    <t>-1079166655</t>
  </si>
  <si>
    <t>" dle Soupis prací pro  SO 102 :  osivo přísevu 50g  = pro celou plochu přísevu 660m2"</t>
  </si>
  <si>
    <t>" 50g "     50*1,09*1,03</t>
  </si>
  <si>
    <t>00572493.1</t>
  </si>
  <si>
    <t xml:space="preserve">přísev Lychnis viscaria </t>
  </si>
  <si>
    <t>-1645408420</t>
  </si>
  <si>
    <t>" dle Soupis prací pro  SO 102 :  osivo přísevu 10g  = pro celou plochu přísevu 660m2"</t>
  </si>
  <si>
    <t>" 10g "     10*1,09*1,03</t>
  </si>
  <si>
    <t>1265283709</t>
  </si>
  <si>
    <t>0,70*TRAVNIKlou</t>
  </si>
  <si>
    <t>1580159251</t>
  </si>
  <si>
    <t>0,30*TRAVNIKlou</t>
  </si>
  <si>
    <t>-930614806</t>
  </si>
  <si>
    <t>111151232</t>
  </si>
  <si>
    <t>Pokosení trávníku lučního pl do 10000 m2 s odvozem do 20 km ve svahu přes 1:5 do 1:2</t>
  </si>
  <si>
    <t>-433067608</t>
  </si>
  <si>
    <t>" 2x "     TRAVNIKlou*2</t>
  </si>
  <si>
    <t>1983569209</t>
  </si>
  <si>
    <t>1.05</t>
  </si>
  <si>
    <t xml:space="preserve">ŠTĚRKOVÝ TRÁVNÍK </t>
  </si>
  <si>
    <t>-513069250</t>
  </si>
  <si>
    <t>" hutnění podloží pro štěrkový trávník "</t>
  </si>
  <si>
    <t>" srovnání  podkladu = Příprava / Plošná úprava terénu...."</t>
  </si>
  <si>
    <t>182351023</t>
  </si>
  <si>
    <t>Rozprostření ornice pl do 100 m2 ve svahu přes 1:5 tl vrstvy do 200 mm strojně</t>
  </si>
  <si>
    <t>101752218</t>
  </si>
  <si>
    <t>" rozprostření směs štěrk+ornice tl. 100mm "</t>
  </si>
  <si>
    <t>10364901-01</t>
  </si>
  <si>
    <t>strukturovaný substrát pro štěrkový trávník: směs stávaj.tříděné ornice a štěrk fr 8/16 (poměr 1:1) vč. prohozu ornice,  smíchání se štěrkem na stavbě  a potřebné dopravní manipulace (nakladání, dovoz, rozvoz na místo upotřebení)</t>
  </si>
  <si>
    <t>1465244999</t>
  </si>
  <si>
    <t>TRAVNIKsterk*0,10*1,03</t>
  </si>
  <si>
    <t>-826970305</t>
  </si>
  <si>
    <t>" srovnání  navezené veget. vrstvy před založením "</t>
  </si>
  <si>
    <t>181411132</t>
  </si>
  <si>
    <t>Založení parkového trávníku výsevem pl do 1000 m2 ve svahu přes 1:5 do 1:2</t>
  </si>
  <si>
    <t>-124903839</t>
  </si>
  <si>
    <t>" Založení  štěrkov. trávníku - 66 m2 - svah 1:5 do 1:2 "</t>
  </si>
  <si>
    <t>" * koef. svahu  1,09"                     66,0*1,09</t>
  </si>
  <si>
    <t>00572560-02</t>
  </si>
  <si>
    <t>osivo směs travní pro štěrkové trávníky</t>
  </si>
  <si>
    <t>-158564075</t>
  </si>
  <si>
    <t>" 20g/m2, ztratné 3%  "     TRAVNIKsterk*0,020*1,03</t>
  </si>
  <si>
    <t>1749817709</t>
  </si>
  <si>
    <t>111151122</t>
  </si>
  <si>
    <t>Pokosení trávníku parkového pl do 1000 m2 s odvozem do 20 km ve svahu přes 1:5 do 1:2</t>
  </si>
  <si>
    <t>-2057587720</t>
  </si>
  <si>
    <t>" 2x "     TRAVNIKsterk*2</t>
  </si>
  <si>
    <t>292874272</t>
  </si>
  <si>
    <t>SO 901 - MOBILIÁŘ A HERNÍ PRVKY</t>
  </si>
  <si>
    <t>936124112.1</t>
  </si>
  <si>
    <t>Dřevěná lavice typová s opěradlem  vč. kotvení - M+D+přesun hmot (dílenská dokumentace, atesty-certifikace)</t>
  </si>
  <si>
    <t>-1791300100</t>
  </si>
  <si>
    <t>" přesná specifikace viz. TZ a přílohy "     3</t>
  </si>
  <si>
    <t>" - všechny v ploše z česaného betonu (1800X1200) viz. SO 102"</t>
  </si>
  <si>
    <t>936124112.3</t>
  </si>
  <si>
    <t>Dřevěná křesla typová vč. kotvení - M+D+přesun hmot (dílenská dokumentace, atesty-certifikace)</t>
  </si>
  <si>
    <t>-359773946</t>
  </si>
  <si>
    <t>" přesná specifikace viz. TZ a přílohy "     2</t>
  </si>
  <si>
    <t>"- všechny v ploše z česaného betonu (1200X800) viz. SO 102"</t>
  </si>
  <si>
    <t>936104211.1</t>
  </si>
  <si>
    <t>Odpadkové koše s nosičem sáčků na psí exkrementy vč. kotvení beton.patka zemní práce - M+D+přesun hmot</t>
  </si>
  <si>
    <t>98618510</t>
  </si>
  <si>
    <t>" přesná specifikace viz. TZ a přílohy "     4</t>
  </si>
  <si>
    <t>"- do beton.patky vč.ocel.kotvy (=součást této položky vč. kotvy, betonu, výkopu, odvozu, skládkov.)"</t>
  </si>
  <si>
    <t>"- koše budou umístěny do plošky 40x40cm -žul.kostka v betonu (=součást SO 102 / ostatní) "</t>
  </si>
  <si>
    <t>90 - OSTATNÍ NÁKLADY</t>
  </si>
  <si>
    <t>9 -  Ostatní konstrukce, bourání</t>
  </si>
  <si>
    <t xml:space="preserve"> Ostatní konstrukce, bourání</t>
  </si>
  <si>
    <t>032403000-s01</t>
  </si>
  <si>
    <t>Provizorní komunikace - zakrytí stávajících IS  silničními  ŽB panely do štěrk.lože,  vč. odstranění a odvozu do skladu dodavatele,  materiál s obratovostí vč. potřebné dopravy</t>
  </si>
  <si>
    <t>262144</t>
  </si>
  <si>
    <t>-719922652</t>
  </si>
  <si>
    <t>" ochrana stávající inženýrských sítí  ve výkopišti  před pojezdovou technikou "</t>
  </si>
  <si>
    <t>60,0*3,0</t>
  </si>
  <si>
    <t>032803000-s01</t>
  </si>
  <si>
    <t>Ostatní vybavení staveniště - ochrana obrubníků hranoly 120x120mm, 16mb</t>
  </si>
  <si>
    <t>818631720</t>
  </si>
  <si>
    <t>"  ochrana silničního obrubníku proti poškození  "</t>
  </si>
  <si>
    <t>" hranol u příjezdu (dřevěné hranoly 120/120 mm - 2 x 8 m)"</t>
  </si>
  <si>
    <t>" osazení, dodávka hranolu s obratovostí, odstranění vč. odvozu, přesun hmot"</t>
  </si>
  <si>
    <t>" komplet "           1</t>
  </si>
  <si>
    <t>043134000</t>
  </si>
  <si>
    <t>Zkoušky zatěžovací</t>
  </si>
  <si>
    <t>1024</t>
  </si>
  <si>
    <t>1452004812</t>
  </si>
  <si>
    <t xml:space="preserve">" páteřní komunikace z CB kryt  (495+33=528m2) zkoušky 3 ks "         3                </t>
  </si>
  <si>
    <t xml:space="preserve">" plocha z žulov.odseků: ( 3 úseky celk.  264m2) zkoušky 3 ks "           3               </t>
  </si>
  <si>
    <t>09000100-11</t>
  </si>
  <si>
    <t>Ostatní náklady DIO:  dočasné dopravní značení  a zajištění dokumentace PDZ a povolení zvláštního užívání komunikací pro realizaci stavby</t>
  </si>
  <si>
    <t>-1861016463</t>
  </si>
  <si>
    <t>" provizorní dopravní značení vč. návrhu a vyřízení stanovení přechodné úpravy "</t>
  </si>
  <si>
    <t>" Dopravně inženýrské opatření  dle výkr. : "</t>
  </si>
  <si>
    <t>" výkr. C-03 -Koordinacni situacni vykres "</t>
  </si>
  <si>
    <t xml:space="preserve">" (v ZÚ+KÚ  /vjezd a výjezd ze stavby) "  </t>
  </si>
  <si>
    <t>" komplet "        1</t>
  </si>
  <si>
    <t>091704000-01</t>
  </si>
  <si>
    <t>Náklady na údržbu -Opravy, údržba a průběžné čistění, kropení komunikací užívaných v průběhu výstavby</t>
  </si>
  <si>
    <t>183497870</t>
  </si>
  <si>
    <t>" výkr. C-03 -Koordinacni situační výkres"</t>
  </si>
  <si>
    <t>" údržba přístupových cest  po dobu výstavby/ komplet"          1</t>
  </si>
  <si>
    <t>900600002</t>
  </si>
  <si>
    <t>Poplatky a náklady na zařízení staveniště  - zřízení, provoz, odstranění, zapravení povrchů po ZS  (kromě travn.ploch=samostatná položka)</t>
  </si>
  <si>
    <t>" mobilní oplocení ZS vč. bran =započteno v SO 101 - Přípravné práce"</t>
  </si>
  <si>
    <t>" Obnova tranatých ploch po ZS = samotatná položka Ostatních nákladů-  "</t>
  </si>
  <si>
    <t>" ad. -900600023Uvedení do původního stavu ploch dotčených stavbou"</t>
  </si>
  <si>
    <t>" Zařízení staveniště /komplet "          1</t>
  </si>
  <si>
    <t>900600004</t>
  </si>
  <si>
    <t xml:space="preserve">Zřízení a údržba dopr. značení po dobu výstavby, vrácení do pův. stavu </t>
  </si>
  <si>
    <t>641415588</t>
  </si>
  <si>
    <t>900600008.1</t>
  </si>
  <si>
    <t>Geodetické práce před výstavbou - vytyčení stavby</t>
  </si>
  <si>
    <t>884407547</t>
  </si>
  <si>
    <t>900600014</t>
  </si>
  <si>
    <t>Provedení veškerých zkoušek prokazující kvalitu zajištění kvality zajištění dokladů pro předání díla, předání díla</t>
  </si>
  <si>
    <t>" všechny další zkoušky v rozpočtech neuvedené  (zátěžové zkoušky uvedeny samostatně)"</t>
  </si>
  <si>
    <t>900600015.1</t>
  </si>
  <si>
    <t xml:space="preserve">Veškerá výrobní a dílenská dokumentace pro potřeby stavby </t>
  </si>
  <si>
    <t>770543299</t>
  </si>
  <si>
    <t>900600016</t>
  </si>
  <si>
    <t>Zpracování dokumentace skutečného provedení stavby</t>
  </si>
  <si>
    <t>900600019</t>
  </si>
  <si>
    <t>Geodet. zaměření při výstavbě a po výstavbě, geometrické plány</t>
  </si>
  <si>
    <t>900600023</t>
  </si>
  <si>
    <t>Uvedení do původního stavu ploch dotčených stavbou - travnaté plochy</t>
  </si>
  <si>
    <t>" trávníky po zařízení stavěniště cca 270m2  "</t>
  </si>
  <si>
    <t>"  (vyčištění od stavebních zbytků, rozrušení povrchu, plná obnova travnatých ploch"</t>
  </si>
  <si>
    <t>" trávníky u přístupové pojezdové plochy cca 700m2 "</t>
  </si>
  <si>
    <t xml:space="preserve">" ( rozrušení povrchu, regenerace (případně obnova dle stavu) travnatých ploch )" </t>
  </si>
  <si>
    <t>" komplet uvedení  trávníků do původn.stavu "               1</t>
  </si>
  <si>
    <t>900600025</t>
  </si>
  <si>
    <t>Ostatní náklady vyplývající z obchodních podmínek</t>
  </si>
  <si>
    <t>-437589907</t>
  </si>
  <si>
    <t>900600027</t>
  </si>
  <si>
    <t xml:space="preserve">Provozní vlivy      </t>
  </si>
  <si>
    <t>-246499572</t>
  </si>
  <si>
    <t>900600029</t>
  </si>
  <si>
    <t>Zajištění vytýčení podzemních sítí dotčených stavbou vč. kopaných sond</t>
  </si>
  <si>
    <t>900600032</t>
  </si>
  <si>
    <t>Vícetisky projektové dokumentace pro potřeby dodavatele stavby</t>
  </si>
  <si>
    <t>900600203</t>
  </si>
  <si>
    <t>Provedení pasportizace objektů dotčených stavbou</t>
  </si>
  <si>
    <t>-388467528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</si>
</sst>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M104"/>
  <sheetViews>
    <sheetView showGridLines="0" tabSelected="1" workbookViewId="0">
      <selection activeCell="BE5" sqref="BE5:BE3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20"/>
      <c r="BE5" s="21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20"/>
      <c r="BE6" s="21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17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17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17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17"/>
      <c r="BS10" s="17" t="s">
        <v>6</v>
      </c>
    </row>
    <row r="11" spans="1:74" ht="18.399999999999999" customHeight="1">
      <c r="B11" s="20"/>
      <c r="E11" s="25" t="s">
        <v>33</v>
      </c>
      <c r="AK11" s="27" t="s">
        <v>34</v>
      </c>
      <c r="AN11" s="25" t="s">
        <v>35</v>
      </c>
      <c r="AR11" s="20"/>
      <c r="BE11" s="217"/>
      <c r="BS11" s="17" t="s">
        <v>6</v>
      </c>
    </row>
    <row r="12" spans="1:74" ht="6.95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36</v>
      </c>
      <c r="AK13" s="27" t="s">
        <v>31</v>
      </c>
      <c r="AN13" s="30" t="s">
        <v>37</v>
      </c>
      <c r="AR13" s="20"/>
      <c r="BE13" s="217"/>
      <c r="BS13" s="17" t="s">
        <v>6</v>
      </c>
    </row>
    <row r="14" spans="1:74" ht="12.75">
      <c r="B14" s="20"/>
      <c r="E14" s="222" t="s">
        <v>37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34</v>
      </c>
      <c r="AN14" s="30" t="s">
        <v>37</v>
      </c>
      <c r="AR14" s="20"/>
      <c r="BE14" s="217"/>
      <c r="BS14" s="17" t="s">
        <v>6</v>
      </c>
    </row>
    <row r="15" spans="1:74" ht="6.95" customHeight="1">
      <c r="B15" s="20"/>
      <c r="AR15" s="20"/>
      <c r="BE15" s="217"/>
      <c r="BS15" s="17" t="s">
        <v>4</v>
      </c>
    </row>
    <row r="16" spans="1:74" ht="12" customHeight="1">
      <c r="B16" s="20"/>
      <c r="D16" s="27" t="s">
        <v>38</v>
      </c>
      <c r="AK16" s="27" t="s">
        <v>31</v>
      </c>
      <c r="AN16" s="25" t="s">
        <v>39</v>
      </c>
      <c r="AR16" s="20"/>
      <c r="BE16" s="217"/>
      <c r="BS16" s="17" t="s">
        <v>4</v>
      </c>
    </row>
    <row r="17" spans="2:71" ht="18.399999999999999" customHeight="1">
      <c r="B17" s="20"/>
      <c r="E17" s="25" t="s">
        <v>40</v>
      </c>
      <c r="AK17" s="27" t="s">
        <v>34</v>
      </c>
      <c r="AN17" s="25" t="s">
        <v>1</v>
      </c>
      <c r="AR17" s="20"/>
      <c r="BE17" s="217"/>
      <c r="BS17" s="17" t="s">
        <v>41</v>
      </c>
    </row>
    <row r="18" spans="2:71" ht="6.95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42</v>
      </c>
      <c r="AK19" s="27" t="s">
        <v>31</v>
      </c>
      <c r="AN19" s="25" t="s">
        <v>1</v>
      </c>
      <c r="AR19" s="20"/>
      <c r="BE19" s="217"/>
      <c r="BS19" s="17" t="s">
        <v>6</v>
      </c>
    </row>
    <row r="20" spans="2:71" ht="18.399999999999999" customHeight="1">
      <c r="B20" s="20"/>
      <c r="E20" s="25" t="s">
        <v>43</v>
      </c>
      <c r="AK20" s="27" t="s">
        <v>34</v>
      </c>
      <c r="AN20" s="25" t="s">
        <v>1</v>
      </c>
      <c r="AR20" s="20"/>
      <c r="BE20" s="217"/>
      <c r="BS20" s="17" t="s">
        <v>41</v>
      </c>
    </row>
    <row r="21" spans="2:71" ht="6.95" customHeight="1">
      <c r="B21" s="20"/>
      <c r="AR21" s="20"/>
      <c r="BE21" s="217"/>
    </row>
    <row r="22" spans="2:71" ht="12" customHeight="1">
      <c r="B22" s="20"/>
      <c r="D22" s="27" t="s">
        <v>44</v>
      </c>
      <c r="AR22" s="20"/>
      <c r="BE22" s="217"/>
    </row>
    <row r="23" spans="2:71" ht="125.1" customHeight="1">
      <c r="B23" s="20"/>
      <c r="E23" s="224" t="s">
        <v>45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2:71" ht="6.95" customHeight="1">
      <c r="B24" s="20"/>
      <c r="AR24" s="20"/>
      <c r="BE24" s="217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17"/>
    </row>
    <row r="26" spans="2:71" s="1" customFormat="1" ht="25.9" customHeight="1">
      <c r="B26" s="33"/>
      <c r="D26" s="34" t="s">
        <v>46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R26" s="33"/>
      <c r="BE26" s="217"/>
    </row>
    <row r="27" spans="2:71" s="1" customFormat="1" ht="6.95" customHeight="1">
      <c r="B27" s="33"/>
      <c r="AR27" s="33"/>
      <c r="BE27" s="217"/>
    </row>
    <row r="28" spans="2:71" s="1" customFormat="1" ht="12.75">
      <c r="B28" s="33"/>
      <c r="L28" s="227" t="s">
        <v>47</v>
      </c>
      <c r="M28" s="227"/>
      <c r="N28" s="227"/>
      <c r="O28" s="227"/>
      <c r="P28" s="227"/>
      <c r="W28" s="227" t="s">
        <v>48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49</v>
      </c>
      <c r="AL28" s="227"/>
      <c r="AM28" s="227"/>
      <c r="AN28" s="227"/>
      <c r="AO28" s="227"/>
      <c r="AR28" s="33"/>
      <c r="BE28" s="217"/>
    </row>
    <row r="29" spans="2:71" s="2" customFormat="1" ht="14.45" customHeight="1">
      <c r="B29" s="37"/>
      <c r="D29" s="27" t="s">
        <v>50</v>
      </c>
      <c r="F29" s="27" t="s">
        <v>51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18"/>
    </row>
    <row r="30" spans="2:71" s="2" customFormat="1" ht="14.45" customHeight="1">
      <c r="B30" s="37"/>
      <c r="F30" s="27" t="s">
        <v>52</v>
      </c>
      <c r="L30" s="230">
        <v>0.12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18"/>
    </row>
    <row r="31" spans="2:71" s="2" customFormat="1" ht="14.45" hidden="1" customHeight="1">
      <c r="B31" s="37"/>
      <c r="F31" s="27" t="s">
        <v>53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18"/>
    </row>
    <row r="32" spans="2:71" s="2" customFormat="1" ht="14.45" hidden="1" customHeight="1">
      <c r="B32" s="37"/>
      <c r="F32" s="27" t="s">
        <v>54</v>
      </c>
      <c r="L32" s="230">
        <v>0.12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18"/>
    </row>
    <row r="33" spans="2:57" s="2" customFormat="1" ht="14.45" hidden="1" customHeight="1">
      <c r="B33" s="37"/>
      <c r="F33" s="27" t="s">
        <v>55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18"/>
    </row>
    <row r="34" spans="2:57" s="1" customFormat="1" ht="6.95" customHeight="1">
      <c r="B34" s="33"/>
      <c r="AR34" s="33"/>
      <c r="BE34" s="217"/>
    </row>
    <row r="35" spans="2:57" s="1" customFormat="1" ht="25.9" customHeight="1">
      <c r="B35" s="33"/>
      <c r="C35" s="38"/>
      <c r="D35" s="39" t="s">
        <v>56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57</v>
      </c>
      <c r="U35" s="40"/>
      <c r="V35" s="40"/>
      <c r="W35" s="40"/>
      <c r="X35" s="234" t="s">
        <v>58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2"/>
      <c r="AM35" s="232"/>
      <c r="AN35" s="232"/>
      <c r="AO35" s="233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3"/>
      <c r="D49" s="42" t="s">
        <v>59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60</v>
      </c>
      <c r="AI49" s="43"/>
      <c r="AJ49" s="43"/>
      <c r="AK49" s="43"/>
      <c r="AL49" s="43"/>
      <c r="AM49" s="43"/>
      <c r="AN49" s="43"/>
      <c r="AO49" s="43"/>
      <c r="AR49" s="33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3"/>
      <c r="D60" s="44" t="s">
        <v>61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62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61</v>
      </c>
      <c r="AI60" s="35"/>
      <c r="AJ60" s="35"/>
      <c r="AK60" s="35"/>
      <c r="AL60" s="35"/>
      <c r="AM60" s="44" t="s">
        <v>62</v>
      </c>
      <c r="AN60" s="35"/>
      <c r="AO60" s="35"/>
      <c r="AR60" s="33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3"/>
      <c r="D64" s="42" t="s">
        <v>63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64</v>
      </c>
      <c r="AI64" s="43"/>
      <c r="AJ64" s="43"/>
      <c r="AK64" s="43"/>
      <c r="AL64" s="43"/>
      <c r="AM64" s="43"/>
      <c r="AN64" s="43"/>
      <c r="AO64" s="43"/>
      <c r="AR64" s="33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3"/>
      <c r="D75" s="44" t="s">
        <v>61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62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61</v>
      </c>
      <c r="AI75" s="35"/>
      <c r="AJ75" s="35"/>
      <c r="AK75" s="35"/>
      <c r="AL75" s="35"/>
      <c r="AM75" s="44" t="s">
        <v>62</v>
      </c>
      <c r="AN75" s="35"/>
      <c r="AO75" s="35"/>
      <c r="AR75" s="33"/>
    </row>
    <row r="76" spans="2:44" s="1" customFormat="1" ht="11.25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1" t="s">
        <v>65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7" t="s">
        <v>13</v>
      </c>
      <c r="L84" s="3" t="str">
        <f>K5</f>
        <v>24008-01-</v>
      </c>
      <c r="AR84" s="49"/>
    </row>
    <row r="85" spans="1:91" s="4" customFormat="1" ht="36.950000000000003" customHeight="1">
      <c r="B85" s="50"/>
      <c r="C85" s="51" t="s">
        <v>16</v>
      </c>
      <c r="L85" s="197" t="str">
        <f>K6</f>
        <v>REVITALIZACE PARKU MARIE RESTITUTY  II. ETAPA - ČÁST A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7" t="s">
        <v>22</v>
      </c>
      <c r="L87" s="52" t="str">
        <f>IF(K8="","",K8)</f>
        <v>Brno -  Husovice</v>
      </c>
      <c r="AI87" s="27" t="s">
        <v>24</v>
      </c>
      <c r="AM87" s="199" t="str">
        <f>IF(AN8= "","",AN8)</f>
        <v>26. 4. 2024</v>
      </c>
      <c r="AN87" s="199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7" t="s">
        <v>30</v>
      </c>
      <c r="L89" s="3" t="str">
        <f>IF(E11= "","",E11)</f>
        <v>ÚMČ Brno - sever</v>
      </c>
      <c r="AI89" s="27" t="s">
        <v>38</v>
      </c>
      <c r="AM89" s="200" t="str">
        <f>IF(E17="","",E17)</f>
        <v>Ing. Wagnerová Eva, Brno</v>
      </c>
      <c r="AN89" s="201"/>
      <c r="AO89" s="201"/>
      <c r="AP89" s="201"/>
      <c r="AR89" s="33"/>
      <c r="AS89" s="202" t="s">
        <v>66</v>
      </c>
      <c r="AT89" s="203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7" t="s">
        <v>36</v>
      </c>
      <c r="L90" s="3" t="str">
        <f>IF(E14= "Vyplň údaj","",E14)</f>
        <v/>
      </c>
      <c r="AI90" s="27" t="s">
        <v>42</v>
      </c>
      <c r="AM90" s="200" t="str">
        <f>IF(E20="","",E20)</f>
        <v xml:space="preserve"> </v>
      </c>
      <c r="AN90" s="201"/>
      <c r="AO90" s="201"/>
      <c r="AP90" s="201"/>
      <c r="AR90" s="33"/>
      <c r="AS90" s="204"/>
      <c r="AT90" s="205"/>
      <c r="BD90" s="57"/>
    </row>
    <row r="91" spans="1:91" s="1" customFormat="1" ht="10.9" customHeight="1">
      <c r="B91" s="33"/>
      <c r="AR91" s="33"/>
      <c r="AS91" s="204"/>
      <c r="AT91" s="205"/>
      <c r="BD91" s="57"/>
    </row>
    <row r="92" spans="1:91" s="1" customFormat="1" ht="29.25" customHeight="1">
      <c r="B92" s="33"/>
      <c r="C92" s="206" t="s">
        <v>67</v>
      </c>
      <c r="D92" s="207"/>
      <c r="E92" s="207"/>
      <c r="F92" s="207"/>
      <c r="G92" s="207"/>
      <c r="H92" s="58"/>
      <c r="I92" s="209" t="s">
        <v>68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8" t="s">
        <v>69</v>
      </c>
      <c r="AH92" s="207"/>
      <c r="AI92" s="207"/>
      <c r="AJ92" s="207"/>
      <c r="AK92" s="207"/>
      <c r="AL92" s="207"/>
      <c r="AM92" s="207"/>
      <c r="AN92" s="209" t="s">
        <v>70</v>
      </c>
      <c r="AO92" s="207"/>
      <c r="AP92" s="210"/>
      <c r="AQ92" s="59" t="s">
        <v>71</v>
      </c>
      <c r="AR92" s="33"/>
      <c r="AS92" s="60" t="s">
        <v>72</v>
      </c>
      <c r="AT92" s="61" t="s">
        <v>73</v>
      </c>
      <c r="AU92" s="61" t="s">
        <v>74</v>
      </c>
      <c r="AV92" s="61" t="s">
        <v>75</v>
      </c>
      <c r="AW92" s="61" t="s">
        <v>76</v>
      </c>
      <c r="AX92" s="61" t="s">
        <v>77</v>
      </c>
      <c r="AY92" s="61" t="s">
        <v>78</v>
      </c>
      <c r="AZ92" s="61" t="s">
        <v>79</v>
      </c>
      <c r="BA92" s="61" t="s">
        <v>80</v>
      </c>
      <c r="BB92" s="61" t="s">
        <v>81</v>
      </c>
      <c r="BC92" s="61" t="s">
        <v>82</v>
      </c>
      <c r="BD92" s="62" t="s">
        <v>83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84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14">
        <f>ROUND(SUM(AG95:AG102),2)</f>
        <v>0</v>
      </c>
      <c r="AH94" s="214"/>
      <c r="AI94" s="214"/>
      <c r="AJ94" s="214"/>
      <c r="AK94" s="214"/>
      <c r="AL94" s="214"/>
      <c r="AM94" s="214"/>
      <c r="AN94" s="215">
        <f t="shared" ref="AN94:AN102" si="0">SUM(AG94,AT94)</f>
        <v>0</v>
      </c>
      <c r="AO94" s="215"/>
      <c r="AP94" s="215"/>
      <c r="AQ94" s="68" t="s">
        <v>1</v>
      </c>
      <c r="AR94" s="64"/>
      <c r="AS94" s="69">
        <f>ROUND(SUM(AS95:AS102),2)</f>
        <v>0</v>
      </c>
      <c r="AT94" s="70">
        <f t="shared" ref="AT94:AT102" si="1">ROUND(SUM(AV94:AW94),2)</f>
        <v>0</v>
      </c>
      <c r="AU94" s="71">
        <f>ROUND(SUM(AU95:AU102),5)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ROUND(SUM(AZ95:AZ102),2)</f>
        <v>0</v>
      </c>
      <c r="BA94" s="70">
        <f>ROUND(SUM(BA95:BA102),2)</f>
        <v>0</v>
      </c>
      <c r="BB94" s="70">
        <f>ROUND(SUM(BB95:BB102),2)</f>
        <v>0</v>
      </c>
      <c r="BC94" s="70">
        <f>ROUND(SUM(BC95:BC102),2)</f>
        <v>0</v>
      </c>
      <c r="BD94" s="72">
        <f>ROUND(SUM(BD95:BD102),2)</f>
        <v>0</v>
      </c>
      <c r="BS94" s="73" t="s">
        <v>85</v>
      </c>
      <c r="BT94" s="73" t="s">
        <v>86</v>
      </c>
      <c r="BU94" s="74" t="s">
        <v>87</v>
      </c>
      <c r="BV94" s="73" t="s">
        <v>88</v>
      </c>
      <c r="BW94" s="73" t="s">
        <v>5</v>
      </c>
      <c r="BX94" s="73" t="s">
        <v>89</v>
      </c>
      <c r="CL94" s="73" t="s">
        <v>19</v>
      </c>
    </row>
    <row r="95" spans="1:91" s="6" customFormat="1" ht="16.5" customHeight="1">
      <c r="A95" s="75" t="s">
        <v>90</v>
      </c>
      <c r="B95" s="76"/>
      <c r="C95" s="77"/>
      <c r="D95" s="211" t="s">
        <v>91</v>
      </c>
      <c r="E95" s="211"/>
      <c r="F95" s="211"/>
      <c r="G95" s="211"/>
      <c r="H95" s="211"/>
      <c r="I95" s="78"/>
      <c r="J95" s="211" t="s">
        <v>92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2">
        <f>'SO 101 - PŘÍPRAVA ÚZEMÍ'!J30</f>
        <v>0</v>
      </c>
      <c r="AH95" s="213"/>
      <c r="AI95" s="213"/>
      <c r="AJ95" s="213"/>
      <c r="AK95" s="213"/>
      <c r="AL95" s="213"/>
      <c r="AM95" s="213"/>
      <c r="AN95" s="212">
        <f t="shared" si="0"/>
        <v>0</v>
      </c>
      <c r="AO95" s="213"/>
      <c r="AP95" s="213"/>
      <c r="AQ95" s="79" t="s">
        <v>93</v>
      </c>
      <c r="AR95" s="76"/>
      <c r="AS95" s="80">
        <v>0</v>
      </c>
      <c r="AT95" s="81">
        <f t="shared" si="1"/>
        <v>0</v>
      </c>
      <c r="AU95" s="82">
        <f>'SO 101 - PŘÍPRAVA ÚZEMÍ'!P122</f>
        <v>0</v>
      </c>
      <c r="AV95" s="81">
        <f>'SO 101 - PŘÍPRAVA ÚZEMÍ'!J33</f>
        <v>0</v>
      </c>
      <c r="AW95" s="81">
        <f>'SO 101 - PŘÍPRAVA ÚZEMÍ'!J34</f>
        <v>0</v>
      </c>
      <c r="AX95" s="81">
        <f>'SO 101 - PŘÍPRAVA ÚZEMÍ'!J35</f>
        <v>0</v>
      </c>
      <c r="AY95" s="81">
        <f>'SO 101 - PŘÍPRAVA ÚZEMÍ'!J36</f>
        <v>0</v>
      </c>
      <c r="AZ95" s="81">
        <f>'SO 101 - PŘÍPRAVA ÚZEMÍ'!F33</f>
        <v>0</v>
      </c>
      <c r="BA95" s="81">
        <f>'SO 101 - PŘÍPRAVA ÚZEMÍ'!F34</f>
        <v>0</v>
      </c>
      <c r="BB95" s="81">
        <f>'SO 101 - PŘÍPRAVA ÚZEMÍ'!F35</f>
        <v>0</v>
      </c>
      <c r="BC95" s="81">
        <f>'SO 101 - PŘÍPRAVA ÚZEMÍ'!F36</f>
        <v>0</v>
      </c>
      <c r="BD95" s="83">
        <f>'SO 101 - PŘÍPRAVA ÚZEMÍ'!F37</f>
        <v>0</v>
      </c>
      <c r="BT95" s="84" t="s">
        <v>94</v>
      </c>
      <c r="BV95" s="84" t="s">
        <v>88</v>
      </c>
      <c r="BW95" s="84" t="s">
        <v>95</v>
      </c>
      <c r="BX95" s="84" t="s">
        <v>5</v>
      </c>
      <c r="CL95" s="84" t="s">
        <v>19</v>
      </c>
      <c r="CM95" s="84" t="s">
        <v>96</v>
      </c>
    </row>
    <row r="96" spans="1:91" s="6" customFormat="1" ht="16.5" customHeight="1">
      <c r="A96" s="75" t="s">
        <v>90</v>
      </c>
      <c r="B96" s="76"/>
      <c r="C96" s="77"/>
      <c r="D96" s="211" t="s">
        <v>97</v>
      </c>
      <c r="E96" s="211"/>
      <c r="F96" s="211"/>
      <c r="G96" s="211"/>
      <c r="H96" s="211"/>
      <c r="I96" s="78"/>
      <c r="J96" s="211" t="s">
        <v>98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2">
        <f>'SO 102 - ZPEVNĚNÉ PLOCHY,...'!J30</f>
        <v>0</v>
      </c>
      <c r="AH96" s="213"/>
      <c r="AI96" s="213"/>
      <c r="AJ96" s="213"/>
      <c r="AK96" s="213"/>
      <c r="AL96" s="213"/>
      <c r="AM96" s="213"/>
      <c r="AN96" s="212">
        <f t="shared" si="0"/>
        <v>0</v>
      </c>
      <c r="AO96" s="213"/>
      <c r="AP96" s="213"/>
      <c r="AQ96" s="79" t="s">
        <v>93</v>
      </c>
      <c r="AR96" s="76"/>
      <c r="AS96" s="80">
        <v>0</v>
      </c>
      <c r="AT96" s="81">
        <f t="shared" si="1"/>
        <v>0</v>
      </c>
      <c r="AU96" s="82">
        <f>'SO 102 - ZPEVNĚNÉ PLOCHY,...'!P128</f>
        <v>0</v>
      </c>
      <c r="AV96" s="81">
        <f>'SO 102 - ZPEVNĚNÉ PLOCHY,...'!J33</f>
        <v>0</v>
      </c>
      <c r="AW96" s="81">
        <f>'SO 102 - ZPEVNĚNÉ PLOCHY,...'!J34</f>
        <v>0</v>
      </c>
      <c r="AX96" s="81">
        <f>'SO 102 - ZPEVNĚNÉ PLOCHY,...'!J35</f>
        <v>0</v>
      </c>
      <c r="AY96" s="81">
        <f>'SO 102 - ZPEVNĚNÉ PLOCHY,...'!J36</f>
        <v>0</v>
      </c>
      <c r="AZ96" s="81">
        <f>'SO 102 - ZPEVNĚNÉ PLOCHY,...'!F33</f>
        <v>0</v>
      </c>
      <c r="BA96" s="81">
        <f>'SO 102 - ZPEVNĚNÉ PLOCHY,...'!F34</f>
        <v>0</v>
      </c>
      <c r="BB96" s="81">
        <f>'SO 102 - ZPEVNĚNÉ PLOCHY,...'!F35</f>
        <v>0</v>
      </c>
      <c r="BC96" s="81">
        <f>'SO 102 - ZPEVNĚNÉ PLOCHY,...'!F36</f>
        <v>0</v>
      </c>
      <c r="BD96" s="83">
        <f>'SO 102 - ZPEVNĚNÉ PLOCHY,...'!F37</f>
        <v>0</v>
      </c>
      <c r="BT96" s="84" t="s">
        <v>94</v>
      </c>
      <c r="BV96" s="84" t="s">
        <v>88</v>
      </c>
      <c r="BW96" s="84" t="s">
        <v>99</v>
      </c>
      <c r="BX96" s="84" t="s">
        <v>5</v>
      </c>
      <c r="CL96" s="84" t="s">
        <v>19</v>
      </c>
      <c r="CM96" s="84" t="s">
        <v>96</v>
      </c>
    </row>
    <row r="97" spans="1:91" s="6" customFormat="1" ht="16.5" customHeight="1">
      <c r="A97" s="75" t="s">
        <v>90</v>
      </c>
      <c r="B97" s="76"/>
      <c r="C97" s="77"/>
      <c r="D97" s="211" t="s">
        <v>100</v>
      </c>
      <c r="E97" s="211"/>
      <c r="F97" s="211"/>
      <c r="G97" s="211"/>
      <c r="H97" s="211"/>
      <c r="I97" s="78"/>
      <c r="J97" s="211" t="s">
        <v>101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2">
        <f>'SO 103 - SCHODIŠTĚ S1, OB...'!J30</f>
        <v>0</v>
      </c>
      <c r="AH97" s="213"/>
      <c r="AI97" s="213"/>
      <c r="AJ97" s="213"/>
      <c r="AK97" s="213"/>
      <c r="AL97" s="213"/>
      <c r="AM97" s="213"/>
      <c r="AN97" s="212">
        <f t="shared" si="0"/>
        <v>0</v>
      </c>
      <c r="AO97" s="213"/>
      <c r="AP97" s="213"/>
      <c r="AQ97" s="79" t="s">
        <v>102</v>
      </c>
      <c r="AR97" s="76"/>
      <c r="AS97" s="80">
        <v>0</v>
      </c>
      <c r="AT97" s="81">
        <f t="shared" si="1"/>
        <v>0</v>
      </c>
      <c r="AU97" s="82">
        <f>'SO 103 - SCHODIŠTĚ S1, OB...'!P128</f>
        <v>0</v>
      </c>
      <c r="AV97" s="81">
        <f>'SO 103 - SCHODIŠTĚ S1, OB...'!J33</f>
        <v>0</v>
      </c>
      <c r="AW97" s="81">
        <f>'SO 103 - SCHODIŠTĚ S1, OB...'!J34</f>
        <v>0</v>
      </c>
      <c r="AX97" s="81">
        <f>'SO 103 - SCHODIŠTĚ S1, OB...'!J35</f>
        <v>0</v>
      </c>
      <c r="AY97" s="81">
        <f>'SO 103 - SCHODIŠTĚ S1, OB...'!J36</f>
        <v>0</v>
      </c>
      <c r="AZ97" s="81">
        <f>'SO 103 - SCHODIŠTĚ S1, OB...'!F33</f>
        <v>0</v>
      </c>
      <c r="BA97" s="81">
        <f>'SO 103 - SCHODIŠTĚ S1, OB...'!F34</f>
        <v>0</v>
      </c>
      <c r="BB97" s="81">
        <f>'SO 103 - SCHODIŠTĚ S1, OB...'!F35</f>
        <v>0</v>
      </c>
      <c r="BC97" s="81">
        <f>'SO 103 - SCHODIŠTĚ S1, OB...'!F36</f>
        <v>0</v>
      </c>
      <c r="BD97" s="83">
        <f>'SO 103 - SCHODIŠTĚ S1, OB...'!F37</f>
        <v>0</v>
      </c>
      <c r="BT97" s="84" t="s">
        <v>94</v>
      </c>
      <c r="BV97" s="84" t="s">
        <v>88</v>
      </c>
      <c r="BW97" s="84" t="s">
        <v>103</v>
      </c>
      <c r="BX97" s="84" t="s">
        <v>5</v>
      </c>
      <c r="CL97" s="84" t="s">
        <v>19</v>
      </c>
      <c r="CM97" s="84" t="s">
        <v>96</v>
      </c>
    </row>
    <row r="98" spans="1:91" s="6" customFormat="1" ht="16.5" customHeight="1">
      <c r="A98" s="75" t="s">
        <v>90</v>
      </c>
      <c r="B98" s="76"/>
      <c r="C98" s="77"/>
      <c r="D98" s="211" t="s">
        <v>104</v>
      </c>
      <c r="E98" s="211"/>
      <c r="F98" s="211"/>
      <c r="G98" s="211"/>
      <c r="H98" s="211"/>
      <c r="I98" s="78"/>
      <c r="J98" s="211" t="s">
        <v>105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2">
        <f>'SO 104 - SCHODIŠTĚ S2'!J30</f>
        <v>0</v>
      </c>
      <c r="AH98" s="213"/>
      <c r="AI98" s="213"/>
      <c r="AJ98" s="213"/>
      <c r="AK98" s="213"/>
      <c r="AL98" s="213"/>
      <c r="AM98" s="213"/>
      <c r="AN98" s="212">
        <f t="shared" si="0"/>
        <v>0</v>
      </c>
      <c r="AO98" s="213"/>
      <c r="AP98" s="213"/>
      <c r="AQ98" s="79" t="s">
        <v>102</v>
      </c>
      <c r="AR98" s="76"/>
      <c r="AS98" s="80">
        <v>0</v>
      </c>
      <c r="AT98" s="81">
        <f t="shared" si="1"/>
        <v>0</v>
      </c>
      <c r="AU98" s="82">
        <f>'SO 104 - SCHODIŠTĚ S2'!P122</f>
        <v>0</v>
      </c>
      <c r="AV98" s="81">
        <f>'SO 104 - SCHODIŠTĚ S2'!J33</f>
        <v>0</v>
      </c>
      <c r="AW98" s="81">
        <f>'SO 104 - SCHODIŠTĚ S2'!J34</f>
        <v>0</v>
      </c>
      <c r="AX98" s="81">
        <f>'SO 104 - SCHODIŠTĚ S2'!J35</f>
        <v>0</v>
      </c>
      <c r="AY98" s="81">
        <f>'SO 104 - SCHODIŠTĚ S2'!J36</f>
        <v>0</v>
      </c>
      <c r="AZ98" s="81">
        <f>'SO 104 - SCHODIŠTĚ S2'!F33</f>
        <v>0</v>
      </c>
      <c r="BA98" s="81">
        <f>'SO 104 - SCHODIŠTĚ S2'!F34</f>
        <v>0</v>
      </c>
      <c r="BB98" s="81">
        <f>'SO 104 - SCHODIŠTĚ S2'!F35</f>
        <v>0</v>
      </c>
      <c r="BC98" s="81">
        <f>'SO 104 - SCHODIŠTĚ S2'!F36</f>
        <v>0</v>
      </c>
      <c r="BD98" s="83">
        <f>'SO 104 - SCHODIŠTĚ S2'!F37</f>
        <v>0</v>
      </c>
      <c r="BT98" s="84" t="s">
        <v>94</v>
      </c>
      <c r="BV98" s="84" t="s">
        <v>88</v>
      </c>
      <c r="BW98" s="84" t="s">
        <v>106</v>
      </c>
      <c r="BX98" s="84" t="s">
        <v>5</v>
      </c>
      <c r="CL98" s="84" t="s">
        <v>19</v>
      </c>
      <c r="CM98" s="84" t="s">
        <v>96</v>
      </c>
    </row>
    <row r="99" spans="1:91" s="6" customFormat="1" ht="16.5" customHeight="1">
      <c r="A99" s="75" t="s">
        <v>90</v>
      </c>
      <c r="B99" s="76"/>
      <c r="C99" s="77"/>
      <c r="D99" s="211" t="s">
        <v>107</v>
      </c>
      <c r="E99" s="211"/>
      <c r="F99" s="211"/>
      <c r="G99" s="211"/>
      <c r="H99" s="211"/>
      <c r="I99" s="78"/>
      <c r="J99" s="211" t="s">
        <v>108</v>
      </c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2">
        <f>'SO 105 - DŘEVĚNÁ PĚŠINA'!J30</f>
        <v>0</v>
      </c>
      <c r="AH99" s="213"/>
      <c r="AI99" s="213"/>
      <c r="AJ99" s="213"/>
      <c r="AK99" s="213"/>
      <c r="AL99" s="213"/>
      <c r="AM99" s="213"/>
      <c r="AN99" s="212">
        <f t="shared" si="0"/>
        <v>0</v>
      </c>
      <c r="AO99" s="213"/>
      <c r="AP99" s="213"/>
      <c r="AQ99" s="79" t="s">
        <v>102</v>
      </c>
      <c r="AR99" s="76"/>
      <c r="AS99" s="80">
        <v>0</v>
      </c>
      <c r="AT99" s="81">
        <f t="shared" si="1"/>
        <v>0</v>
      </c>
      <c r="AU99" s="82">
        <f>'SO 105 - DŘEVĚNÁ PĚŠINA'!P121</f>
        <v>0</v>
      </c>
      <c r="AV99" s="81">
        <f>'SO 105 - DŘEVĚNÁ PĚŠINA'!J33</f>
        <v>0</v>
      </c>
      <c r="AW99" s="81">
        <f>'SO 105 - DŘEVĚNÁ PĚŠINA'!J34</f>
        <v>0</v>
      </c>
      <c r="AX99" s="81">
        <f>'SO 105 - DŘEVĚNÁ PĚŠINA'!J35</f>
        <v>0</v>
      </c>
      <c r="AY99" s="81">
        <f>'SO 105 - DŘEVĚNÁ PĚŠINA'!J36</f>
        <v>0</v>
      </c>
      <c r="AZ99" s="81">
        <f>'SO 105 - DŘEVĚNÁ PĚŠINA'!F33</f>
        <v>0</v>
      </c>
      <c r="BA99" s="81">
        <f>'SO 105 - DŘEVĚNÁ PĚŠINA'!F34</f>
        <v>0</v>
      </c>
      <c r="BB99" s="81">
        <f>'SO 105 - DŘEVĚNÁ PĚŠINA'!F35</f>
        <v>0</v>
      </c>
      <c r="BC99" s="81">
        <f>'SO 105 - DŘEVĚNÁ PĚŠINA'!F36</f>
        <v>0</v>
      </c>
      <c r="BD99" s="83">
        <f>'SO 105 - DŘEVĚNÁ PĚŠINA'!F37</f>
        <v>0</v>
      </c>
      <c r="BT99" s="84" t="s">
        <v>94</v>
      </c>
      <c r="BV99" s="84" t="s">
        <v>88</v>
      </c>
      <c r="BW99" s="84" t="s">
        <v>109</v>
      </c>
      <c r="BX99" s="84" t="s">
        <v>5</v>
      </c>
      <c r="CL99" s="84" t="s">
        <v>19</v>
      </c>
      <c r="CM99" s="84" t="s">
        <v>96</v>
      </c>
    </row>
    <row r="100" spans="1:91" s="6" customFormat="1" ht="16.5" customHeight="1">
      <c r="A100" s="75" t="s">
        <v>90</v>
      </c>
      <c r="B100" s="76"/>
      <c r="C100" s="77"/>
      <c r="D100" s="211" t="s">
        <v>110</v>
      </c>
      <c r="E100" s="211"/>
      <c r="F100" s="211"/>
      <c r="G100" s="211"/>
      <c r="H100" s="211"/>
      <c r="I100" s="78"/>
      <c r="J100" s="211" t="s">
        <v>111</v>
      </c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2">
        <f>'SO 801 - TERÉNNÍ A VEGETA...'!J30</f>
        <v>0</v>
      </c>
      <c r="AH100" s="213"/>
      <c r="AI100" s="213"/>
      <c r="AJ100" s="213"/>
      <c r="AK100" s="213"/>
      <c r="AL100" s="213"/>
      <c r="AM100" s="213"/>
      <c r="AN100" s="212">
        <f t="shared" si="0"/>
        <v>0</v>
      </c>
      <c r="AO100" s="213"/>
      <c r="AP100" s="213"/>
      <c r="AQ100" s="79" t="s">
        <v>102</v>
      </c>
      <c r="AR100" s="76"/>
      <c r="AS100" s="80">
        <v>0</v>
      </c>
      <c r="AT100" s="81">
        <f t="shared" si="1"/>
        <v>0</v>
      </c>
      <c r="AU100" s="82">
        <f>'SO 801 - TERÉNNÍ A VEGETA...'!P122</f>
        <v>0</v>
      </c>
      <c r="AV100" s="81">
        <f>'SO 801 - TERÉNNÍ A VEGETA...'!J33</f>
        <v>0</v>
      </c>
      <c r="AW100" s="81">
        <f>'SO 801 - TERÉNNÍ A VEGETA...'!J34</f>
        <v>0</v>
      </c>
      <c r="AX100" s="81">
        <f>'SO 801 - TERÉNNÍ A VEGETA...'!J35</f>
        <v>0</v>
      </c>
      <c r="AY100" s="81">
        <f>'SO 801 - TERÉNNÍ A VEGETA...'!J36</f>
        <v>0</v>
      </c>
      <c r="AZ100" s="81">
        <f>'SO 801 - TERÉNNÍ A VEGETA...'!F33</f>
        <v>0</v>
      </c>
      <c r="BA100" s="81">
        <f>'SO 801 - TERÉNNÍ A VEGETA...'!F34</f>
        <v>0</v>
      </c>
      <c r="BB100" s="81">
        <f>'SO 801 - TERÉNNÍ A VEGETA...'!F35</f>
        <v>0</v>
      </c>
      <c r="BC100" s="81">
        <f>'SO 801 - TERÉNNÍ A VEGETA...'!F36</f>
        <v>0</v>
      </c>
      <c r="BD100" s="83">
        <f>'SO 801 - TERÉNNÍ A VEGETA...'!F37</f>
        <v>0</v>
      </c>
      <c r="BT100" s="84" t="s">
        <v>94</v>
      </c>
      <c r="BV100" s="84" t="s">
        <v>88</v>
      </c>
      <c r="BW100" s="84" t="s">
        <v>112</v>
      </c>
      <c r="BX100" s="84" t="s">
        <v>5</v>
      </c>
      <c r="CL100" s="84" t="s">
        <v>19</v>
      </c>
      <c r="CM100" s="84" t="s">
        <v>96</v>
      </c>
    </row>
    <row r="101" spans="1:91" s="6" customFormat="1" ht="16.5" customHeight="1">
      <c r="A101" s="75" t="s">
        <v>90</v>
      </c>
      <c r="B101" s="76"/>
      <c r="C101" s="77"/>
      <c r="D101" s="211" t="s">
        <v>113</v>
      </c>
      <c r="E101" s="211"/>
      <c r="F101" s="211"/>
      <c r="G101" s="211"/>
      <c r="H101" s="211"/>
      <c r="I101" s="78"/>
      <c r="J101" s="211" t="s">
        <v>114</v>
      </c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2">
        <f>'SO 901 - MOBILIÁŘ A HERNÍ...'!J30</f>
        <v>0</v>
      </c>
      <c r="AH101" s="213"/>
      <c r="AI101" s="213"/>
      <c r="AJ101" s="213"/>
      <c r="AK101" s="213"/>
      <c r="AL101" s="213"/>
      <c r="AM101" s="213"/>
      <c r="AN101" s="212">
        <f t="shared" si="0"/>
        <v>0</v>
      </c>
      <c r="AO101" s="213"/>
      <c r="AP101" s="213"/>
      <c r="AQ101" s="79" t="s">
        <v>102</v>
      </c>
      <c r="AR101" s="76"/>
      <c r="AS101" s="80">
        <v>0</v>
      </c>
      <c r="AT101" s="81">
        <f t="shared" si="1"/>
        <v>0</v>
      </c>
      <c r="AU101" s="82">
        <f>'SO 901 - MOBILIÁŘ A HERNÍ...'!P118</f>
        <v>0</v>
      </c>
      <c r="AV101" s="81">
        <f>'SO 901 - MOBILIÁŘ A HERNÍ...'!J33</f>
        <v>0</v>
      </c>
      <c r="AW101" s="81">
        <f>'SO 901 - MOBILIÁŘ A HERNÍ...'!J34</f>
        <v>0</v>
      </c>
      <c r="AX101" s="81">
        <f>'SO 901 - MOBILIÁŘ A HERNÍ...'!J35</f>
        <v>0</v>
      </c>
      <c r="AY101" s="81">
        <f>'SO 901 - MOBILIÁŘ A HERNÍ...'!J36</f>
        <v>0</v>
      </c>
      <c r="AZ101" s="81">
        <f>'SO 901 - MOBILIÁŘ A HERNÍ...'!F33</f>
        <v>0</v>
      </c>
      <c r="BA101" s="81">
        <f>'SO 901 - MOBILIÁŘ A HERNÍ...'!F34</f>
        <v>0</v>
      </c>
      <c r="BB101" s="81">
        <f>'SO 901 - MOBILIÁŘ A HERNÍ...'!F35</f>
        <v>0</v>
      </c>
      <c r="BC101" s="81">
        <f>'SO 901 - MOBILIÁŘ A HERNÍ...'!F36</f>
        <v>0</v>
      </c>
      <c r="BD101" s="83">
        <f>'SO 901 - MOBILIÁŘ A HERNÍ...'!F37</f>
        <v>0</v>
      </c>
      <c r="BT101" s="84" t="s">
        <v>94</v>
      </c>
      <c r="BV101" s="84" t="s">
        <v>88</v>
      </c>
      <c r="BW101" s="84" t="s">
        <v>115</v>
      </c>
      <c r="BX101" s="84" t="s">
        <v>5</v>
      </c>
      <c r="CL101" s="84" t="s">
        <v>19</v>
      </c>
      <c r="CM101" s="84" t="s">
        <v>96</v>
      </c>
    </row>
    <row r="102" spans="1:91" s="6" customFormat="1" ht="16.5" customHeight="1">
      <c r="A102" s="75" t="s">
        <v>90</v>
      </c>
      <c r="B102" s="76"/>
      <c r="C102" s="77"/>
      <c r="D102" s="211" t="s">
        <v>116</v>
      </c>
      <c r="E102" s="211"/>
      <c r="F102" s="211"/>
      <c r="G102" s="211"/>
      <c r="H102" s="211"/>
      <c r="I102" s="78"/>
      <c r="J102" s="211" t="s">
        <v>117</v>
      </c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2">
        <f>'90 - OSTATNÍ NÁKLADY'!J30</f>
        <v>0</v>
      </c>
      <c r="AH102" s="213"/>
      <c r="AI102" s="213"/>
      <c r="AJ102" s="213"/>
      <c r="AK102" s="213"/>
      <c r="AL102" s="213"/>
      <c r="AM102" s="213"/>
      <c r="AN102" s="212">
        <f t="shared" si="0"/>
        <v>0</v>
      </c>
      <c r="AO102" s="213"/>
      <c r="AP102" s="213"/>
      <c r="AQ102" s="79" t="s">
        <v>118</v>
      </c>
      <c r="AR102" s="76"/>
      <c r="AS102" s="85">
        <v>0</v>
      </c>
      <c r="AT102" s="86">
        <f t="shared" si="1"/>
        <v>0</v>
      </c>
      <c r="AU102" s="87">
        <f>'90 - OSTATNÍ NÁKLADY'!P117</f>
        <v>0</v>
      </c>
      <c r="AV102" s="86">
        <f>'90 - OSTATNÍ NÁKLADY'!J33</f>
        <v>0</v>
      </c>
      <c r="AW102" s="86">
        <f>'90 - OSTATNÍ NÁKLADY'!J34</f>
        <v>0</v>
      </c>
      <c r="AX102" s="86">
        <f>'90 - OSTATNÍ NÁKLADY'!J35</f>
        <v>0</v>
      </c>
      <c r="AY102" s="86">
        <f>'90 - OSTATNÍ NÁKLADY'!J36</f>
        <v>0</v>
      </c>
      <c r="AZ102" s="86">
        <f>'90 - OSTATNÍ NÁKLADY'!F33</f>
        <v>0</v>
      </c>
      <c r="BA102" s="86">
        <f>'90 - OSTATNÍ NÁKLADY'!F34</f>
        <v>0</v>
      </c>
      <c r="BB102" s="86">
        <f>'90 - OSTATNÍ NÁKLADY'!F35</f>
        <v>0</v>
      </c>
      <c r="BC102" s="86">
        <f>'90 - OSTATNÍ NÁKLADY'!F36</f>
        <v>0</v>
      </c>
      <c r="BD102" s="88">
        <f>'90 - OSTATNÍ NÁKLADY'!F37</f>
        <v>0</v>
      </c>
      <c r="BT102" s="84" t="s">
        <v>94</v>
      </c>
      <c r="BV102" s="84" t="s">
        <v>88</v>
      </c>
      <c r="BW102" s="84" t="s">
        <v>119</v>
      </c>
      <c r="BX102" s="84" t="s">
        <v>5</v>
      </c>
      <c r="CL102" s="84" t="s">
        <v>1</v>
      </c>
      <c r="CM102" s="84" t="s">
        <v>96</v>
      </c>
    </row>
    <row r="103" spans="1:91" s="1" customFormat="1" ht="30" customHeight="1">
      <c r="B103" s="33"/>
      <c r="AR103" s="33"/>
    </row>
    <row r="104" spans="1:91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33"/>
    </row>
  </sheetData>
  <sheetProtection algorithmName="SHA-512" hashValue="7Z8ZaytxNMRpGNPXrzMg2avbWe5T7t3eQkTKtHkTqro0tMzS1nesokhxButhPbOKZybWAlhgNY2Pd9PzzXym/A==" saltValue="6mK3/CWt96rpG/0vP3ly8M7/6qGI15TTqK+cdy2juW+Y3P+bn5xFQKt5V208GOlIPC/IYcsHKWqjzx2A8ufTf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101 - PŘÍPRAVA ÚZEMÍ'!C2" display="/" xr:uid="{00000000-0004-0000-0000-000000000000}"/>
    <hyperlink ref="A96" location="'SO 102 - ZPEVNĚNÉ PLOCHY,...'!C2" display="/" xr:uid="{00000000-0004-0000-0000-000001000000}"/>
    <hyperlink ref="A97" location="'SO 103 - SCHODIŠTĚ S1, OB...'!C2" display="/" xr:uid="{00000000-0004-0000-0000-000002000000}"/>
    <hyperlink ref="A98" location="'SO 104 - SCHODIŠTĚ S2'!C2" display="/" xr:uid="{00000000-0004-0000-0000-000003000000}"/>
    <hyperlink ref="A99" location="'SO 105 - DŘEVĚNÁ PĚŠINA'!C2" display="/" xr:uid="{00000000-0004-0000-0000-000004000000}"/>
    <hyperlink ref="A100" location="'SO 801 - TERÉNNÍ A VEGETA...'!C2" display="/" xr:uid="{00000000-0004-0000-0000-000005000000}"/>
    <hyperlink ref="A101" location="'SO 901 - MOBILIÁŘ A HERNÍ...'!C2" display="/" xr:uid="{00000000-0004-0000-0000-000006000000}"/>
    <hyperlink ref="A102" location="'90 - OSTATNÍ NÁKLADY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95</v>
      </c>
      <c r="AZ2" s="89" t="s">
        <v>120</v>
      </c>
      <c r="BA2" s="89" t="s">
        <v>1</v>
      </c>
      <c r="BB2" s="89" t="s">
        <v>1</v>
      </c>
      <c r="BC2" s="89" t="s">
        <v>121</v>
      </c>
      <c r="BD2" s="89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89" t="s">
        <v>122</v>
      </c>
      <c r="BA3" s="89" t="s">
        <v>1</v>
      </c>
      <c r="BB3" s="89" t="s">
        <v>1</v>
      </c>
      <c r="BC3" s="89" t="s">
        <v>123</v>
      </c>
      <c r="BD3" s="89" t="s">
        <v>96</v>
      </c>
    </row>
    <row r="4" spans="2:56" ht="24.95" customHeight="1">
      <c r="B4" s="20"/>
      <c r="D4" s="21" t="s">
        <v>124</v>
      </c>
      <c r="L4" s="20"/>
      <c r="M4" s="90" t="s">
        <v>10</v>
      </c>
      <c r="AT4" s="17" t="s">
        <v>4</v>
      </c>
      <c r="AZ4" s="89" t="s">
        <v>125</v>
      </c>
      <c r="BA4" s="89" t="s">
        <v>1</v>
      </c>
      <c r="BB4" s="89" t="s">
        <v>1</v>
      </c>
      <c r="BC4" s="89" t="s">
        <v>126</v>
      </c>
      <c r="BD4" s="89" t="s">
        <v>96</v>
      </c>
    </row>
    <row r="5" spans="2:56" ht="6.95" customHeight="1">
      <c r="B5" s="20"/>
      <c r="L5" s="20"/>
      <c r="AZ5" s="89" t="s">
        <v>127</v>
      </c>
      <c r="BA5" s="89" t="s">
        <v>1</v>
      </c>
      <c r="BB5" s="89" t="s">
        <v>1</v>
      </c>
      <c r="BC5" s="89" t="s">
        <v>128</v>
      </c>
      <c r="BD5" s="89" t="s">
        <v>96</v>
      </c>
    </row>
    <row r="6" spans="2:56" ht="12" customHeight="1">
      <c r="B6" s="20"/>
      <c r="D6" s="27" t="s">
        <v>16</v>
      </c>
      <c r="L6" s="20"/>
      <c r="AZ6" s="89" t="s">
        <v>129</v>
      </c>
      <c r="BA6" s="89" t="s">
        <v>1</v>
      </c>
      <c r="BB6" s="89" t="s">
        <v>1</v>
      </c>
      <c r="BC6" s="89" t="s">
        <v>121</v>
      </c>
      <c r="BD6" s="89" t="s">
        <v>96</v>
      </c>
    </row>
    <row r="7" spans="2:5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  <c r="AZ7" s="89" t="s">
        <v>130</v>
      </c>
      <c r="BA7" s="89" t="s">
        <v>1</v>
      </c>
      <c r="BB7" s="89" t="s">
        <v>1</v>
      </c>
      <c r="BC7" s="89" t="s">
        <v>131</v>
      </c>
      <c r="BD7" s="89" t="s">
        <v>96</v>
      </c>
    </row>
    <row r="8" spans="2:56" s="1" customFormat="1" ht="12" customHeight="1">
      <c r="B8" s="33"/>
      <c r="D8" s="27" t="s">
        <v>132</v>
      </c>
      <c r="L8" s="33"/>
      <c r="AZ8" s="89" t="s">
        <v>133</v>
      </c>
      <c r="BA8" s="89" t="s">
        <v>1</v>
      </c>
      <c r="BB8" s="89" t="s">
        <v>1</v>
      </c>
      <c r="BC8" s="89" t="s">
        <v>134</v>
      </c>
      <c r="BD8" s="89" t="s">
        <v>96</v>
      </c>
    </row>
    <row r="9" spans="2:56" s="1" customFormat="1" ht="16.5" customHeight="1">
      <c r="B9" s="33"/>
      <c r="E9" s="197" t="s">
        <v>135</v>
      </c>
      <c r="F9" s="237"/>
      <c r="G9" s="237"/>
      <c r="H9" s="237"/>
      <c r="L9" s="33"/>
      <c r="AZ9" s="89" t="s">
        <v>136</v>
      </c>
      <c r="BA9" s="89" t="s">
        <v>1</v>
      </c>
      <c r="BB9" s="89" t="s">
        <v>1</v>
      </c>
      <c r="BC9" s="89" t="s">
        <v>137</v>
      </c>
      <c r="BD9" s="89" t="s">
        <v>96</v>
      </c>
    </row>
    <row r="10" spans="2:56" s="1" customFormat="1" ht="11.25">
      <c r="B10" s="33"/>
      <c r="L10" s="33"/>
      <c r="AZ10" s="89" t="s">
        <v>138</v>
      </c>
      <c r="BA10" s="89" t="s">
        <v>1</v>
      </c>
      <c r="BB10" s="89" t="s">
        <v>1</v>
      </c>
      <c r="BC10" s="89" t="s">
        <v>139</v>
      </c>
      <c r="BD10" s="89" t="s">
        <v>96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89" t="s">
        <v>140</v>
      </c>
      <c r="BA11" s="89" t="s">
        <v>1</v>
      </c>
      <c r="BB11" s="89" t="s">
        <v>1</v>
      </c>
      <c r="BC11" s="89" t="s">
        <v>141</v>
      </c>
      <c r="BD11" s="89" t="s">
        <v>96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  <c r="AZ12" s="89" t="s">
        <v>142</v>
      </c>
      <c r="BA12" s="89" t="s">
        <v>1</v>
      </c>
      <c r="BB12" s="89" t="s">
        <v>1</v>
      </c>
      <c r="BC12" s="89" t="s">
        <v>143</v>
      </c>
      <c r="BD12" s="89" t="s">
        <v>96</v>
      </c>
    </row>
    <row r="13" spans="2:56" s="1" customFormat="1" ht="10.9" customHeight="1">
      <c r="B13" s="33"/>
      <c r="L13" s="33"/>
      <c r="AZ13" s="89" t="s">
        <v>144</v>
      </c>
      <c r="BA13" s="89" t="s">
        <v>1</v>
      </c>
      <c r="BB13" s="89" t="s">
        <v>1</v>
      </c>
      <c r="BC13" s="89" t="s">
        <v>145</v>
      </c>
      <c r="BD13" s="89" t="s">
        <v>96</v>
      </c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  <c r="AZ14" s="89" t="s">
        <v>146</v>
      </c>
      <c r="BA14" s="89" t="s">
        <v>1</v>
      </c>
      <c r="BB14" s="89" t="s">
        <v>1</v>
      </c>
      <c r="BC14" s="89" t="s">
        <v>147</v>
      </c>
      <c r="BD14" s="89" t="s">
        <v>96</v>
      </c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  <c r="AZ15" s="89" t="s">
        <v>148</v>
      </c>
      <c r="BA15" s="89" t="s">
        <v>1</v>
      </c>
      <c r="BB15" s="89" t="s">
        <v>1</v>
      </c>
      <c r="BC15" s="89" t="s">
        <v>149</v>
      </c>
      <c r="BD15" s="89" t="s">
        <v>96</v>
      </c>
    </row>
    <row r="16" spans="2:56" s="1" customFormat="1" ht="6.95" customHeight="1">
      <c r="B16" s="33"/>
      <c r="L16" s="33"/>
      <c r="AZ16" s="89" t="s">
        <v>150</v>
      </c>
      <c r="BA16" s="89" t="s">
        <v>1</v>
      </c>
      <c r="BB16" s="89" t="s">
        <v>1</v>
      </c>
      <c r="BC16" s="89" t="s">
        <v>151</v>
      </c>
      <c r="BD16" s="89" t="s">
        <v>96</v>
      </c>
    </row>
    <row r="17" spans="2:56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  <c r="AZ17" s="89" t="s">
        <v>152</v>
      </c>
      <c r="BA17" s="89" t="s">
        <v>1</v>
      </c>
      <c r="BB17" s="89" t="s">
        <v>1</v>
      </c>
      <c r="BC17" s="89" t="s">
        <v>153</v>
      </c>
      <c r="BD17" s="89" t="s">
        <v>96</v>
      </c>
    </row>
    <row r="18" spans="2:56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  <c r="AZ18" s="89" t="s">
        <v>154</v>
      </c>
      <c r="BA18" s="89" t="s">
        <v>1</v>
      </c>
      <c r="BB18" s="89" t="s">
        <v>1</v>
      </c>
      <c r="BC18" s="89" t="s">
        <v>147</v>
      </c>
      <c r="BD18" s="89" t="s">
        <v>96</v>
      </c>
    </row>
    <row r="19" spans="2:56" s="1" customFormat="1" ht="6.95" customHeight="1">
      <c r="B19" s="33"/>
      <c r="L19" s="33"/>
      <c r="AZ19" s="89" t="s">
        <v>155</v>
      </c>
      <c r="BA19" s="89" t="s">
        <v>1</v>
      </c>
      <c r="BB19" s="89" t="s">
        <v>1</v>
      </c>
      <c r="BC19" s="89" t="s">
        <v>153</v>
      </c>
      <c r="BD19" s="89" t="s">
        <v>96</v>
      </c>
    </row>
    <row r="20" spans="2:56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  <c r="AZ20" s="89" t="s">
        <v>156</v>
      </c>
      <c r="BA20" s="89" t="s">
        <v>1</v>
      </c>
      <c r="BB20" s="89" t="s">
        <v>1</v>
      </c>
      <c r="BC20" s="89" t="s">
        <v>157</v>
      </c>
      <c r="BD20" s="89" t="s">
        <v>96</v>
      </c>
    </row>
    <row r="21" spans="2:56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  <c r="AZ21" s="89" t="s">
        <v>158</v>
      </c>
      <c r="BA21" s="89" t="s">
        <v>1</v>
      </c>
      <c r="BB21" s="89" t="s">
        <v>1</v>
      </c>
      <c r="BC21" s="89" t="s">
        <v>159</v>
      </c>
      <c r="BD21" s="89" t="s">
        <v>96</v>
      </c>
    </row>
    <row r="22" spans="2:56" s="1" customFormat="1" ht="6.95" customHeight="1">
      <c r="B22" s="33"/>
      <c r="L22" s="33"/>
      <c r="AZ22" s="89" t="s">
        <v>160</v>
      </c>
      <c r="BA22" s="89" t="s">
        <v>1</v>
      </c>
      <c r="BB22" s="89" t="s">
        <v>1</v>
      </c>
      <c r="BC22" s="89" t="s">
        <v>161</v>
      </c>
      <c r="BD22" s="89" t="s">
        <v>96</v>
      </c>
    </row>
    <row r="23" spans="2:56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  <c r="AZ23" s="89" t="s">
        <v>162</v>
      </c>
      <c r="BA23" s="89" t="s">
        <v>1</v>
      </c>
      <c r="BB23" s="89" t="s">
        <v>1</v>
      </c>
      <c r="BC23" s="89" t="s">
        <v>163</v>
      </c>
      <c r="BD23" s="89" t="s">
        <v>96</v>
      </c>
    </row>
    <row r="24" spans="2:56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56" s="1" customFormat="1" ht="6.95" customHeight="1">
      <c r="B25" s="33"/>
      <c r="L25" s="33"/>
    </row>
    <row r="26" spans="2:56" s="1" customFormat="1" ht="12" customHeight="1">
      <c r="B26" s="33"/>
      <c r="D26" s="27" t="s">
        <v>44</v>
      </c>
      <c r="L26" s="33"/>
    </row>
    <row r="27" spans="2:56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56" s="1" customFormat="1" ht="6.95" customHeight="1">
      <c r="B28" s="33"/>
      <c r="L28" s="33"/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56" s="1" customFormat="1" ht="25.35" customHeight="1">
      <c r="B30" s="33"/>
      <c r="D30" s="92" t="s">
        <v>46</v>
      </c>
      <c r="J30" s="67">
        <f>ROUND(J122, 2)</f>
        <v>0</v>
      </c>
      <c r="L30" s="33"/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56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ROUND((SUM(BE122:BE544)),  2)</f>
        <v>0</v>
      </c>
      <c r="I33" s="94">
        <v>0.21</v>
      </c>
      <c r="J33" s="93">
        <f>ROUND(((SUM(BE122:BE544))*I33),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ROUND((SUM(BF122:BF544)),  2)</f>
        <v>0</v>
      </c>
      <c r="I34" s="94">
        <v>0.12</v>
      </c>
      <c r="J34" s="93">
        <f>ROUND(((SUM(BF122:BF544))*I34),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ROUND((SUM(BG122:BG544)),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ROUND((SUM(BH122:BH544)),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ROUND((SUM(BI122:BI544)),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101 - PŘÍPRAVA ÚZEMÍ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J122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170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899999999999999" customHeight="1">
      <c r="B99" s="110"/>
      <c r="D99" s="111" t="s">
        <v>171</v>
      </c>
      <c r="E99" s="112"/>
      <c r="F99" s="112"/>
      <c r="G99" s="112"/>
      <c r="H99" s="112"/>
      <c r="I99" s="112"/>
      <c r="J99" s="113">
        <f>J165</f>
        <v>0</v>
      </c>
      <c r="L99" s="110"/>
    </row>
    <row r="100" spans="2:12" s="9" customFormat="1" ht="19.899999999999999" customHeight="1">
      <c r="B100" s="110"/>
      <c r="D100" s="111" t="s">
        <v>172</v>
      </c>
      <c r="E100" s="112"/>
      <c r="F100" s="112"/>
      <c r="G100" s="112"/>
      <c r="H100" s="112"/>
      <c r="I100" s="112"/>
      <c r="J100" s="113">
        <f>J354</f>
        <v>0</v>
      </c>
      <c r="L100" s="110"/>
    </row>
    <row r="101" spans="2:12" s="9" customFormat="1" ht="19.899999999999999" customHeight="1">
      <c r="B101" s="110"/>
      <c r="D101" s="111" t="s">
        <v>173</v>
      </c>
      <c r="E101" s="112"/>
      <c r="F101" s="112"/>
      <c r="G101" s="112"/>
      <c r="H101" s="112"/>
      <c r="I101" s="112"/>
      <c r="J101" s="113">
        <f>J508</f>
        <v>0</v>
      </c>
      <c r="L101" s="110"/>
    </row>
    <row r="102" spans="2:12" s="9" customFormat="1" ht="19.899999999999999" customHeight="1">
      <c r="B102" s="110"/>
      <c r="D102" s="111" t="s">
        <v>174</v>
      </c>
      <c r="E102" s="112"/>
      <c r="F102" s="112"/>
      <c r="G102" s="112"/>
      <c r="H102" s="112"/>
      <c r="I102" s="112"/>
      <c r="J102" s="113">
        <f>J543</f>
        <v>0</v>
      </c>
      <c r="L102" s="110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175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16.5" customHeight="1">
      <c r="B112" s="33"/>
      <c r="E112" s="235" t="str">
        <f>E7</f>
        <v>REVITALIZACE PARKU MARIE RESTITUTY  II. ETAPA - ČÁST A</v>
      </c>
      <c r="F112" s="236"/>
      <c r="G112" s="236"/>
      <c r="H112" s="236"/>
      <c r="L112" s="33"/>
    </row>
    <row r="113" spans="2:65" s="1" customFormat="1" ht="12" customHeight="1">
      <c r="B113" s="33"/>
      <c r="C113" s="27" t="s">
        <v>132</v>
      </c>
      <c r="L113" s="33"/>
    </row>
    <row r="114" spans="2:65" s="1" customFormat="1" ht="16.5" customHeight="1">
      <c r="B114" s="33"/>
      <c r="E114" s="197" t="str">
        <f>E9</f>
        <v>SO 101 - PŘÍPRAVA ÚZEMÍ</v>
      </c>
      <c r="F114" s="237"/>
      <c r="G114" s="237"/>
      <c r="H114" s="237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Brno -  Husovice</v>
      </c>
      <c r="I116" s="27" t="s">
        <v>24</v>
      </c>
      <c r="J116" s="53" t="str">
        <f>IF(J12="","",J12)</f>
        <v>26. 4. 2024</v>
      </c>
      <c r="L116" s="33"/>
    </row>
    <row r="117" spans="2:65" s="1" customFormat="1" ht="6.95" customHeight="1">
      <c r="B117" s="33"/>
      <c r="L117" s="33"/>
    </row>
    <row r="118" spans="2:65" s="1" customFormat="1" ht="25.7" customHeight="1">
      <c r="B118" s="33"/>
      <c r="C118" s="27" t="s">
        <v>30</v>
      </c>
      <c r="F118" s="25" t="str">
        <f>E15</f>
        <v>ÚMČ Brno - sever</v>
      </c>
      <c r="I118" s="27" t="s">
        <v>38</v>
      </c>
      <c r="J118" s="31" t="str">
        <f>E21</f>
        <v>Ing. Wagnerová Eva, Brno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42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4"/>
      <c r="C121" s="115" t="s">
        <v>176</v>
      </c>
      <c r="D121" s="116" t="s">
        <v>71</v>
      </c>
      <c r="E121" s="116" t="s">
        <v>67</v>
      </c>
      <c r="F121" s="116" t="s">
        <v>68</v>
      </c>
      <c r="G121" s="116" t="s">
        <v>177</v>
      </c>
      <c r="H121" s="116" t="s">
        <v>178</v>
      </c>
      <c r="I121" s="116" t="s">
        <v>179</v>
      </c>
      <c r="J121" s="116" t="s">
        <v>166</v>
      </c>
      <c r="K121" s="117" t="s">
        <v>180</v>
      </c>
      <c r="L121" s="114"/>
      <c r="M121" s="60" t="s">
        <v>1</v>
      </c>
      <c r="N121" s="61" t="s">
        <v>50</v>
      </c>
      <c r="O121" s="61" t="s">
        <v>181</v>
      </c>
      <c r="P121" s="61" t="s">
        <v>182</v>
      </c>
      <c r="Q121" s="61" t="s">
        <v>183</v>
      </c>
      <c r="R121" s="61" t="s">
        <v>184</v>
      </c>
      <c r="S121" s="61" t="s">
        <v>185</v>
      </c>
      <c r="T121" s="62" t="s">
        <v>186</v>
      </c>
    </row>
    <row r="122" spans="2:65" s="1" customFormat="1" ht="22.9" customHeight="1">
      <c r="B122" s="33"/>
      <c r="C122" s="65" t="s">
        <v>187</v>
      </c>
      <c r="J122" s="118">
        <f>BK122</f>
        <v>0</v>
      </c>
      <c r="L122" s="33"/>
      <c r="M122" s="63"/>
      <c r="N122" s="54"/>
      <c r="O122" s="54"/>
      <c r="P122" s="119">
        <f>P123</f>
        <v>0</v>
      </c>
      <c r="Q122" s="54"/>
      <c r="R122" s="119">
        <f>R123</f>
        <v>9.0207487499999992</v>
      </c>
      <c r="S122" s="54"/>
      <c r="T122" s="120">
        <f>T123</f>
        <v>647.63623600000005</v>
      </c>
      <c r="AT122" s="17" t="s">
        <v>85</v>
      </c>
      <c r="AU122" s="17" t="s">
        <v>168</v>
      </c>
      <c r="BK122" s="121">
        <f>BK123</f>
        <v>0</v>
      </c>
    </row>
    <row r="123" spans="2:65" s="11" customFormat="1" ht="25.9" customHeight="1">
      <c r="B123" s="122"/>
      <c r="D123" s="123" t="s">
        <v>85</v>
      </c>
      <c r="E123" s="124" t="s">
        <v>188</v>
      </c>
      <c r="F123" s="124" t="s">
        <v>189</v>
      </c>
      <c r="I123" s="125"/>
      <c r="J123" s="126">
        <f>BK123</f>
        <v>0</v>
      </c>
      <c r="L123" s="122"/>
      <c r="M123" s="127"/>
      <c r="P123" s="128">
        <f>P124+P165+P354+P508+P543</f>
        <v>0</v>
      </c>
      <c r="R123" s="128">
        <f>R124+R165+R354+R508+R543</f>
        <v>9.0207487499999992</v>
      </c>
      <c r="T123" s="129">
        <f>T124+T165+T354+T508+T543</f>
        <v>647.63623600000005</v>
      </c>
      <c r="AR123" s="123" t="s">
        <v>94</v>
      </c>
      <c r="AT123" s="130" t="s">
        <v>85</v>
      </c>
      <c r="AU123" s="130" t="s">
        <v>86</v>
      </c>
      <c r="AY123" s="123" t="s">
        <v>190</v>
      </c>
      <c r="BK123" s="131">
        <f>BK124+BK165+BK354+BK508+BK543</f>
        <v>0</v>
      </c>
    </row>
    <row r="124" spans="2:65" s="11" customFormat="1" ht="22.9" customHeight="1">
      <c r="B124" s="122"/>
      <c r="D124" s="123" t="s">
        <v>85</v>
      </c>
      <c r="E124" s="132" t="s">
        <v>191</v>
      </c>
      <c r="F124" s="132" t="s">
        <v>192</v>
      </c>
      <c r="I124" s="125"/>
      <c r="J124" s="133">
        <f>BK124</f>
        <v>0</v>
      </c>
      <c r="L124" s="122"/>
      <c r="M124" s="127"/>
      <c r="P124" s="128">
        <f>SUM(P125:P164)</f>
        <v>0</v>
      </c>
      <c r="R124" s="128">
        <f>SUM(R125:R164)</f>
        <v>8.8960000000000008</v>
      </c>
      <c r="T124" s="129">
        <f>SUM(T125:T164)</f>
        <v>0</v>
      </c>
      <c r="AR124" s="123" t="s">
        <v>94</v>
      </c>
      <c r="AT124" s="130" t="s">
        <v>85</v>
      </c>
      <c r="AU124" s="130" t="s">
        <v>94</v>
      </c>
      <c r="AY124" s="123" t="s">
        <v>190</v>
      </c>
      <c r="BK124" s="131">
        <f>SUM(BK125:BK164)</f>
        <v>0</v>
      </c>
    </row>
    <row r="125" spans="2:65" s="1" customFormat="1" ht="21.75" customHeight="1">
      <c r="B125" s="33"/>
      <c r="C125" s="134" t="s">
        <v>94</v>
      </c>
      <c r="D125" s="134" t="s">
        <v>193</v>
      </c>
      <c r="E125" s="135" t="s">
        <v>194</v>
      </c>
      <c r="F125" s="136" t="s">
        <v>195</v>
      </c>
      <c r="G125" s="137" t="s">
        <v>196</v>
      </c>
      <c r="H125" s="138">
        <v>94.5</v>
      </c>
      <c r="I125" s="139"/>
      <c r="J125" s="140">
        <f>ROUND(I125*H125,2)</f>
        <v>0</v>
      </c>
      <c r="K125" s="136" t="s">
        <v>197</v>
      </c>
      <c r="L125" s="33"/>
      <c r="M125" s="141" t="s">
        <v>1</v>
      </c>
      <c r="N125" s="142" t="s">
        <v>51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198</v>
      </c>
      <c r="AT125" s="145" t="s">
        <v>193</v>
      </c>
      <c r="AU125" s="145" t="s">
        <v>96</v>
      </c>
      <c r="AY125" s="17" t="s">
        <v>190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94</v>
      </c>
      <c r="BK125" s="146">
        <f>ROUND(I125*H125,2)</f>
        <v>0</v>
      </c>
      <c r="BL125" s="17" t="s">
        <v>198</v>
      </c>
      <c r="BM125" s="145" t="s">
        <v>199</v>
      </c>
    </row>
    <row r="126" spans="2:65" s="12" customFormat="1" ht="11.25">
      <c r="B126" s="147"/>
      <c r="D126" s="148" t="s">
        <v>200</v>
      </c>
      <c r="E126" s="149" t="s">
        <v>1</v>
      </c>
      <c r="F126" s="150" t="s">
        <v>201</v>
      </c>
      <c r="H126" s="149" t="s">
        <v>1</v>
      </c>
      <c r="I126" s="151"/>
      <c r="L126" s="147"/>
      <c r="M126" s="152"/>
      <c r="T126" s="153"/>
      <c r="AT126" s="149" t="s">
        <v>200</v>
      </c>
      <c r="AU126" s="149" t="s">
        <v>96</v>
      </c>
      <c r="AV126" s="12" t="s">
        <v>94</v>
      </c>
      <c r="AW126" s="12" t="s">
        <v>41</v>
      </c>
      <c r="AX126" s="12" t="s">
        <v>86</v>
      </c>
      <c r="AY126" s="149" t="s">
        <v>190</v>
      </c>
    </row>
    <row r="127" spans="2:65" s="12" customFormat="1" ht="11.25">
      <c r="B127" s="147"/>
      <c r="D127" s="148" t="s">
        <v>200</v>
      </c>
      <c r="E127" s="149" t="s">
        <v>1</v>
      </c>
      <c r="F127" s="150" t="s">
        <v>202</v>
      </c>
      <c r="H127" s="149" t="s">
        <v>1</v>
      </c>
      <c r="I127" s="151"/>
      <c r="L127" s="147"/>
      <c r="M127" s="152"/>
      <c r="T127" s="153"/>
      <c r="AT127" s="149" t="s">
        <v>200</v>
      </c>
      <c r="AU127" s="149" t="s">
        <v>96</v>
      </c>
      <c r="AV127" s="12" t="s">
        <v>94</v>
      </c>
      <c r="AW127" s="12" t="s">
        <v>41</v>
      </c>
      <c r="AX127" s="12" t="s">
        <v>86</v>
      </c>
      <c r="AY127" s="149" t="s">
        <v>190</v>
      </c>
    </row>
    <row r="128" spans="2:65" s="13" customFormat="1" ht="11.25">
      <c r="B128" s="154"/>
      <c r="D128" s="148" t="s">
        <v>200</v>
      </c>
      <c r="E128" s="155" t="s">
        <v>1</v>
      </c>
      <c r="F128" s="156" t="s">
        <v>203</v>
      </c>
      <c r="H128" s="157">
        <v>0</v>
      </c>
      <c r="I128" s="158"/>
      <c r="L128" s="154"/>
      <c r="M128" s="159"/>
      <c r="T128" s="160"/>
      <c r="AT128" s="155" t="s">
        <v>200</v>
      </c>
      <c r="AU128" s="155" t="s">
        <v>96</v>
      </c>
      <c r="AV128" s="13" t="s">
        <v>204</v>
      </c>
      <c r="AW128" s="13" t="s">
        <v>41</v>
      </c>
      <c r="AX128" s="13" t="s">
        <v>86</v>
      </c>
      <c r="AY128" s="155" t="s">
        <v>190</v>
      </c>
    </row>
    <row r="129" spans="2:65" s="12" customFormat="1" ht="11.25">
      <c r="B129" s="147"/>
      <c r="D129" s="148" t="s">
        <v>200</v>
      </c>
      <c r="E129" s="149" t="s">
        <v>1</v>
      </c>
      <c r="F129" s="150" t="s">
        <v>205</v>
      </c>
      <c r="H129" s="149" t="s">
        <v>1</v>
      </c>
      <c r="I129" s="151"/>
      <c r="L129" s="147"/>
      <c r="M129" s="152"/>
      <c r="T129" s="153"/>
      <c r="AT129" s="149" t="s">
        <v>200</v>
      </c>
      <c r="AU129" s="149" t="s">
        <v>96</v>
      </c>
      <c r="AV129" s="12" t="s">
        <v>94</v>
      </c>
      <c r="AW129" s="12" t="s">
        <v>41</v>
      </c>
      <c r="AX129" s="12" t="s">
        <v>86</v>
      </c>
      <c r="AY129" s="149" t="s">
        <v>190</v>
      </c>
    </row>
    <row r="130" spans="2:65" s="14" customFormat="1" ht="11.25">
      <c r="B130" s="161"/>
      <c r="D130" s="148" t="s">
        <v>200</v>
      </c>
      <c r="E130" s="162" t="s">
        <v>1</v>
      </c>
      <c r="F130" s="163" t="s">
        <v>206</v>
      </c>
      <c r="H130" s="164">
        <v>94.5</v>
      </c>
      <c r="I130" s="165"/>
      <c r="L130" s="161"/>
      <c r="M130" s="166"/>
      <c r="T130" s="167"/>
      <c r="AT130" s="162" t="s">
        <v>200</v>
      </c>
      <c r="AU130" s="162" t="s">
        <v>96</v>
      </c>
      <c r="AV130" s="14" t="s">
        <v>96</v>
      </c>
      <c r="AW130" s="14" t="s">
        <v>41</v>
      </c>
      <c r="AX130" s="14" t="s">
        <v>86</v>
      </c>
      <c r="AY130" s="162" t="s">
        <v>190</v>
      </c>
    </row>
    <row r="131" spans="2:65" s="15" customFormat="1" ht="11.25">
      <c r="B131" s="168"/>
      <c r="D131" s="148" t="s">
        <v>200</v>
      </c>
      <c r="E131" s="169" t="s">
        <v>127</v>
      </c>
      <c r="F131" s="170" t="s">
        <v>207</v>
      </c>
      <c r="H131" s="171">
        <v>94.5</v>
      </c>
      <c r="I131" s="172"/>
      <c r="L131" s="168"/>
      <c r="M131" s="173"/>
      <c r="T131" s="174"/>
      <c r="AT131" s="169" t="s">
        <v>200</v>
      </c>
      <c r="AU131" s="169" t="s">
        <v>96</v>
      </c>
      <c r="AV131" s="15" t="s">
        <v>198</v>
      </c>
      <c r="AW131" s="15" t="s">
        <v>41</v>
      </c>
      <c r="AX131" s="15" t="s">
        <v>94</v>
      </c>
      <c r="AY131" s="169" t="s">
        <v>190</v>
      </c>
    </row>
    <row r="132" spans="2:65" s="1" customFormat="1" ht="16.5" customHeight="1">
      <c r="B132" s="33"/>
      <c r="C132" s="134" t="s">
        <v>96</v>
      </c>
      <c r="D132" s="134" t="s">
        <v>193</v>
      </c>
      <c r="E132" s="135" t="s">
        <v>208</v>
      </c>
      <c r="F132" s="136" t="s">
        <v>209</v>
      </c>
      <c r="G132" s="137" t="s">
        <v>196</v>
      </c>
      <c r="H132" s="138">
        <v>94.5</v>
      </c>
      <c r="I132" s="139"/>
      <c r="J132" s="140">
        <f>ROUND(I132*H132,2)</f>
        <v>0</v>
      </c>
      <c r="K132" s="136" t="s">
        <v>197</v>
      </c>
      <c r="L132" s="33"/>
      <c r="M132" s="141" t="s">
        <v>1</v>
      </c>
      <c r="N132" s="142" t="s">
        <v>51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198</v>
      </c>
      <c r="AT132" s="145" t="s">
        <v>193</v>
      </c>
      <c r="AU132" s="145" t="s">
        <v>96</v>
      </c>
      <c r="AY132" s="17" t="s">
        <v>190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94</v>
      </c>
      <c r="BK132" s="146">
        <f>ROUND(I132*H132,2)</f>
        <v>0</v>
      </c>
      <c r="BL132" s="17" t="s">
        <v>198</v>
      </c>
      <c r="BM132" s="145" t="s">
        <v>210</v>
      </c>
    </row>
    <row r="133" spans="2:65" s="12" customFormat="1" ht="11.25">
      <c r="B133" s="147"/>
      <c r="D133" s="148" t="s">
        <v>200</v>
      </c>
      <c r="E133" s="149" t="s">
        <v>1</v>
      </c>
      <c r="F133" s="150" t="s">
        <v>211</v>
      </c>
      <c r="H133" s="149" t="s">
        <v>1</v>
      </c>
      <c r="I133" s="151"/>
      <c r="L133" s="147"/>
      <c r="M133" s="152"/>
      <c r="T133" s="153"/>
      <c r="AT133" s="149" t="s">
        <v>200</v>
      </c>
      <c r="AU133" s="149" t="s">
        <v>96</v>
      </c>
      <c r="AV133" s="12" t="s">
        <v>94</v>
      </c>
      <c r="AW133" s="12" t="s">
        <v>41</v>
      </c>
      <c r="AX133" s="12" t="s">
        <v>86</v>
      </c>
      <c r="AY133" s="149" t="s">
        <v>190</v>
      </c>
    </row>
    <row r="134" spans="2:65" s="14" customFormat="1" ht="11.25">
      <c r="B134" s="161"/>
      <c r="D134" s="148" t="s">
        <v>200</v>
      </c>
      <c r="E134" s="162" t="s">
        <v>1</v>
      </c>
      <c r="F134" s="163" t="s">
        <v>127</v>
      </c>
      <c r="H134" s="164">
        <v>94.5</v>
      </c>
      <c r="I134" s="165"/>
      <c r="L134" s="161"/>
      <c r="M134" s="166"/>
      <c r="T134" s="167"/>
      <c r="AT134" s="162" t="s">
        <v>200</v>
      </c>
      <c r="AU134" s="162" t="s">
        <v>96</v>
      </c>
      <c r="AV134" s="14" t="s">
        <v>96</v>
      </c>
      <c r="AW134" s="14" t="s">
        <v>41</v>
      </c>
      <c r="AX134" s="14" t="s">
        <v>94</v>
      </c>
      <c r="AY134" s="162" t="s">
        <v>190</v>
      </c>
    </row>
    <row r="135" spans="2:65" s="1" customFormat="1" ht="24.2" customHeight="1">
      <c r="B135" s="33"/>
      <c r="C135" s="134" t="s">
        <v>204</v>
      </c>
      <c r="D135" s="134" t="s">
        <v>193</v>
      </c>
      <c r="E135" s="135" t="s">
        <v>212</v>
      </c>
      <c r="F135" s="136" t="s">
        <v>213</v>
      </c>
      <c r="G135" s="137" t="s">
        <v>196</v>
      </c>
      <c r="H135" s="138">
        <v>94.5</v>
      </c>
      <c r="I135" s="139"/>
      <c r="J135" s="140">
        <f>ROUND(I135*H135,2)</f>
        <v>0</v>
      </c>
      <c r="K135" s="136" t="s">
        <v>214</v>
      </c>
      <c r="L135" s="33"/>
      <c r="M135" s="141" t="s">
        <v>1</v>
      </c>
      <c r="N135" s="142" t="s">
        <v>51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198</v>
      </c>
      <c r="AT135" s="145" t="s">
        <v>193</v>
      </c>
      <c r="AU135" s="145" t="s">
        <v>96</v>
      </c>
      <c r="AY135" s="17" t="s">
        <v>190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94</v>
      </c>
      <c r="BK135" s="146">
        <f>ROUND(I135*H135,2)</f>
        <v>0</v>
      </c>
      <c r="BL135" s="17" t="s">
        <v>198</v>
      </c>
      <c r="BM135" s="145" t="s">
        <v>215</v>
      </c>
    </row>
    <row r="136" spans="2:65" s="14" customFormat="1" ht="11.25">
      <c r="B136" s="161"/>
      <c r="D136" s="148" t="s">
        <v>200</v>
      </c>
      <c r="E136" s="162" t="s">
        <v>1</v>
      </c>
      <c r="F136" s="163" t="s">
        <v>127</v>
      </c>
      <c r="H136" s="164">
        <v>94.5</v>
      </c>
      <c r="I136" s="165"/>
      <c r="L136" s="161"/>
      <c r="M136" s="166"/>
      <c r="T136" s="167"/>
      <c r="AT136" s="162" t="s">
        <v>200</v>
      </c>
      <c r="AU136" s="162" t="s">
        <v>96</v>
      </c>
      <c r="AV136" s="14" t="s">
        <v>96</v>
      </c>
      <c r="AW136" s="14" t="s">
        <v>41</v>
      </c>
      <c r="AX136" s="14" t="s">
        <v>94</v>
      </c>
      <c r="AY136" s="162" t="s">
        <v>190</v>
      </c>
    </row>
    <row r="137" spans="2:65" s="1" customFormat="1" ht="24.2" customHeight="1">
      <c r="B137" s="33"/>
      <c r="C137" s="134" t="s">
        <v>198</v>
      </c>
      <c r="D137" s="134" t="s">
        <v>193</v>
      </c>
      <c r="E137" s="135" t="s">
        <v>216</v>
      </c>
      <c r="F137" s="136" t="s">
        <v>217</v>
      </c>
      <c r="G137" s="137" t="s">
        <v>218</v>
      </c>
      <c r="H137" s="138">
        <v>51</v>
      </c>
      <c r="I137" s="139"/>
      <c r="J137" s="140">
        <f>ROUND(I137*H137,2)</f>
        <v>0</v>
      </c>
      <c r="K137" s="136" t="s">
        <v>214</v>
      </c>
      <c r="L137" s="33"/>
      <c r="M137" s="141" t="s">
        <v>1</v>
      </c>
      <c r="N137" s="142" t="s">
        <v>51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198</v>
      </c>
      <c r="AT137" s="145" t="s">
        <v>193</v>
      </c>
      <c r="AU137" s="145" t="s">
        <v>96</v>
      </c>
      <c r="AY137" s="17" t="s">
        <v>190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7" t="s">
        <v>94</v>
      </c>
      <c r="BK137" s="146">
        <f>ROUND(I137*H137,2)</f>
        <v>0</v>
      </c>
      <c r="BL137" s="17" t="s">
        <v>198</v>
      </c>
      <c r="BM137" s="145" t="s">
        <v>219</v>
      </c>
    </row>
    <row r="138" spans="2:65" s="12" customFormat="1" ht="11.25">
      <c r="B138" s="147"/>
      <c r="D138" s="148" t="s">
        <v>200</v>
      </c>
      <c r="E138" s="149" t="s">
        <v>1</v>
      </c>
      <c r="F138" s="150" t="s">
        <v>205</v>
      </c>
      <c r="H138" s="149" t="s">
        <v>1</v>
      </c>
      <c r="I138" s="151"/>
      <c r="L138" s="147"/>
      <c r="M138" s="152"/>
      <c r="T138" s="153"/>
      <c r="AT138" s="149" t="s">
        <v>200</v>
      </c>
      <c r="AU138" s="149" t="s">
        <v>96</v>
      </c>
      <c r="AV138" s="12" t="s">
        <v>94</v>
      </c>
      <c r="AW138" s="12" t="s">
        <v>41</v>
      </c>
      <c r="AX138" s="12" t="s">
        <v>86</v>
      </c>
      <c r="AY138" s="149" t="s">
        <v>190</v>
      </c>
    </row>
    <row r="139" spans="2:65" s="14" customFormat="1" ht="11.25">
      <c r="B139" s="161"/>
      <c r="D139" s="148" t="s">
        <v>200</v>
      </c>
      <c r="E139" s="162" t="s">
        <v>1</v>
      </c>
      <c r="F139" s="163" t="s">
        <v>220</v>
      </c>
      <c r="H139" s="164">
        <v>51</v>
      </c>
      <c r="I139" s="165"/>
      <c r="L139" s="161"/>
      <c r="M139" s="166"/>
      <c r="T139" s="167"/>
      <c r="AT139" s="162" t="s">
        <v>200</v>
      </c>
      <c r="AU139" s="162" t="s">
        <v>96</v>
      </c>
      <c r="AV139" s="14" t="s">
        <v>96</v>
      </c>
      <c r="AW139" s="14" t="s">
        <v>41</v>
      </c>
      <c r="AX139" s="14" t="s">
        <v>86</v>
      </c>
      <c r="AY139" s="162" t="s">
        <v>190</v>
      </c>
    </row>
    <row r="140" spans="2:65" s="15" customFormat="1" ht="11.25">
      <c r="B140" s="168"/>
      <c r="D140" s="148" t="s">
        <v>200</v>
      </c>
      <c r="E140" s="169" t="s">
        <v>1</v>
      </c>
      <c r="F140" s="170" t="s">
        <v>207</v>
      </c>
      <c r="H140" s="171">
        <v>51</v>
      </c>
      <c r="I140" s="172"/>
      <c r="L140" s="168"/>
      <c r="M140" s="173"/>
      <c r="T140" s="174"/>
      <c r="AT140" s="169" t="s">
        <v>200</v>
      </c>
      <c r="AU140" s="169" t="s">
        <v>96</v>
      </c>
      <c r="AV140" s="15" t="s">
        <v>198</v>
      </c>
      <c r="AW140" s="15" t="s">
        <v>41</v>
      </c>
      <c r="AX140" s="15" t="s">
        <v>94</v>
      </c>
      <c r="AY140" s="169" t="s">
        <v>190</v>
      </c>
    </row>
    <row r="141" spans="2:65" s="1" customFormat="1" ht="16.5" customHeight="1">
      <c r="B141" s="33"/>
      <c r="C141" s="134" t="s">
        <v>221</v>
      </c>
      <c r="D141" s="134" t="s">
        <v>193</v>
      </c>
      <c r="E141" s="135" t="s">
        <v>222</v>
      </c>
      <c r="F141" s="136" t="s">
        <v>223</v>
      </c>
      <c r="G141" s="137" t="s">
        <v>224</v>
      </c>
      <c r="H141" s="138">
        <v>500</v>
      </c>
      <c r="I141" s="139"/>
      <c r="J141" s="140">
        <f>ROUND(I141*H141,2)</f>
        <v>0</v>
      </c>
      <c r="K141" s="136" t="s">
        <v>214</v>
      </c>
      <c r="L141" s="33"/>
      <c r="M141" s="141" t="s">
        <v>1</v>
      </c>
      <c r="N141" s="142" t="s">
        <v>51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198</v>
      </c>
      <c r="AT141" s="145" t="s">
        <v>193</v>
      </c>
      <c r="AU141" s="145" t="s">
        <v>96</v>
      </c>
      <c r="AY141" s="17" t="s">
        <v>190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94</v>
      </c>
      <c r="BK141" s="146">
        <f>ROUND(I141*H141,2)</f>
        <v>0</v>
      </c>
      <c r="BL141" s="17" t="s">
        <v>198</v>
      </c>
      <c r="BM141" s="145" t="s">
        <v>225</v>
      </c>
    </row>
    <row r="142" spans="2:65" s="12" customFormat="1" ht="11.25">
      <c r="B142" s="147"/>
      <c r="D142" s="148" t="s">
        <v>200</v>
      </c>
      <c r="E142" s="149" t="s">
        <v>1</v>
      </c>
      <c r="F142" s="150" t="s">
        <v>205</v>
      </c>
      <c r="H142" s="149" t="s">
        <v>1</v>
      </c>
      <c r="I142" s="151"/>
      <c r="L142" s="147"/>
      <c r="M142" s="152"/>
      <c r="T142" s="153"/>
      <c r="AT142" s="149" t="s">
        <v>200</v>
      </c>
      <c r="AU142" s="149" t="s">
        <v>96</v>
      </c>
      <c r="AV142" s="12" t="s">
        <v>94</v>
      </c>
      <c r="AW142" s="12" t="s">
        <v>41</v>
      </c>
      <c r="AX142" s="12" t="s">
        <v>86</v>
      </c>
      <c r="AY142" s="149" t="s">
        <v>190</v>
      </c>
    </row>
    <row r="143" spans="2:65" s="14" customFormat="1" ht="11.25">
      <c r="B143" s="161"/>
      <c r="D143" s="148" t="s">
        <v>200</v>
      </c>
      <c r="E143" s="162" t="s">
        <v>1</v>
      </c>
      <c r="F143" s="163" t="s">
        <v>226</v>
      </c>
      <c r="H143" s="164">
        <v>500</v>
      </c>
      <c r="I143" s="165"/>
      <c r="L143" s="161"/>
      <c r="M143" s="166"/>
      <c r="T143" s="167"/>
      <c r="AT143" s="162" t="s">
        <v>200</v>
      </c>
      <c r="AU143" s="162" t="s">
        <v>96</v>
      </c>
      <c r="AV143" s="14" t="s">
        <v>96</v>
      </c>
      <c r="AW143" s="14" t="s">
        <v>41</v>
      </c>
      <c r="AX143" s="14" t="s">
        <v>86</v>
      </c>
      <c r="AY143" s="162" t="s">
        <v>190</v>
      </c>
    </row>
    <row r="144" spans="2:65" s="15" customFormat="1" ht="11.25">
      <c r="B144" s="168"/>
      <c r="D144" s="148" t="s">
        <v>200</v>
      </c>
      <c r="E144" s="169" t="s">
        <v>1</v>
      </c>
      <c r="F144" s="170" t="s">
        <v>207</v>
      </c>
      <c r="H144" s="171">
        <v>500</v>
      </c>
      <c r="I144" s="172"/>
      <c r="L144" s="168"/>
      <c r="M144" s="173"/>
      <c r="T144" s="174"/>
      <c r="AT144" s="169" t="s">
        <v>200</v>
      </c>
      <c r="AU144" s="169" t="s">
        <v>96</v>
      </c>
      <c r="AV144" s="15" t="s">
        <v>198</v>
      </c>
      <c r="AW144" s="15" t="s">
        <v>41</v>
      </c>
      <c r="AX144" s="15" t="s">
        <v>94</v>
      </c>
      <c r="AY144" s="169" t="s">
        <v>190</v>
      </c>
    </row>
    <row r="145" spans="2:65" s="1" customFormat="1" ht="21.75" customHeight="1">
      <c r="B145" s="33"/>
      <c r="C145" s="134" t="s">
        <v>227</v>
      </c>
      <c r="D145" s="134" t="s">
        <v>193</v>
      </c>
      <c r="E145" s="135" t="s">
        <v>228</v>
      </c>
      <c r="F145" s="136" t="s">
        <v>229</v>
      </c>
      <c r="G145" s="137" t="s">
        <v>218</v>
      </c>
      <c r="H145" s="138">
        <v>2</v>
      </c>
      <c r="I145" s="139"/>
      <c r="J145" s="140">
        <f>ROUND(I145*H145,2)</f>
        <v>0</v>
      </c>
      <c r="K145" s="136" t="s">
        <v>214</v>
      </c>
      <c r="L145" s="33"/>
      <c r="M145" s="141" t="s">
        <v>1</v>
      </c>
      <c r="N145" s="142" t="s">
        <v>51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198</v>
      </c>
      <c r="AT145" s="145" t="s">
        <v>193</v>
      </c>
      <c r="AU145" s="145" t="s">
        <v>96</v>
      </c>
      <c r="AY145" s="17" t="s">
        <v>190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94</v>
      </c>
      <c r="BK145" s="146">
        <f>ROUND(I145*H145,2)</f>
        <v>0</v>
      </c>
      <c r="BL145" s="17" t="s">
        <v>198</v>
      </c>
      <c r="BM145" s="145" t="s">
        <v>230</v>
      </c>
    </row>
    <row r="146" spans="2:65" s="12" customFormat="1" ht="11.25">
      <c r="B146" s="147"/>
      <c r="D146" s="148" t="s">
        <v>200</v>
      </c>
      <c r="E146" s="149" t="s">
        <v>1</v>
      </c>
      <c r="F146" s="150" t="s">
        <v>205</v>
      </c>
      <c r="H146" s="149" t="s">
        <v>1</v>
      </c>
      <c r="I146" s="151"/>
      <c r="L146" s="147"/>
      <c r="M146" s="152"/>
      <c r="T146" s="153"/>
      <c r="AT146" s="149" t="s">
        <v>200</v>
      </c>
      <c r="AU146" s="149" t="s">
        <v>96</v>
      </c>
      <c r="AV146" s="12" t="s">
        <v>94</v>
      </c>
      <c r="AW146" s="12" t="s">
        <v>41</v>
      </c>
      <c r="AX146" s="12" t="s">
        <v>86</v>
      </c>
      <c r="AY146" s="149" t="s">
        <v>190</v>
      </c>
    </row>
    <row r="147" spans="2:65" s="14" customFormat="1" ht="11.25">
      <c r="B147" s="161"/>
      <c r="D147" s="148" t="s">
        <v>200</v>
      </c>
      <c r="E147" s="162" t="s">
        <v>1</v>
      </c>
      <c r="F147" s="163" t="s">
        <v>231</v>
      </c>
      <c r="H147" s="164">
        <v>2</v>
      </c>
      <c r="I147" s="165"/>
      <c r="L147" s="161"/>
      <c r="M147" s="166"/>
      <c r="T147" s="167"/>
      <c r="AT147" s="162" t="s">
        <v>200</v>
      </c>
      <c r="AU147" s="162" t="s">
        <v>96</v>
      </c>
      <c r="AV147" s="14" t="s">
        <v>96</v>
      </c>
      <c r="AW147" s="14" t="s">
        <v>41</v>
      </c>
      <c r="AX147" s="14" t="s">
        <v>86</v>
      </c>
      <c r="AY147" s="162" t="s">
        <v>190</v>
      </c>
    </row>
    <row r="148" spans="2:65" s="15" customFormat="1" ht="11.25">
      <c r="B148" s="168"/>
      <c r="D148" s="148" t="s">
        <v>200</v>
      </c>
      <c r="E148" s="169" t="s">
        <v>1</v>
      </c>
      <c r="F148" s="170" t="s">
        <v>207</v>
      </c>
      <c r="H148" s="171">
        <v>2</v>
      </c>
      <c r="I148" s="172"/>
      <c r="L148" s="168"/>
      <c r="M148" s="173"/>
      <c r="T148" s="174"/>
      <c r="AT148" s="169" t="s">
        <v>200</v>
      </c>
      <c r="AU148" s="169" t="s">
        <v>96</v>
      </c>
      <c r="AV148" s="15" t="s">
        <v>198</v>
      </c>
      <c r="AW148" s="15" t="s">
        <v>41</v>
      </c>
      <c r="AX148" s="15" t="s">
        <v>94</v>
      </c>
      <c r="AY148" s="169" t="s">
        <v>190</v>
      </c>
    </row>
    <row r="149" spans="2:65" s="1" customFormat="1" ht="21.75" customHeight="1">
      <c r="B149" s="33"/>
      <c r="C149" s="134" t="s">
        <v>232</v>
      </c>
      <c r="D149" s="134" t="s">
        <v>193</v>
      </c>
      <c r="E149" s="135" t="s">
        <v>233</v>
      </c>
      <c r="F149" s="136" t="s">
        <v>234</v>
      </c>
      <c r="G149" s="137" t="s">
        <v>218</v>
      </c>
      <c r="H149" s="138">
        <v>1</v>
      </c>
      <c r="I149" s="139"/>
      <c r="J149" s="140">
        <f>ROUND(I149*H149,2)</f>
        <v>0</v>
      </c>
      <c r="K149" s="136" t="s">
        <v>214</v>
      </c>
      <c r="L149" s="33"/>
      <c r="M149" s="141" t="s">
        <v>1</v>
      </c>
      <c r="N149" s="142" t="s">
        <v>51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198</v>
      </c>
      <c r="AT149" s="145" t="s">
        <v>193</v>
      </c>
      <c r="AU149" s="145" t="s">
        <v>96</v>
      </c>
      <c r="AY149" s="17" t="s">
        <v>190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94</v>
      </c>
      <c r="BK149" s="146">
        <f>ROUND(I149*H149,2)</f>
        <v>0</v>
      </c>
      <c r="BL149" s="17" t="s">
        <v>198</v>
      </c>
      <c r="BM149" s="145" t="s">
        <v>235</v>
      </c>
    </row>
    <row r="150" spans="2:65" s="12" customFormat="1" ht="11.25">
      <c r="B150" s="147"/>
      <c r="D150" s="148" t="s">
        <v>200</v>
      </c>
      <c r="E150" s="149" t="s">
        <v>1</v>
      </c>
      <c r="F150" s="150" t="s">
        <v>205</v>
      </c>
      <c r="H150" s="149" t="s">
        <v>1</v>
      </c>
      <c r="I150" s="151"/>
      <c r="L150" s="147"/>
      <c r="M150" s="152"/>
      <c r="T150" s="153"/>
      <c r="AT150" s="149" t="s">
        <v>200</v>
      </c>
      <c r="AU150" s="149" t="s">
        <v>96</v>
      </c>
      <c r="AV150" s="12" t="s">
        <v>94</v>
      </c>
      <c r="AW150" s="12" t="s">
        <v>41</v>
      </c>
      <c r="AX150" s="12" t="s">
        <v>86</v>
      </c>
      <c r="AY150" s="149" t="s">
        <v>190</v>
      </c>
    </row>
    <row r="151" spans="2:65" s="14" customFormat="1" ht="11.25">
      <c r="B151" s="161"/>
      <c r="D151" s="148" t="s">
        <v>200</v>
      </c>
      <c r="E151" s="162" t="s">
        <v>1</v>
      </c>
      <c r="F151" s="163" t="s">
        <v>236</v>
      </c>
      <c r="H151" s="164">
        <v>1</v>
      </c>
      <c r="I151" s="165"/>
      <c r="L151" s="161"/>
      <c r="M151" s="166"/>
      <c r="T151" s="167"/>
      <c r="AT151" s="162" t="s">
        <v>200</v>
      </c>
      <c r="AU151" s="162" t="s">
        <v>96</v>
      </c>
      <c r="AV151" s="14" t="s">
        <v>96</v>
      </c>
      <c r="AW151" s="14" t="s">
        <v>41</v>
      </c>
      <c r="AX151" s="14" t="s">
        <v>86</v>
      </c>
      <c r="AY151" s="162" t="s">
        <v>190</v>
      </c>
    </row>
    <row r="152" spans="2:65" s="15" customFormat="1" ht="11.25">
      <c r="B152" s="168"/>
      <c r="D152" s="148" t="s">
        <v>200</v>
      </c>
      <c r="E152" s="169" t="s">
        <v>1</v>
      </c>
      <c r="F152" s="170" t="s">
        <v>207</v>
      </c>
      <c r="H152" s="171">
        <v>1</v>
      </c>
      <c r="I152" s="172"/>
      <c r="L152" s="168"/>
      <c r="M152" s="173"/>
      <c r="T152" s="174"/>
      <c r="AT152" s="169" t="s">
        <v>200</v>
      </c>
      <c r="AU152" s="169" t="s">
        <v>96</v>
      </c>
      <c r="AV152" s="15" t="s">
        <v>198</v>
      </c>
      <c r="AW152" s="15" t="s">
        <v>41</v>
      </c>
      <c r="AX152" s="15" t="s">
        <v>94</v>
      </c>
      <c r="AY152" s="169" t="s">
        <v>190</v>
      </c>
    </row>
    <row r="153" spans="2:65" s="1" customFormat="1" ht="16.5" customHeight="1">
      <c r="B153" s="33"/>
      <c r="C153" s="134" t="s">
        <v>237</v>
      </c>
      <c r="D153" s="134" t="s">
        <v>193</v>
      </c>
      <c r="E153" s="135" t="s">
        <v>238</v>
      </c>
      <c r="F153" s="136" t="s">
        <v>239</v>
      </c>
      <c r="G153" s="137" t="s">
        <v>196</v>
      </c>
      <c r="H153" s="138">
        <v>352</v>
      </c>
      <c r="I153" s="139"/>
      <c r="J153" s="140">
        <f>ROUND(I153*H153,2)</f>
        <v>0</v>
      </c>
      <c r="K153" s="136" t="s">
        <v>214</v>
      </c>
      <c r="L153" s="33"/>
      <c r="M153" s="141" t="s">
        <v>1</v>
      </c>
      <c r="N153" s="142" t="s">
        <v>51</v>
      </c>
      <c r="P153" s="143">
        <f>O153*H153</f>
        <v>0</v>
      </c>
      <c r="Q153" s="143">
        <v>1.2999999999999999E-2</v>
      </c>
      <c r="R153" s="143">
        <f>Q153*H153</f>
        <v>4.5759999999999996</v>
      </c>
      <c r="S153" s="143">
        <v>0</v>
      </c>
      <c r="T153" s="144">
        <f>S153*H153</f>
        <v>0</v>
      </c>
      <c r="AR153" s="145" t="s">
        <v>198</v>
      </c>
      <c r="AT153" s="145" t="s">
        <v>193</v>
      </c>
      <c r="AU153" s="145" t="s">
        <v>96</v>
      </c>
      <c r="AY153" s="17" t="s">
        <v>190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94</v>
      </c>
      <c r="BK153" s="146">
        <f>ROUND(I153*H153,2)</f>
        <v>0</v>
      </c>
      <c r="BL153" s="17" t="s">
        <v>198</v>
      </c>
      <c r="BM153" s="145" t="s">
        <v>240</v>
      </c>
    </row>
    <row r="154" spans="2:65" s="12" customFormat="1" ht="11.25">
      <c r="B154" s="147"/>
      <c r="D154" s="148" t="s">
        <v>200</v>
      </c>
      <c r="E154" s="149" t="s">
        <v>1</v>
      </c>
      <c r="F154" s="150" t="s">
        <v>205</v>
      </c>
      <c r="H154" s="149" t="s">
        <v>1</v>
      </c>
      <c r="I154" s="151"/>
      <c r="L154" s="147"/>
      <c r="M154" s="152"/>
      <c r="T154" s="153"/>
      <c r="AT154" s="149" t="s">
        <v>200</v>
      </c>
      <c r="AU154" s="149" t="s">
        <v>96</v>
      </c>
      <c r="AV154" s="12" t="s">
        <v>94</v>
      </c>
      <c r="AW154" s="12" t="s">
        <v>41</v>
      </c>
      <c r="AX154" s="12" t="s">
        <v>86</v>
      </c>
      <c r="AY154" s="149" t="s">
        <v>190</v>
      </c>
    </row>
    <row r="155" spans="2:65" s="12" customFormat="1" ht="11.25">
      <c r="B155" s="147"/>
      <c r="D155" s="148" t="s">
        <v>200</v>
      </c>
      <c r="E155" s="149" t="s">
        <v>1</v>
      </c>
      <c r="F155" s="150" t="s">
        <v>241</v>
      </c>
      <c r="H155" s="149" t="s">
        <v>1</v>
      </c>
      <c r="I155" s="151"/>
      <c r="L155" s="147"/>
      <c r="M155" s="152"/>
      <c r="T155" s="153"/>
      <c r="AT155" s="149" t="s">
        <v>200</v>
      </c>
      <c r="AU155" s="149" t="s">
        <v>96</v>
      </c>
      <c r="AV155" s="12" t="s">
        <v>94</v>
      </c>
      <c r="AW155" s="12" t="s">
        <v>41</v>
      </c>
      <c r="AX155" s="12" t="s">
        <v>86</v>
      </c>
      <c r="AY155" s="149" t="s">
        <v>190</v>
      </c>
    </row>
    <row r="156" spans="2:65" s="12" customFormat="1" ht="11.25">
      <c r="B156" s="147"/>
      <c r="D156" s="148" t="s">
        <v>200</v>
      </c>
      <c r="E156" s="149" t="s">
        <v>1</v>
      </c>
      <c r="F156" s="150" t="s">
        <v>242</v>
      </c>
      <c r="H156" s="149" t="s">
        <v>1</v>
      </c>
      <c r="I156" s="151"/>
      <c r="L156" s="147"/>
      <c r="M156" s="152"/>
      <c r="T156" s="153"/>
      <c r="AT156" s="149" t="s">
        <v>200</v>
      </c>
      <c r="AU156" s="149" t="s">
        <v>96</v>
      </c>
      <c r="AV156" s="12" t="s">
        <v>94</v>
      </c>
      <c r="AW156" s="12" t="s">
        <v>41</v>
      </c>
      <c r="AX156" s="12" t="s">
        <v>86</v>
      </c>
      <c r="AY156" s="149" t="s">
        <v>190</v>
      </c>
    </row>
    <row r="157" spans="2:65" s="14" customFormat="1" ht="11.25">
      <c r="B157" s="161"/>
      <c r="D157" s="148" t="s">
        <v>200</v>
      </c>
      <c r="E157" s="162" t="s">
        <v>1</v>
      </c>
      <c r="F157" s="163" t="s">
        <v>243</v>
      </c>
      <c r="H157" s="164">
        <v>352</v>
      </c>
      <c r="I157" s="165"/>
      <c r="L157" s="161"/>
      <c r="M157" s="166"/>
      <c r="T157" s="167"/>
      <c r="AT157" s="162" t="s">
        <v>200</v>
      </c>
      <c r="AU157" s="162" t="s">
        <v>96</v>
      </c>
      <c r="AV157" s="14" t="s">
        <v>96</v>
      </c>
      <c r="AW157" s="14" t="s">
        <v>41</v>
      </c>
      <c r="AX157" s="14" t="s">
        <v>86</v>
      </c>
      <c r="AY157" s="162" t="s">
        <v>190</v>
      </c>
    </row>
    <row r="158" spans="2:65" s="15" customFormat="1" ht="11.25">
      <c r="B158" s="168"/>
      <c r="D158" s="148" t="s">
        <v>200</v>
      </c>
      <c r="E158" s="169" t="s">
        <v>1</v>
      </c>
      <c r="F158" s="170" t="s">
        <v>207</v>
      </c>
      <c r="H158" s="171">
        <v>352</v>
      </c>
      <c r="I158" s="172"/>
      <c r="L158" s="168"/>
      <c r="M158" s="173"/>
      <c r="T158" s="174"/>
      <c r="AT158" s="169" t="s">
        <v>200</v>
      </c>
      <c r="AU158" s="169" t="s">
        <v>96</v>
      </c>
      <c r="AV158" s="15" t="s">
        <v>198</v>
      </c>
      <c r="AW158" s="15" t="s">
        <v>41</v>
      </c>
      <c r="AX158" s="15" t="s">
        <v>94</v>
      </c>
      <c r="AY158" s="169" t="s">
        <v>190</v>
      </c>
    </row>
    <row r="159" spans="2:65" s="1" customFormat="1" ht="16.5" customHeight="1">
      <c r="B159" s="33"/>
      <c r="C159" s="134" t="s">
        <v>244</v>
      </c>
      <c r="D159" s="134" t="s">
        <v>193</v>
      </c>
      <c r="E159" s="135" t="s">
        <v>245</v>
      </c>
      <c r="F159" s="136" t="s">
        <v>246</v>
      </c>
      <c r="G159" s="137" t="s">
        <v>196</v>
      </c>
      <c r="H159" s="138">
        <v>160</v>
      </c>
      <c r="I159" s="139"/>
      <c r="J159" s="140">
        <f>ROUND(I159*H159,2)</f>
        <v>0</v>
      </c>
      <c r="K159" s="136" t="s">
        <v>214</v>
      </c>
      <c r="L159" s="33"/>
      <c r="M159" s="141" t="s">
        <v>1</v>
      </c>
      <c r="N159" s="142" t="s">
        <v>51</v>
      </c>
      <c r="P159" s="143">
        <f>O159*H159</f>
        <v>0</v>
      </c>
      <c r="Q159" s="143">
        <v>2.7E-2</v>
      </c>
      <c r="R159" s="143">
        <f>Q159*H159</f>
        <v>4.32</v>
      </c>
      <c r="S159" s="143">
        <v>0</v>
      </c>
      <c r="T159" s="144">
        <f>S159*H159</f>
        <v>0</v>
      </c>
      <c r="AR159" s="145" t="s">
        <v>198</v>
      </c>
      <c r="AT159" s="145" t="s">
        <v>193</v>
      </c>
      <c r="AU159" s="145" t="s">
        <v>96</v>
      </c>
      <c r="AY159" s="17" t="s">
        <v>190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7" t="s">
        <v>94</v>
      </c>
      <c r="BK159" s="146">
        <f>ROUND(I159*H159,2)</f>
        <v>0</v>
      </c>
      <c r="BL159" s="17" t="s">
        <v>198</v>
      </c>
      <c r="BM159" s="145" t="s">
        <v>247</v>
      </c>
    </row>
    <row r="160" spans="2:65" s="12" customFormat="1" ht="11.25">
      <c r="B160" s="147"/>
      <c r="D160" s="148" t="s">
        <v>200</v>
      </c>
      <c r="E160" s="149" t="s">
        <v>1</v>
      </c>
      <c r="F160" s="150" t="s">
        <v>205</v>
      </c>
      <c r="H160" s="149" t="s">
        <v>1</v>
      </c>
      <c r="I160" s="151"/>
      <c r="L160" s="147"/>
      <c r="M160" s="152"/>
      <c r="T160" s="153"/>
      <c r="AT160" s="149" t="s">
        <v>200</v>
      </c>
      <c r="AU160" s="149" t="s">
        <v>96</v>
      </c>
      <c r="AV160" s="12" t="s">
        <v>94</v>
      </c>
      <c r="AW160" s="12" t="s">
        <v>41</v>
      </c>
      <c r="AX160" s="12" t="s">
        <v>86</v>
      </c>
      <c r="AY160" s="149" t="s">
        <v>190</v>
      </c>
    </row>
    <row r="161" spans="2:65" s="12" customFormat="1" ht="11.25">
      <c r="B161" s="147"/>
      <c r="D161" s="148" t="s">
        <v>200</v>
      </c>
      <c r="E161" s="149" t="s">
        <v>1</v>
      </c>
      <c r="F161" s="150" t="s">
        <v>248</v>
      </c>
      <c r="H161" s="149" t="s">
        <v>1</v>
      </c>
      <c r="I161" s="151"/>
      <c r="L161" s="147"/>
      <c r="M161" s="152"/>
      <c r="T161" s="153"/>
      <c r="AT161" s="149" t="s">
        <v>200</v>
      </c>
      <c r="AU161" s="149" t="s">
        <v>96</v>
      </c>
      <c r="AV161" s="12" t="s">
        <v>94</v>
      </c>
      <c r="AW161" s="12" t="s">
        <v>41</v>
      </c>
      <c r="AX161" s="12" t="s">
        <v>86</v>
      </c>
      <c r="AY161" s="149" t="s">
        <v>190</v>
      </c>
    </row>
    <row r="162" spans="2:65" s="14" customFormat="1" ht="11.25">
      <c r="B162" s="161"/>
      <c r="D162" s="148" t="s">
        <v>200</v>
      </c>
      <c r="E162" s="162" t="s">
        <v>1</v>
      </c>
      <c r="F162" s="163" t="s">
        <v>249</v>
      </c>
      <c r="H162" s="164">
        <v>160</v>
      </c>
      <c r="I162" s="165"/>
      <c r="L162" s="161"/>
      <c r="M162" s="166"/>
      <c r="T162" s="167"/>
      <c r="AT162" s="162" t="s">
        <v>200</v>
      </c>
      <c r="AU162" s="162" t="s">
        <v>96</v>
      </c>
      <c r="AV162" s="14" t="s">
        <v>96</v>
      </c>
      <c r="AW162" s="14" t="s">
        <v>41</v>
      </c>
      <c r="AX162" s="14" t="s">
        <v>86</v>
      </c>
      <c r="AY162" s="162" t="s">
        <v>190</v>
      </c>
    </row>
    <row r="163" spans="2:65" s="12" customFormat="1" ht="11.25">
      <c r="B163" s="147"/>
      <c r="D163" s="148" t="s">
        <v>200</v>
      </c>
      <c r="E163" s="149" t="s">
        <v>1</v>
      </c>
      <c r="F163" s="150" t="s">
        <v>250</v>
      </c>
      <c r="H163" s="149" t="s">
        <v>1</v>
      </c>
      <c r="I163" s="151"/>
      <c r="L163" s="147"/>
      <c r="M163" s="152"/>
      <c r="T163" s="153"/>
      <c r="AT163" s="149" t="s">
        <v>200</v>
      </c>
      <c r="AU163" s="149" t="s">
        <v>96</v>
      </c>
      <c r="AV163" s="12" t="s">
        <v>94</v>
      </c>
      <c r="AW163" s="12" t="s">
        <v>41</v>
      </c>
      <c r="AX163" s="12" t="s">
        <v>86</v>
      </c>
      <c r="AY163" s="149" t="s">
        <v>190</v>
      </c>
    </row>
    <row r="164" spans="2:65" s="15" customFormat="1" ht="11.25">
      <c r="B164" s="168"/>
      <c r="D164" s="148" t="s">
        <v>200</v>
      </c>
      <c r="E164" s="169" t="s">
        <v>1</v>
      </c>
      <c r="F164" s="170" t="s">
        <v>207</v>
      </c>
      <c r="H164" s="171">
        <v>160</v>
      </c>
      <c r="I164" s="172"/>
      <c r="L164" s="168"/>
      <c r="M164" s="173"/>
      <c r="T164" s="174"/>
      <c r="AT164" s="169" t="s">
        <v>200</v>
      </c>
      <c r="AU164" s="169" t="s">
        <v>96</v>
      </c>
      <c r="AV164" s="15" t="s">
        <v>198</v>
      </c>
      <c r="AW164" s="15" t="s">
        <v>41</v>
      </c>
      <c r="AX164" s="15" t="s">
        <v>94</v>
      </c>
      <c r="AY164" s="169" t="s">
        <v>190</v>
      </c>
    </row>
    <row r="165" spans="2:65" s="11" customFormat="1" ht="22.9" customHeight="1">
      <c r="B165" s="122"/>
      <c r="D165" s="123" t="s">
        <v>85</v>
      </c>
      <c r="E165" s="132" t="s">
        <v>8</v>
      </c>
      <c r="F165" s="132" t="s">
        <v>251</v>
      </c>
      <c r="I165" s="125"/>
      <c r="J165" s="133">
        <f>BK165</f>
        <v>0</v>
      </c>
      <c r="L165" s="122"/>
      <c r="M165" s="127"/>
      <c r="P165" s="128">
        <f>SUM(P166:P353)</f>
        <v>0</v>
      </c>
      <c r="R165" s="128">
        <f>SUM(R166:R353)</f>
        <v>4.5708749999999999E-2</v>
      </c>
      <c r="T165" s="129">
        <f>SUM(T166:T353)</f>
        <v>647.63623600000005</v>
      </c>
      <c r="AR165" s="123" t="s">
        <v>94</v>
      </c>
      <c r="AT165" s="130" t="s">
        <v>85</v>
      </c>
      <c r="AU165" s="130" t="s">
        <v>94</v>
      </c>
      <c r="AY165" s="123" t="s">
        <v>190</v>
      </c>
      <c r="BK165" s="131">
        <f>SUM(BK166:BK353)</f>
        <v>0</v>
      </c>
    </row>
    <row r="166" spans="2:65" s="1" customFormat="1" ht="16.5" customHeight="1">
      <c r="B166" s="33"/>
      <c r="C166" s="134" t="s">
        <v>252</v>
      </c>
      <c r="D166" s="134" t="s">
        <v>193</v>
      </c>
      <c r="E166" s="135" t="s">
        <v>253</v>
      </c>
      <c r="F166" s="136" t="s">
        <v>254</v>
      </c>
      <c r="G166" s="137" t="s">
        <v>255</v>
      </c>
      <c r="H166" s="138">
        <v>1.5</v>
      </c>
      <c r="I166" s="139"/>
      <c r="J166" s="140">
        <f>ROUND(I166*H166,2)</f>
        <v>0</v>
      </c>
      <c r="K166" s="136" t="s">
        <v>197</v>
      </c>
      <c r="L166" s="33"/>
      <c r="M166" s="141" t="s">
        <v>1</v>
      </c>
      <c r="N166" s="142" t="s">
        <v>51</v>
      </c>
      <c r="P166" s="143">
        <f>O166*H166</f>
        <v>0</v>
      </c>
      <c r="Q166" s="143">
        <v>0</v>
      </c>
      <c r="R166" s="143">
        <f>Q166*H166</f>
        <v>0</v>
      </c>
      <c r="S166" s="143">
        <v>2.5</v>
      </c>
      <c r="T166" s="144">
        <f>S166*H166</f>
        <v>3.75</v>
      </c>
      <c r="AR166" s="145" t="s">
        <v>198</v>
      </c>
      <c r="AT166" s="145" t="s">
        <v>193</v>
      </c>
      <c r="AU166" s="145" t="s">
        <v>96</v>
      </c>
      <c r="AY166" s="17" t="s">
        <v>190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94</v>
      </c>
      <c r="BK166" s="146">
        <f>ROUND(I166*H166,2)</f>
        <v>0</v>
      </c>
      <c r="BL166" s="17" t="s">
        <v>198</v>
      </c>
      <c r="BM166" s="145" t="s">
        <v>256</v>
      </c>
    </row>
    <row r="167" spans="2:65" s="12" customFormat="1" ht="11.25">
      <c r="B167" s="147"/>
      <c r="D167" s="148" t="s">
        <v>200</v>
      </c>
      <c r="E167" s="149" t="s">
        <v>1</v>
      </c>
      <c r="F167" s="150" t="s">
        <v>257</v>
      </c>
      <c r="H167" s="149" t="s">
        <v>1</v>
      </c>
      <c r="I167" s="151"/>
      <c r="L167" s="147"/>
      <c r="M167" s="152"/>
      <c r="T167" s="153"/>
      <c r="AT167" s="149" t="s">
        <v>200</v>
      </c>
      <c r="AU167" s="149" t="s">
        <v>96</v>
      </c>
      <c r="AV167" s="12" t="s">
        <v>94</v>
      </c>
      <c r="AW167" s="12" t="s">
        <v>41</v>
      </c>
      <c r="AX167" s="12" t="s">
        <v>86</v>
      </c>
      <c r="AY167" s="149" t="s">
        <v>190</v>
      </c>
    </row>
    <row r="168" spans="2:65" s="14" customFormat="1" ht="11.25">
      <c r="B168" s="161"/>
      <c r="D168" s="148" t="s">
        <v>200</v>
      </c>
      <c r="E168" s="162" t="s">
        <v>1</v>
      </c>
      <c r="F168" s="163" t="s">
        <v>258</v>
      </c>
      <c r="H168" s="164">
        <v>1.5</v>
      </c>
      <c r="I168" s="165"/>
      <c r="L168" s="161"/>
      <c r="M168" s="166"/>
      <c r="T168" s="167"/>
      <c r="AT168" s="162" t="s">
        <v>200</v>
      </c>
      <c r="AU168" s="162" t="s">
        <v>96</v>
      </c>
      <c r="AV168" s="14" t="s">
        <v>96</v>
      </c>
      <c r="AW168" s="14" t="s">
        <v>41</v>
      </c>
      <c r="AX168" s="14" t="s">
        <v>86</v>
      </c>
      <c r="AY168" s="162" t="s">
        <v>190</v>
      </c>
    </row>
    <row r="169" spans="2:65" s="15" customFormat="1" ht="11.25">
      <c r="B169" s="168"/>
      <c r="D169" s="148" t="s">
        <v>200</v>
      </c>
      <c r="E169" s="169" t="s">
        <v>1</v>
      </c>
      <c r="F169" s="170" t="s">
        <v>207</v>
      </c>
      <c r="H169" s="171">
        <v>1.5</v>
      </c>
      <c r="I169" s="172"/>
      <c r="L169" s="168"/>
      <c r="M169" s="173"/>
      <c r="T169" s="174"/>
      <c r="AT169" s="169" t="s">
        <v>200</v>
      </c>
      <c r="AU169" s="169" t="s">
        <v>96</v>
      </c>
      <c r="AV169" s="15" t="s">
        <v>198</v>
      </c>
      <c r="AW169" s="15" t="s">
        <v>41</v>
      </c>
      <c r="AX169" s="15" t="s">
        <v>94</v>
      </c>
      <c r="AY169" s="169" t="s">
        <v>190</v>
      </c>
    </row>
    <row r="170" spans="2:65" s="1" customFormat="1" ht="16.5" customHeight="1">
      <c r="B170" s="33"/>
      <c r="C170" s="134" t="s">
        <v>191</v>
      </c>
      <c r="D170" s="134" t="s">
        <v>193</v>
      </c>
      <c r="E170" s="135" t="s">
        <v>259</v>
      </c>
      <c r="F170" s="136" t="s">
        <v>260</v>
      </c>
      <c r="G170" s="137" t="s">
        <v>255</v>
      </c>
      <c r="H170" s="138">
        <v>3.6</v>
      </c>
      <c r="I170" s="139"/>
      <c r="J170" s="140">
        <f>ROUND(I170*H170,2)</f>
        <v>0</v>
      </c>
      <c r="K170" s="136" t="s">
        <v>197</v>
      </c>
      <c r="L170" s="33"/>
      <c r="M170" s="141" t="s">
        <v>1</v>
      </c>
      <c r="N170" s="142" t="s">
        <v>51</v>
      </c>
      <c r="P170" s="143">
        <f>O170*H170</f>
        <v>0</v>
      </c>
      <c r="Q170" s="143">
        <v>0</v>
      </c>
      <c r="R170" s="143">
        <f>Q170*H170</f>
        <v>0</v>
      </c>
      <c r="S170" s="143">
        <v>2</v>
      </c>
      <c r="T170" s="144">
        <f>S170*H170</f>
        <v>7.2</v>
      </c>
      <c r="AR170" s="145" t="s">
        <v>198</v>
      </c>
      <c r="AT170" s="145" t="s">
        <v>193</v>
      </c>
      <c r="AU170" s="145" t="s">
        <v>96</v>
      </c>
      <c r="AY170" s="17" t="s">
        <v>190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94</v>
      </c>
      <c r="BK170" s="146">
        <f>ROUND(I170*H170,2)</f>
        <v>0</v>
      </c>
      <c r="BL170" s="17" t="s">
        <v>198</v>
      </c>
      <c r="BM170" s="145" t="s">
        <v>261</v>
      </c>
    </row>
    <row r="171" spans="2:65" s="12" customFormat="1" ht="11.25">
      <c r="B171" s="147"/>
      <c r="D171" s="148" t="s">
        <v>200</v>
      </c>
      <c r="E171" s="149" t="s">
        <v>1</v>
      </c>
      <c r="F171" s="150" t="s">
        <v>262</v>
      </c>
      <c r="H171" s="149" t="s">
        <v>1</v>
      </c>
      <c r="I171" s="151"/>
      <c r="L171" s="147"/>
      <c r="M171" s="152"/>
      <c r="T171" s="153"/>
      <c r="AT171" s="149" t="s">
        <v>200</v>
      </c>
      <c r="AU171" s="149" t="s">
        <v>96</v>
      </c>
      <c r="AV171" s="12" t="s">
        <v>94</v>
      </c>
      <c r="AW171" s="12" t="s">
        <v>41</v>
      </c>
      <c r="AX171" s="12" t="s">
        <v>86</v>
      </c>
      <c r="AY171" s="149" t="s">
        <v>190</v>
      </c>
    </row>
    <row r="172" spans="2:65" s="14" customFormat="1" ht="11.25">
      <c r="B172" s="161"/>
      <c r="D172" s="148" t="s">
        <v>200</v>
      </c>
      <c r="E172" s="162" t="s">
        <v>1</v>
      </c>
      <c r="F172" s="163" t="s">
        <v>263</v>
      </c>
      <c r="H172" s="164">
        <v>1.5</v>
      </c>
      <c r="I172" s="165"/>
      <c r="L172" s="161"/>
      <c r="M172" s="166"/>
      <c r="T172" s="167"/>
      <c r="AT172" s="162" t="s">
        <v>200</v>
      </c>
      <c r="AU172" s="162" t="s">
        <v>96</v>
      </c>
      <c r="AV172" s="14" t="s">
        <v>96</v>
      </c>
      <c r="AW172" s="14" t="s">
        <v>41</v>
      </c>
      <c r="AX172" s="14" t="s">
        <v>86</v>
      </c>
      <c r="AY172" s="162" t="s">
        <v>190</v>
      </c>
    </row>
    <row r="173" spans="2:65" s="13" customFormat="1" ht="11.25">
      <c r="B173" s="154"/>
      <c r="D173" s="148" t="s">
        <v>200</v>
      </c>
      <c r="E173" s="155" t="s">
        <v>1</v>
      </c>
      <c r="F173" s="156" t="s">
        <v>203</v>
      </c>
      <c r="H173" s="157">
        <v>1.5</v>
      </c>
      <c r="I173" s="158"/>
      <c r="L173" s="154"/>
      <c r="M173" s="159"/>
      <c r="T173" s="160"/>
      <c r="AT173" s="155" t="s">
        <v>200</v>
      </c>
      <c r="AU173" s="155" t="s">
        <v>96</v>
      </c>
      <c r="AV173" s="13" t="s">
        <v>204</v>
      </c>
      <c r="AW173" s="13" t="s">
        <v>41</v>
      </c>
      <c r="AX173" s="13" t="s">
        <v>86</v>
      </c>
      <c r="AY173" s="155" t="s">
        <v>190</v>
      </c>
    </row>
    <row r="174" spans="2:65" s="12" customFormat="1" ht="11.25">
      <c r="B174" s="147"/>
      <c r="D174" s="148" t="s">
        <v>200</v>
      </c>
      <c r="E174" s="149" t="s">
        <v>1</v>
      </c>
      <c r="F174" s="150" t="s">
        <v>264</v>
      </c>
      <c r="H174" s="149" t="s">
        <v>1</v>
      </c>
      <c r="I174" s="151"/>
      <c r="L174" s="147"/>
      <c r="M174" s="152"/>
      <c r="T174" s="153"/>
      <c r="AT174" s="149" t="s">
        <v>200</v>
      </c>
      <c r="AU174" s="149" t="s">
        <v>96</v>
      </c>
      <c r="AV174" s="12" t="s">
        <v>94</v>
      </c>
      <c r="AW174" s="12" t="s">
        <v>41</v>
      </c>
      <c r="AX174" s="12" t="s">
        <v>86</v>
      </c>
      <c r="AY174" s="149" t="s">
        <v>190</v>
      </c>
    </row>
    <row r="175" spans="2:65" s="14" customFormat="1" ht="11.25">
      <c r="B175" s="161"/>
      <c r="D175" s="148" t="s">
        <v>200</v>
      </c>
      <c r="E175" s="162" t="s">
        <v>1</v>
      </c>
      <c r="F175" s="163" t="s">
        <v>265</v>
      </c>
      <c r="H175" s="164">
        <v>2.1</v>
      </c>
      <c r="I175" s="165"/>
      <c r="L175" s="161"/>
      <c r="M175" s="166"/>
      <c r="T175" s="167"/>
      <c r="AT175" s="162" t="s">
        <v>200</v>
      </c>
      <c r="AU175" s="162" t="s">
        <v>96</v>
      </c>
      <c r="AV175" s="14" t="s">
        <v>96</v>
      </c>
      <c r="AW175" s="14" t="s">
        <v>41</v>
      </c>
      <c r="AX175" s="14" t="s">
        <v>86</v>
      </c>
      <c r="AY175" s="162" t="s">
        <v>190</v>
      </c>
    </row>
    <row r="176" spans="2:65" s="15" customFormat="1" ht="11.25">
      <c r="B176" s="168"/>
      <c r="D176" s="148" t="s">
        <v>200</v>
      </c>
      <c r="E176" s="169" t="s">
        <v>1</v>
      </c>
      <c r="F176" s="170" t="s">
        <v>207</v>
      </c>
      <c r="H176" s="171">
        <v>3.6</v>
      </c>
      <c r="I176" s="172"/>
      <c r="L176" s="168"/>
      <c r="M176" s="173"/>
      <c r="T176" s="174"/>
      <c r="AT176" s="169" t="s">
        <v>200</v>
      </c>
      <c r="AU176" s="169" t="s">
        <v>96</v>
      </c>
      <c r="AV176" s="15" t="s">
        <v>198</v>
      </c>
      <c r="AW176" s="15" t="s">
        <v>41</v>
      </c>
      <c r="AX176" s="15" t="s">
        <v>94</v>
      </c>
      <c r="AY176" s="169" t="s">
        <v>190</v>
      </c>
    </row>
    <row r="177" spans="2:65" s="1" customFormat="1" ht="24.2" customHeight="1">
      <c r="B177" s="33"/>
      <c r="C177" s="134" t="s">
        <v>8</v>
      </c>
      <c r="D177" s="134" t="s">
        <v>193</v>
      </c>
      <c r="E177" s="135" t="s">
        <v>266</v>
      </c>
      <c r="F177" s="136" t="s">
        <v>267</v>
      </c>
      <c r="G177" s="137" t="s">
        <v>255</v>
      </c>
      <c r="H177" s="138">
        <v>4.2350000000000003</v>
      </c>
      <c r="I177" s="139"/>
      <c r="J177" s="140">
        <f>ROUND(I177*H177,2)</f>
        <v>0</v>
      </c>
      <c r="K177" s="136" t="s">
        <v>197</v>
      </c>
      <c r="L177" s="33"/>
      <c r="M177" s="141" t="s">
        <v>1</v>
      </c>
      <c r="N177" s="142" t="s">
        <v>51</v>
      </c>
      <c r="P177" s="143">
        <f>O177*H177</f>
        <v>0</v>
      </c>
      <c r="Q177" s="143">
        <v>0</v>
      </c>
      <c r="R177" s="143">
        <f>Q177*H177</f>
        <v>0</v>
      </c>
      <c r="S177" s="143">
        <v>2.35</v>
      </c>
      <c r="T177" s="144">
        <f>S177*H177</f>
        <v>9.9522500000000012</v>
      </c>
      <c r="AR177" s="145" t="s">
        <v>198</v>
      </c>
      <c r="AT177" s="145" t="s">
        <v>193</v>
      </c>
      <c r="AU177" s="145" t="s">
        <v>96</v>
      </c>
      <c r="AY177" s="17" t="s">
        <v>190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94</v>
      </c>
      <c r="BK177" s="146">
        <f>ROUND(I177*H177,2)</f>
        <v>0</v>
      </c>
      <c r="BL177" s="17" t="s">
        <v>198</v>
      </c>
      <c r="BM177" s="145" t="s">
        <v>268</v>
      </c>
    </row>
    <row r="178" spans="2:65" s="12" customFormat="1" ht="11.25">
      <c r="B178" s="147"/>
      <c r="D178" s="148" t="s">
        <v>200</v>
      </c>
      <c r="E178" s="149" t="s">
        <v>1</v>
      </c>
      <c r="F178" s="150" t="s">
        <v>269</v>
      </c>
      <c r="H178" s="149" t="s">
        <v>1</v>
      </c>
      <c r="I178" s="151"/>
      <c r="L178" s="147"/>
      <c r="M178" s="152"/>
      <c r="T178" s="153"/>
      <c r="AT178" s="149" t="s">
        <v>200</v>
      </c>
      <c r="AU178" s="149" t="s">
        <v>96</v>
      </c>
      <c r="AV178" s="12" t="s">
        <v>94</v>
      </c>
      <c r="AW178" s="12" t="s">
        <v>41</v>
      </c>
      <c r="AX178" s="12" t="s">
        <v>86</v>
      </c>
      <c r="AY178" s="149" t="s">
        <v>190</v>
      </c>
    </row>
    <row r="179" spans="2:65" s="14" customFormat="1" ht="11.25">
      <c r="B179" s="161"/>
      <c r="D179" s="148" t="s">
        <v>200</v>
      </c>
      <c r="E179" s="162" t="s">
        <v>1</v>
      </c>
      <c r="F179" s="163" t="s">
        <v>270</v>
      </c>
      <c r="H179" s="164">
        <v>2.9430000000000001</v>
      </c>
      <c r="I179" s="165"/>
      <c r="L179" s="161"/>
      <c r="M179" s="166"/>
      <c r="T179" s="167"/>
      <c r="AT179" s="162" t="s">
        <v>200</v>
      </c>
      <c r="AU179" s="162" t="s">
        <v>96</v>
      </c>
      <c r="AV179" s="14" t="s">
        <v>96</v>
      </c>
      <c r="AW179" s="14" t="s">
        <v>41</v>
      </c>
      <c r="AX179" s="14" t="s">
        <v>86</v>
      </c>
      <c r="AY179" s="162" t="s">
        <v>190</v>
      </c>
    </row>
    <row r="180" spans="2:65" s="14" customFormat="1" ht="11.25">
      <c r="B180" s="161"/>
      <c r="D180" s="148" t="s">
        <v>200</v>
      </c>
      <c r="E180" s="162" t="s">
        <v>1</v>
      </c>
      <c r="F180" s="163" t="s">
        <v>271</v>
      </c>
      <c r="H180" s="164">
        <v>1.292</v>
      </c>
      <c r="I180" s="165"/>
      <c r="L180" s="161"/>
      <c r="M180" s="166"/>
      <c r="T180" s="167"/>
      <c r="AT180" s="162" t="s">
        <v>200</v>
      </c>
      <c r="AU180" s="162" t="s">
        <v>96</v>
      </c>
      <c r="AV180" s="14" t="s">
        <v>96</v>
      </c>
      <c r="AW180" s="14" t="s">
        <v>41</v>
      </c>
      <c r="AX180" s="14" t="s">
        <v>86</v>
      </c>
      <c r="AY180" s="162" t="s">
        <v>190</v>
      </c>
    </row>
    <row r="181" spans="2:65" s="15" customFormat="1" ht="11.25">
      <c r="B181" s="168"/>
      <c r="D181" s="148" t="s">
        <v>200</v>
      </c>
      <c r="E181" s="169" t="s">
        <v>1</v>
      </c>
      <c r="F181" s="170" t="s">
        <v>207</v>
      </c>
      <c r="H181" s="171">
        <v>4.2350000000000003</v>
      </c>
      <c r="I181" s="172"/>
      <c r="L181" s="168"/>
      <c r="M181" s="173"/>
      <c r="T181" s="174"/>
      <c r="AT181" s="169" t="s">
        <v>200</v>
      </c>
      <c r="AU181" s="169" t="s">
        <v>96</v>
      </c>
      <c r="AV181" s="15" t="s">
        <v>198</v>
      </c>
      <c r="AW181" s="15" t="s">
        <v>41</v>
      </c>
      <c r="AX181" s="15" t="s">
        <v>94</v>
      </c>
      <c r="AY181" s="169" t="s">
        <v>190</v>
      </c>
    </row>
    <row r="182" spans="2:65" s="1" customFormat="1" ht="16.5" customHeight="1">
      <c r="B182" s="33"/>
      <c r="C182" s="134" t="s">
        <v>272</v>
      </c>
      <c r="D182" s="134" t="s">
        <v>193</v>
      </c>
      <c r="E182" s="135" t="s">
        <v>273</v>
      </c>
      <c r="F182" s="136" t="s">
        <v>274</v>
      </c>
      <c r="G182" s="137" t="s">
        <v>196</v>
      </c>
      <c r="H182" s="138">
        <v>4.6580000000000004</v>
      </c>
      <c r="I182" s="139"/>
      <c r="J182" s="140">
        <f>ROUND(I182*H182,2)</f>
        <v>0</v>
      </c>
      <c r="K182" s="136" t="s">
        <v>214</v>
      </c>
      <c r="L182" s="33"/>
      <c r="M182" s="141" t="s">
        <v>1</v>
      </c>
      <c r="N182" s="142" t="s">
        <v>51</v>
      </c>
      <c r="P182" s="143">
        <f>O182*H182</f>
        <v>0</v>
      </c>
      <c r="Q182" s="143">
        <v>0</v>
      </c>
      <c r="R182" s="143">
        <f>Q182*H182</f>
        <v>0</v>
      </c>
      <c r="S182" s="143">
        <v>0.11700000000000001</v>
      </c>
      <c r="T182" s="144">
        <f>S182*H182</f>
        <v>0.54498600000000008</v>
      </c>
      <c r="AR182" s="145" t="s">
        <v>198</v>
      </c>
      <c r="AT182" s="145" t="s">
        <v>193</v>
      </c>
      <c r="AU182" s="145" t="s">
        <v>96</v>
      </c>
      <c r="AY182" s="17" t="s">
        <v>190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94</v>
      </c>
      <c r="BK182" s="146">
        <f>ROUND(I182*H182,2)</f>
        <v>0</v>
      </c>
      <c r="BL182" s="17" t="s">
        <v>198</v>
      </c>
      <c r="BM182" s="145" t="s">
        <v>275</v>
      </c>
    </row>
    <row r="183" spans="2:65" s="12" customFormat="1" ht="11.25">
      <c r="B183" s="147"/>
      <c r="D183" s="148" t="s">
        <v>200</v>
      </c>
      <c r="E183" s="149" t="s">
        <v>1</v>
      </c>
      <c r="F183" s="150" t="s">
        <v>269</v>
      </c>
      <c r="H183" s="149" t="s">
        <v>1</v>
      </c>
      <c r="I183" s="151"/>
      <c r="L183" s="147"/>
      <c r="M183" s="152"/>
      <c r="T183" s="153"/>
      <c r="AT183" s="149" t="s">
        <v>200</v>
      </c>
      <c r="AU183" s="149" t="s">
        <v>96</v>
      </c>
      <c r="AV183" s="12" t="s">
        <v>94</v>
      </c>
      <c r="AW183" s="12" t="s">
        <v>41</v>
      </c>
      <c r="AX183" s="12" t="s">
        <v>86</v>
      </c>
      <c r="AY183" s="149" t="s">
        <v>190</v>
      </c>
    </row>
    <row r="184" spans="2:65" s="14" customFormat="1" ht="11.25">
      <c r="B184" s="161"/>
      <c r="D184" s="148" t="s">
        <v>200</v>
      </c>
      <c r="E184" s="162" t="s">
        <v>1</v>
      </c>
      <c r="F184" s="163" t="s">
        <v>276</v>
      </c>
      <c r="H184" s="164">
        <v>4.6580000000000004</v>
      </c>
      <c r="I184" s="165"/>
      <c r="L184" s="161"/>
      <c r="M184" s="166"/>
      <c r="T184" s="167"/>
      <c r="AT184" s="162" t="s">
        <v>200</v>
      </c>
      <c r="AU184" s="162" t="s">
        <v>96</v>
      </c>
      <c r="AV184" s="14" t="s">
        <v>96</v>
      </c>
      <c r="AW184" s="14" t="s">
        <v>41</v>
      </c>
      <c r="AX184" s="14" t="s">
        <v>86</v>
      </c>
      <c r="AY184" s="162" t="s">
        <v>190</v>
      </c>
    </row>
    <row r="185" spans="2:65" s="15" customFormat="1" ht="11.25">
      <c r="B185" s="168"/>
      <c r="D185" s="148" t="s">
        <v>200</v>
      </c>
      <c r="E185" s="169" t="s">
        <v>1</v>
      </c>
      <c r="F185" s="170" t="s">
        <v>207</v>
      </c>
      <c r="H185" s="171">
        <v>4.6580000000000004</v>
      </c>
      <c r="I185" s="172"/>
      <c r="L185" s="168"/>
      <c r="M185" s="173"/>
      <c r="T185" s="174"/>
      <c r="AT185" s="169" t="s">
        <v>200</v>
      </c>
      <c r="AU185" s="169" t="s">
        <v>96</v>
      </c>
      <c r="AV185" s="15" t="s">
        <v>198</v>
      </c>
      <c r="AW185" s="15" t="s">
        <v>41</v>
      </c>
      <c r="AX185" s="15" t="s">
        <v>94</v>
      </c>
      <c r="AY185" s="169" t="s">
        <v>190</v>
      </c>
    </row>
    <row r="186" spans="2:65" s="1" customFormat="1" ht="16.5" customHeight="1">
      <c r="B186" s="33"/>
      <c r="C186" s="134" t="s">
        <v>277</v>
      </c>
      <c r="D186" s="134" t="s">
        <v>193</v>
      </c>
      <c r="E186" s="135" t="s">
        <v>278</v>
      </c>
      <c r="F186" s="136" t="s">
        <v>279</v>
      </c>
      <c r="G186" s="137" t="s">
        <v>255</v>
      </c>
      <c r="H186" s="138">
        <v>0.40500000000000003</v>
      </c>
      <c r="I186" s="139"/>
      <c r="J186" s="140">
        <f>ROUND(I186*H186,2)</f>
        <v>0</v>
      </c>
      <c r="K186" s="136" t="s">
        <v>214</v>
      </c>
      <c r="L186" s="33"/>
      <c r="M186" s="141" t="s">
        <v>1</v>
      </c>
      <c r="N186" s="142" t="s">
        <v>51</v>
      </c>
      <c r="P186" s="143">
        <f>O186*H186</f>
        <v>0</v>
      </c>
      <c r="Q186" s="143">
        <v>0</v>
      </c>
      <c r="R186" s="143">
        <f>Q186*H186</f>
        <v>0</v>
      </c>
      <c r="S186" s="143">
        <v>1.8</v>
      </c>
      <c r="T186" s="144">
        <f>S186*H186</f>
        <v>0.72900000000000009</v>
      </c>
      <c r="AR186" s="145" t="s">
        <v>198</v>
      </c>
      <c r="AT186" s="145" t="s">
        <v>193</v>
      </c>
      <c r="AU186" s="145" t="s">
        <v>96</v>
      </c>
      <c r="AY186" s="17" t="s">
        <v>190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7" t="s">
        <v>94</v>
      </c>
      <c r="BK186" s="146">
        <f>ROUND(I186*H186,2)</f>
        <v>0</v>
      </c>
      <c r="BL186" s="17" t="s">
        <v>198</v>
      </c>
      <c r="BM186" s="145" t="s">
        <v>280</v>
      </c>
    </row>
    <row r="187" spans="2:65" s="12" customFormat="1" ht="11.25">
      <c r="B187" s="147"/>
      <c r="D187" s="148" t="s">
        <v>200</v>
      </c>
      <c r="E187" s="149" t="s">
        <v>1</v>
      </c>
      <c r="F187" s="150" t="s">
        <v>269</v>
      </c>
      <c r="H187" s="149" t="s">
        <v>1</v>
      </c>
      <c r="I187" s="151"/>
      <c r="L187" s="147"/>
      <c r="M187" s="152"/>
      <c r="T187" s="153"/>
      <c r="AT187" s="149" t="s">
        <v>200</v>
      </c>
      <c r="AU187" s="149" t="s">
        <v>96</v>
      </c>
      <c r="AV187" s="12" t="s">
        <v>94</v>
      </c>
      <c r="AW187" s="12" t="s">
        <v>41</v>
      </c>
      <c r="AX187" s="12" t="s">
        <v>86</v>
      </c>
      <c r="AY187" s="149" t="s">
        <v>190</v>
      </c>
    </row>
    <row r="188" spans="2:65" s="14" customFormat="1" ht="11.25">
      <c r="B188" s="161"/>
      <c r="D188" s="148" t="s">
        <v>200</v>
      </c>
      <c r="E188" s="162" t="s">
        <v>1</v>
      </c>
      <c r="F188" s="163" t="s">
        <v>281</v>
      </c>
      <c r="H188" s="164">
        <v>0.40500000000000003</v>
      </c>
      <c r="I188" s="165"/>
      <c r="L188" s="161"/>
      <c r="M188" s="166"/>
      <c r="T188" s="167"/>
      <c r="AT188" s="162" t="s">
        <v>200</v>
      </c>
      <c r="AU188" s="162" t="s">
        <v>96</v>
      </c>
      <c r="AV188" s="14" t="s">
        <v>96</v>
      </c>
      <c r="AW188" s="14" t="s">
        <v>41</v>
      </c>
      <c r="AX188" s="14" t="s">
        <v>86</v>
      </c>
      <c r="AY188" s="162" t="s">
        <v>190</v>
      </c>
    </row>
    <row r="189" spans="2:65" s="15" customFormat="1" ht="11.25">
      <c r="B189" s="168"/>
      <c r="D189" s="148" t="s">
        <v>200</v>
      </c>
      <c r="E189" s="169" t="s">
        <v>1</v>
      </c>
      <c r="F189" s="170" t="s">
        <v>207</v>
      </c>
      <c r="H189" s="171">
        <v>0.40500000000000003</v>
      </c>
      <c r="I189" s="172"/>
      <c r="L189" s="168"/>
      <c r="M189" s="173"/>
      <c r="T189" s="174"/>
      <c r="AT189" s="169" t="s">
        <v>200</v>
      </c>
      <c r="AU189" s="169" t="s">
        <v>96</v>
      </c>
      <c r="AV189" s="15" t="s">
        <v>198</v>
      </c>
      <c r="AW189" s="15" t="s">
        <v>41</v>
      </c>
      <c r="AX189" s="15" t="s">
        <v>94</v>
      </c>
      <c r="AY189" s="169" t="s">
        <v>190</v>
      </c>
    </row>
    <row r="190" spans="2:65" s="1" customFormat="1" ht="16.5" customHeight="1">
      <c r="B190" s="33"/>
      <c r="C190" s="134" t="s">
        <v>282</v>
      </c>
      <c r="D190" s="134" t="s">
        <v>193</v>
      </c>
      <c r="E190" s="135" t="s">
        <v>283</v>
      </c>
      <c r="F190" s="136" t="s">
        <v>284</v>
      </c>
      <c r="G190" s="137" t="s">
        <v>224</v>
      </c>
      <c r="H190" s="138">
        <v>3.24</v>
      </c>
      <c r="I190" s="139"/>
      <c r="J190" s="140">
        <f>ROUND(I190*H190,2)</f>
        <v>0</v>
      </c>
      <c r="K190" s="136" t="s">
        <v>197</v>
      </c>
      <c r="L190" s="33"/>
      <c r="M190" s="141" t="s">
        <v>1</v>
      </c>
      <c r="N190" s="142" t="s">
        <v>51</v>
      </c>
      <c r="P190" s="143">
        <f>O190*H190</f>
        <v>0</v>
      </c>
      <c r="Q190" s="143">
        <v>0</v>
      </c>
      <c r="R190" s="143">
        <f>Q190*H190</f>
        <v>0</v>
      </c>
      <c r="S190" s="143">
        <v>5.8000000000000003E-2</v>
      </c>
      <c r="T190" s="144">
        <f>S190*H190</f>
        <v>0.18792000000000003</v>
      </c>
      <c r="AR190" s="145" t="s">
        <v>198</v>
      </c>
      <c r="AT190" s="145" t="s">
        <v>193</v>
      </c>
      <c r="AU190" s="145" t="s">
        <v>96</v>
      </c>
      <c r="AY190" s="17" t="s">
        <v>190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94</v>
      </c>
      <c r="BK190" s="146">
        <f>ROUND(I190*H190,2)</f>
        <v>0</v>
      </c>
      <c r="BL190" s="17" t="s">
        <v>198</v>
      </c>
      <c r="BM190" s="145" t="s">
        <v>285</v>
      </c>
    </row>
    <row r="191" spans="2:65" s="12" customFormat="1" ht="11.25">
      <c r="B191" s="147"/>
      <c r="D191" s="148" t="s">
        <v>200</v>
      </c>
      <c r="E191" s="149" t="s">
        <v>1</v>
      </c>
      <c r="F191" s="150" t="s">
        <v>286</v>
      </c>
      <c r="H191" s="149" t="s">
        <v>1</v>
      </c>
      <c r="I191" s="151"/>
      <c r="L191" s="147"/>
      <c r="M191" s="152"/>
      <c r="T191" s="153"/>
      <c r="AT191" s="149" t="s">
        <v>200</v>
      </c>
      <c r="AU191" s="149" t="s">
        <v>96</v>
      </c>
      <c r="AV191" s="12" t="s">
        <v>94</v>
      </c>
      <c r="AW191" s="12" t="s">
        <v>41</v>
      </c>
      <c r="AX191" s="12" t="s">
        <v>86</v>
      </c>
      <c r="AY191" s="149" t="s">
        <v>190</v>
      </c>
    </row>
    <row r="192" spans="2:65" s="14" customFormat="1" ht="11.25">
      <c r="B192" s="161"/>
      <c r="D192" s="148" t="s">
        <v>200</v>
      </c>
      <c r="E192" s="162" t="s">
        <v>1</v>
      </c>
      <c r="F192" s="163" t="s">
        <v>287</v>
      </c>
      <c r="H192" s="164">
        <v>3.24</v>
      </c>
      <c r="I192" s="165"/>
      <c r="L192" s="161"/>
      <c r="M192" s="166"/>
      <c r="T192" s="167"/>
      <c r="AT192" s="162" t="s">
        <v>200</v>
      </c>
      <c r="AU192" s="162" t="s">
        <v>96</v>
      </c>
      <c r="AV192" s="14" t="s">
        <v>96</v>
      </c>
      <c r="AW192" s="14" t="s">
        <v>41</v>
      </c>
      <c r="AX192" s="14" t="s">
        <v>86</v>
      </c>
      <c r="AY192" s="162" t="s">
        <v>190</v>
      </c>
    </row>
    <row r="193" spans="2:65" s="15" customFormat="1" ht="11.25">
      <c r="B193" s="168"/>
      <c r="D193" s="148" t="s">
        <v>200</v>
      </c>
      <c r="E193" s="169" t="s">
        <v>1</v>
      </c>
      <c r="F193" s="170" t="s">
        <v>207</v>
      </c>
      <c r="H193" s="171">
        <v>3.24</v>
      </c>
      <c r="I193" s="172"/>
      <c r="L193" s="168"/>
      <c r="M193" s="173"/>
      <c r="T193" s="174"/>
      <c r="AT193" s="169" t="s">
        <v>200</v>
      </c>
      <c r="AU193" s="169" t="s">
        <v>96</v>
      </c>
      <c r="AV193" s="15" t="s">
        <v>198</v>
      </c>
      <c r="AW193" s="15" t="s">
        <v>41</v>
      </c>
      <c r="AX193" s="15" t="s">
        <v>94</v>
      </c>
      <c r="AY193" s="169" t="s">
        <v>190</v>
      </c>
    </row>
    <row r="194" spans="2:65" s="1" customFormat="1" ht="16.5" customHeight="1">
      <c r="B194" s="33"/>
      <c r="C194" s="134" t="s">
        <v>288</v>
      </c>
      <c r="D194" s="134" t="s">
        <v>193</v>
      </c>
      <c r="E194" s="135" t="s">
        <v>289</v>
      </c>
      <c r="F194" s="136" t="s">
        <v>290</v>
      </c>
      <c r="G194" s="137" t="s">
        <v>291</v>
      </c>
      <c r="H194" s="138">
        <v>21.305</v>
      </c>
      <c r="I194" s="139"/>
      <c r="J194" s="140">
        <f>ROUND(I194*H194,2)</f>
        <v>0</v>
      </c>
      <c r="K194" s="136" t="s">
        <v>197</v>
      </c>
      <c r="L194" s="33"/>
      <c r="M194" s="141" t="s">
        <v>1</v>
      </c>
      <c r="N194" s="142" t="s">
        <v>51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198</v>
      </c>
      <c r="AT194" s="145" t="s">
        <v>193</v>
      </c>
      <c r="AU194" s="145" t="s">
        <v>96</v>
      </c>
      <c r="AY194" s="17" t="s">
        <v>190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94</v>
      </c>
      <c r="BK194" s="146">
        <f>ROUND(I194*H194,2)</f>
        <v>0</v>
      </c>
      <c r="BL194" s="17" t="s">
        <v>198</v>
      </c>
      <c r="BM194" s="145" t="s">
        <v>292</v>
      </c>
    </row>
    <row r="195" spans="2:65" s="1" customFormat="1" ht="16.5" customHeight="1">
      <c r="B195" s="33"/>
      <c r="C195" s="134" t="s">
        <v>293</v>
      </c>
      <c r="D195" s="134" t="s">
        <v>193</v>
      </c>
      <c r="E195" s="135" t="s">
        <v>294</v>
      </c>
      <c r="F195" s="136" t="s">
        <v>295</v>
      </c>
      <c r="G195" s="137" t="s">
        <v>291</v>
      </c>
      <c r="H195" s="138">
        <v>21.305</v>
      </c>
      <c r="I195" s="139"/>
      <c r="J195" s="140">
        <f>ROUND(I195*H195,2)</f>
        <v>0</v>
      </c>
      <c r="K195" s="136" t="s">
        <v>197</v>
      </c>
      <c r="L195" s="33"/>
      <c r="M195" s="141" t="s">
        <v>1</v>
      </c>
      <c r="N195" s="142" t="s">
        <v>51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198</v>
      </c>
      <c r="AT195" s="145" t="s">
        <v>193</v>
      </c>
      <c r="AU195" s="145" t="s">
        <v>96</v>
      </c>
      <c r="AY195" s="17" t="s">
        <v>190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94</v>
      </c>
      <c r="BK195" s="146">
        <f>ROUND(I195*H195,2)</f>
        <v>0</v>
      </c>
      <c r="BL195" s="17" t="s">
        <v>198</v>
      </c>
      <c r="BM195" s="145" t="s">
        <v>296</v>
      </c>
    </row>
    <row r="196" spans="2:65" s="1" customFormat="1" ht="16.5" customHeight="1">
      <c r="B196" s="33"/>
      <c r="C196" s="134" t="s">
        <v>297</v>
      </c>
      <c r="D196" s="134" t="s">
        <v>193</v>
      </c>
      <c r="E196" s="135" t="s">
        <v>298</v>
      </c>
      <c r="F196" s="136" t="s">
        <v>299</v>
      </c>
      <c r="G196" s="137" t="s">
        <v>291</v>
      </c>
      <c r="H196" s="138">
        <v>170.44</v>
      </c>
      <c r="I196" s="139"/>
      <c r="J196" s="140">
        <f>ROUND(I196*H196,2)</f>
        <v>0</v>
      </c>
      <c r="K196" s="136" t="s">
        <v>197</v>
      </c>
      <c r="L196" s="33"/>
      <c r="M196" s="141" t="s">
        <v>1</v>
      </c>
      <c r="N196" s="142" t="s">
        <v>51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198</v>
      </c>
      <c r="AT196" s="145" t="s">
        <v>193</v>
      </c>
      <c r="AU196" s="145" t="s">
        <v>96</v>
      </c>
      <c r="AY196" s="17" t="s">
        <v>190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94</v>
      </c>
      <c r="BK196" s="146">
        <f>ROUND(I196*H196,2)</f>
        <v>0</v>
      </c>
      <c r="BL196" s="17" t="s">
        <v>198</v>
      </c>
      <c r="BM196" s="145" t="s">
        <v>300</v>
      </c>
    </row>
    <row r="197" spans="2:65" s="14" customFormat="1" ht="11.25">
      <c r="B197" s="161"/>
      <c r="D197" s="148" t="s">
        <v>200</v>
      </c>
      <c r="F197" s="163" t="s">
        <v>301</v>
      </c>
      <c r="H197" s="164">
        <v>170.44</v>
      </c>
      <c r="I197" s="165"/>
      <c r="L197" s="161"/>
      <c r="M197" s="166"/>
      <c r="T197" s="167"/>
      <c r="AT197" s="162" t="s">
        <v>200</v>
      </c>
      <c r="AU197" s="162" t="s">
        <v>96</v>
      </c>
      <c r="AV197" s="14" t="s">
        <v>96</v>
      </c>
      <c r="AW197" s="14" t="s">
        <v>4</v>
      </c>
      <c r="AX197" s="14" t="s">
        <v>94</v>
      </c>
      <c r="AY197" s="162" t="s">
        <v>190</v>
      </c>
    </row>
    <row r="198" spans="2:65" s="1" customFormat="1" ht="24.2" customHeight="1">
      <c r="B198" s="33"/>
      <c r="C198" s="134" t="s">
        <v>302</v>
      </c>
      <c r="D198" s="134" t="s">
        <v>193</v>
      </c>
      <c r="E198" s="135" t="s">
        <v>303</v>
      </c>
      <c r="F198" s="136" t="s">
        <v>304</v>
      </c>
      <c r="G198" s="137" t="s">
        <v>291</v>
      </c>
      <c r="H198" s="138">
        <v>16.093</v>
      </c>
      <c r="I198" s="139"/>
      <c r="J198" s="140">
        <f>ROUND(I198*H198,2)</f>
        <v>0</v>
      </c>
      <c r="K198" s="136" t="s">
        <v>214</v>
      </c>
      <c r="L198" s="33"/>
      <c r="M198" s="141" t="s">
        <v>1</v>
      </c>
      <c r="N198" s="142" t="s">
        <v>51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198</v>
      </c>
      <c r="AT198" s="145" t="s">
        <v>193</v>
      </c>
      <c r="AU198" s="145" t="s">
        <v>96</v>
      </c>
      <c r="AY198" s="17" t="s">
        <v>190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94</v>
      </c>
      <c r="BK198" s="146">
        <f>ROUND(I198*H198,2)</f>
        <v>0</v>
      </c>
      <c r="BL198" s="17" t="s">
        <v>198</v>
      </c>
      <c r="BM198" s="145" t="s">
        <v>305</v>
      </c>
    </row>
    <row r="199" spans="2:65" s="1" customFormat="1" ht="24.2" customHeight="1">
      <c r="B199" s="33"/>
      <c r="C199" s="134" t="s">
        <v>306</v>
      </c>
      <c r="D199" s="134" t="s">
        <v>193</v>
      </c>
      <c r="E199" s="135" t="s">
        <v>307</v>
      </c>
      <c r="F199" s="136" t="s">
        <v>308</v>
      </c>
      <c r="G199" s="137" t="s">
        <v>291</v>
      </c>
      <c r="H199" s="138">
        <v>0.188</v>
      </c>
      <c r="I199" s="139"/>
      <c r="J199" s="140">
        <f>ROUND(I199*H199,2)</f>
        <v>0</v>
      </c>
      <c r="K199" s="136" t="s">
        <v>214</v>
      </c>
      <c r="L199" s="33"/>
      <c r="M199" s="141" t="s">
        <v>1</v>
      </c>
      <c r="N199" s="142" t="s">
        <v>51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198</v>
      </c>
      <c r="AT199" s="145" t="s">
        <v>193</v>
      </c>
      <c r="AU199" s="145" t="s">
        <v>96</v>
      </c>
      <c r="AY199" s="17" t="s">
        <v>190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7" t="s">
        <v>94</v>
      </c>
      <c r="BK199" s="146">
        <f>ROUND(I199*H199,2)</f>
        <v>0</v>
      </c>
      <c r="BL199" s="17" t="s">
        <v>198</v>
      </c>
      <c r="BM199" s="145" t="s">
        <v>309</v>
      </c>
    </row>
    <row r="200" spans="2:65" s="1" customFormat="1" ht="24.2" customHeight="1">
      <c r="B200" s="33"/>
      <c r="C200" s="134" t="s">
        <v>7</v>
      </c>
      <c r="D200" s="134" t="s">
        <v>193</v>
      </c>
      <c r="E200" s="135" t="s">
        <v>310</v>
      </c>
      <c r="F200" s="136" t="s">
        <v>311</v>
      </c>
      <c r="G200" s="137" t="s">
        <v>291</v>
      </c>
      <c r="H200" s="138">
        <v>1.274</v>
      </c>
      <c r="I200" s="139"/>
      <c r="J200" s="140">
        <f>ROUND(I200*H200,2)</f>
        <v>0</v>
      </c>
      <c r="K200" s="136" t="s">
        <v>214</v>
      </c>
      <c r="L200" s="33"/>
      <c r="M200" s="141" t="s">
        <v>1</v>
      </c>
      <c r="N200" s="142" t="s">
        <v>51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198</v>
      </c>
      <c r="AT200" s="145" t="s">
        <v>193</v>
      </c>
      <c r="AU200" s="145" t="s">
        <v>96</v>
      </c>
      <c r="AY200" s="17" t="s">
        <v>190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94</v>
      </c>
      <c r="BK200" s="146">
        <f>ROUND(I200*H200,2)</f>
        <v>0</v>
      </c>
      <c r="BL200" s="17" t="s">
        <v>198</v>
      </c>
      <c r="BM200" s="145" t="s">
        <v>312</v>
      </c>
    </row>
    <row r="201" spans="2:65" s="1" customFormat="1" ht="24.2" customHeight="1">
      <c r="B201" s="33"/>
      <c r="C201" s="134" t="s">
        <v>313</v>
      </c>
      <c r="D201" s="134" t="s">
        <v>193</v>
      </c>
      <c r="E201" s="135" t="s">
        <v>314</v>
      </c>
      <c r="F201" s="136" t="s">
        <v>315</v>
      </c>
      <c r="G201" s="137" t="s">
        <v>291</v>
      </c>
      <c r="H201" s="138">
        <v>3.75</v>
      </c>
      <c r="I201" s="139"/>
      <c r="J201" s="140">
        <f>ROUND(I201*H201,2)</f>
        <v>0</v>
      </c>
      <c r="K201" s="136" t="s">
        <v>214</v>
      </c>
      <c r="L201" s="33"/>
      <c r="M201" s="141" t="s">
        <v>1</v>
      </c>
      <c r="N201" s="142" t="s">
        <v>51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198</v>
      </c>
      <c r="AT201" s="145" t="s">
        <v>193</v>
      </c>
      <c r="AU201" s="145" t="s">
        <v>96</v>
      </c>
      <c r="AY201" s="17" t="s">
        <v>190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94</v>
      </c>
      <c r="BK201" s="146">
        <f>ROUND(I201*H201,2)</f>
        <v>0</v>
      </c>
      <c r="BL201" s="17" t="s">
        <v>198</v>
      </c>
      <c r="BM201" s="145" t="s">
        <v>316</v>
      </c>
    </row>
    <row r="202" spans="2:65" s="1" customFormat="1" ht="16.5" customHeight="1">
      <c r="B202" s="33"/>
      <c r="C202" s="134" t="s">
        <v>317</v>
      </c>
      <c r="D202" s="134" t="s">
        <v>193</v>
      </c>
      <c r="E202" s="135" t="s">
        <v>318</v>
      </c>
      <c r="F202" s="136" t="s">
        <v>319</v>
      </c>
      <c r="G202" s="137" t="s">
        <v>196</v>
      </c>
      <c r="H202" s="138">
        <v>1.125</v>
      </c>
      <c r="I202" s="139"/>
      <c r="J202" s="140">
        <f>ROUND(I202*H202,2)</f>
        <v>0</v>
      </c>
      <c r="K202" s="136" t="s">
        <v>214</v>
      </c>
      <c r="L202" s="33"/>
      <c r="M202" s="141" t="s">
        <v>1</v>
      </c>
      <c r="N202" s="142" t="s">
        <v>51</v>
      </c>
      <c r="P202" s="143">
        <f>O202*H202</f>
        <v>0</v>
      </c>
      <c r="Q202" s="143">
        <v>4.0629999999999999E-2</v>
      </c>
      <c r="R202" s="143">
        <f>Q202*H202</f>
        <v>4.5708749999999999E-2</v>
      </c>
      <c r="S202" s="143">
        <v>0</v>
      </c>
      <c r="T202" s="144">
        <f>S202*H202</f>
        <v>0</v>
      </c>
      <c r="AR202" s="145" t="s">
        <v>198</v>
      </c>
      <c r="AT202" s="145" t="s">
        <v>193</v>
      </c>
      <c r="AU202" s="145" t="s">
        <v>96</v>
      </c>
      <c r="AY202" s="17" t="s">
        <v>190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94</v>
      </c>
      <c r="BK202" s="146">
        <f>ROUND(I202*H202,2)</f>
        <v>0</v>
      </c>
      <c r="BL202" s="17" t="s">
        <v>198</v>
      </c>
      <c r="BM202" s="145" t="s">
        <v>320</v>
      </c>
    </row>
    <row r="203" spans="2:65" s="12" customFormat="1" ht="11.25">
      <c r="B203" s="147"/>
      <c r="D203" s="148" t="s">
        <v>200</v>
      </c>
      <c r="E203" s="149" t="s">
        <v>1</v>
      </c>
      <c r="F203" s="150" t="s">
        <v>269</v>
      </c>
      <c r="H203" s="149" t="s">
        <v>1</v>
      </c>
      <c r="I203" s="151"/>
      <c r="L203" s="147"/>
      <c r="M203" s="152"/>
      <c r="T203" s="153"/>
      <c r="AT203" s="149" t="s">
        <v>200</v>
      </c>
      <c r="AU203" s="149" t="s">
        <v>96</v>
      </c>
      <c r="AV203" s="12" t="s">
        <v>94</v>
      </c>
      <c r="AW203" s="12" t="s">
        <v>41</v>
      </c>
      <c r="AX203" s="12" t="s">
        <v>86</v>
      </c>
      <c r="AY203" s="149" t="s">
        <v>190</v>
      </c>
    </row>
    <row r="204" spans="2:65" s="14" customFormat="1" ht="11.25">
      <c r="B204" s="161"/>
      <c r="D204" s="148" t="s">
        <v>200</v>
      </c>
      <c r="E204" s="162" t="s">
        <v>1</v>
      </c>
      <c r="F204" s="163" t="s">
        <v>321</v>
      </c>
      <c r="H204" s="164">
        <v>1.125</v>
      </c>
      <c r="I204" s="165"/>
      <c r="L204" s="161"/>
      <c r="M204" s="166"/>
      <c r="T204" s="167"/>
      <c r="AT204" s="162" t="s">
        <v>200</v>
      </c>
      <c r="AU204" s="162" t="s">
        <v>96</v>
      </c>
      <c r="AV204" s="14" t="s">
        <v>96</v>
      </c>
      <c r="AW204" s="14" t="s">
        <v>41</v>
      </c>
      <c r="AX204" s="14" t="s">
        <v>94</v>
      </c>
      <c r="AY204" s="162" t="s">
        <v>190</v>
      </c>
    </row>
    <row r="205" spans="2:65" s="1" customFormat="1" ht="16.5" customHeight="1">
      <c r="B205" s="33"/>
      <c r="C205" s="134" t="s">
        <v>322</v>
      </c>
      <c r="D205" s="134" t="s">
        <v>193</v>
      </c>
      <c r="E205" s="135" t="s">
        <v>323</v>
      </c>
      <c r="F205" s="136" t="s">
        <v>324</v>
      </c>
      <c r="G205" s="137" t="s">
        <v>325</v>
      </c>
      <c r="H205" s="138">
        <v>1</v>
      </c>
      <c r="I205" s="139"/>
      <c r="J205" s="140">
        <f>ROUND(I205*H205,2)</f>
        <v>0</v>
      </c>
      <c r="K205" s="136" t="s">
        <v>197</v>
      </c>
      <c r="L205" s="33"/>
      <c r="M205" s="141" t="s">
        <v>1</v>
      </c>
      <c r="N205" s="142" t="s">
        <v>51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198</v>
      </c>
      <c r="AT205" s="145" t="s">
        <v>193</v>
      </c>
      <c r="AU205" s="145" t="s">
        <v>96</v>
      </c>
      <c r="AY205" s="17" t="s">
        <v>190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94</v>
      </c>
      <c r="BK205" s="146">
        <f>ROUND(I205*H205,2)</f>
        <v>0</v>
      </c>
      <c r="BL205" s="17" t="s">
        <v>198</v>
      </c>
      <c r="BM205" s="145" t="s">
        <v>326</v>
      </c>
    </row>
    <row r="206" spans="2:65" s="12" customFormat="1" ht="11.25">
      <c r="B206" s="147"/>
      <c r="D206" s="148" t="s">
        <v>200</v>
      </c>
      <c r="E206" s="149" t="s">
        <v>1</v>
      </c>
      <c r="F206" s="150" t="s">
        <v>269</v>
      </c>
      <c r="H206" s="149" t="s">
        <v>1</v>
      </c>
      <c r="I206" s="151"/>
      <c r="L206" s="147"/>
      <c r="M206" s="152"/>
      <c r="T206" s="153"/>
      <c r="AT206" s="149" t="s">
        <v>200</v>
      </c>
      <c r="AU206" s="149" t="s">
        <v>96</v>
      </c>
      <c r="AV206" s="12" t="s">
        <v>94</v>
      </c>
      <c r="AW206" s="12" t="s">
        <v>41</v>
      </c>
      <c r="AX206" s="12" t="s">
        <v>86</v>
      </c>
      <c r="AY206" s="149" t="s">
        <v>190</v>
      </c>
    </row>
    <row r="207" spans="2:65" s="14" customFormat="1" ht="11.25">
      <c r="B207" s="161"/>
      <c r="D207" s="148" t="s">
        <v>200</v>
      </c>
      <c r="E207" s="162" t="s">
        <v>1</v>
      </c>
      <c r="F207" s="163" t="s">
        <v>327</v>
      </c>
      <c r="H207" s="164">
        <v>1</v>
      </c>
      <c r="I207" s="165"/>
      <c r="L207" s="161"/>
      <c r="M207" s="166"/>
      <c r="T207" s="167"/>
      <c r="AT207" s="162" t="s">
        <v>200</v>
      </c>
      <c r="AU207" s="162" t="s">
        <v>96</v>
      </c>
      <c r="AV207" s="14" t="s">
        <v>96</v>
      </c>
      <c r="AW207" s="14" t="s">
        <v>41</v>
      </c>
      <c r="AX207" s="14" t="s">
        <v>94</v>
      </c>
      <c r="AY207" s="162" t="s">
        <v>190</v>
      </c>
    </row>
    <row r="208" spans="2:65" s="1" customFormat="1" ht="16.5" customHeight="1">
      <c r="B208" s="33"/>
      <c r="C208" s="134" t="s">
        <v>328</v>
      </c>
      <c r="D208" s="134" t="s">
        <v>193</v>
      </c>
      <c r="E208" s="135" t="s">
        <v>329</v>
      </c>
      <c r="F208" s="136" t="s">
        <v>330</v>
      </c>
      <c r="G208" s="137" t="s">
        <v>325</v>
      </c>
      <c r="H208" s="138">
        <v>14</v>
      </c>
      <c r="I208" s="139"/>
      <c r="J208" s="140">
        <f>ROUND(I208*H208,2)</f>
        <v>0</v>
      </c>
      <c r="K208" s="136" t="s">
        <v>197</v>
      </c>
      <c r="L208" s="33"/>
      <c r="M208" s="141" t="s">
        <v>1</v>
      </c>
      <c r="N208" s="142" t="s">
        <v>51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198</v>
      </c>
      <c r="AT208" s="145" t="s">
        <v>193</v>
      </c>
      <c r="AU208" s="145" t="s">
        <v>96</v>
      </c>
      <c r="AY208" s="17" t="s">
        <v>190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94</v>
      </c>
      <c r="BK208" s="146">
        <f>ROUND(I208*H208,2)</f>
        <v>0</v>
      </c>
      <c r="BL208" s="17" t="s">
        <v>198</v>
      </c>
      <c r="BM208" s="145" t="s">
        <v>331</v>
      </c>
    </row>
    <row r="209" spans="2:65" s="12" customFormat="1" ht="11.25">
      <c r="B209" s="147"/>
      <c r="D209" s="148" t="s">
        <v>200</v>
      </c>
      <c r="E209" s="149" t="s">
        <v>1</v>
      </c>
      <c r="F209" s="150" t="s">
        <v>269</v>
      </c>
      <c r="H209" s="149" t="s">
        <v>1</v>
      </c>
      <c r="I209" s="151"/>
      <c r="L209" s="147"/>
      <c r="M209" s="152"/>
      <c r="T209" s="153"/>
      <c r="AT209" s="149" t="s">
        <v>200</v>
      </c>
      <c r="AU209" s="149" t="s">
        <v>96</v>
      </c>
      <c r="AV209" s="12" t="s">
        <v>94</v>
      </c>
      <c r="AW209" s="12" t="s">
        <v>41</v>
      </c>
      <c r="AX209" s="12" t="s">
        <v>86</v>
      </c>
      <c r="AY209" s="149" t="s">
        <v>190</v>
      </c>
    </row>
    <row r="210" spans="2:65" s="14" customFormat="1" ht="11.25">
      <c r="B210" s="161"/>
      <c r="D210" s="148" t="s">
        <v>200</v>
      </c>
      <c r="E210" s="162" t="s">
        <v>1</v>
      </c>
      <c r="F210" s="163" t="s">
        <v>332</v>
      </c>
      <c r="H210" s="164">
        <v>14</v>
      </c>
      <c r="I210" s="165"/>
      <c r="L210" s="161"/>
      <c r="M210" s="166"/>
      <c r="T210" s="167"/>
      <c r="AT210" s="162" t="s">
        <v>200</v>
      </c>
      <c r="AU210" s="162" t="s">
        <v>96</v>
      </c>
      <c r="AV210" s="14" t="s">
        <v>96</v>
      </c>
      <c r="AW210" s="14" t="s">
        <v>41</v>
      </c>
      <c r="AX210" s="14" t="s">
        <v>94</v>
      </c>
      <c r="AY210" s="162" t="s">
        <v>190</v>
      </c>
    </row>
    <row r="211" spans="2:65" s="1" customFormat="1" ht="16.5" customHeight="1">
      <c r="B211" s="33"/>
      <c r="C211" s="134" t="s">
        <v>333</v>
      </c>
      <c r="D211" s="134" t="s">
        <v>193</v>
      </c>
      <c r="E211" s="135" t="s">
        <v>334</v>
      </c>
      <c r="F211" s="136" t="s">
        <v>335</v>
      </c>
      <c r="G211" s="137" t="s">
        <v>325</v>
      </c>
      <c r="H211" s="138">
        <v>1</v>
      </c>
      <c r="I211" s="139"/>
      <c r="J211" s="140">
        <f>ROUND(I211*H211,2)</f>
        <v>0</v>
      </c>
      <c r="K211" s="136" t="s">
        <v>197</v>
      </c>
      <c r="L211" s="33"/>
      <c r="M211" s="141" t="s">
        <v>1</v>
      </c>
      <c r="N211" s="142" t="s">
        <v>51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198</v>
      </c>
      <c r="AT211" s="145" t="s">
        <v>193</v>
      </c>
      <c r="AU211" s="145" t="s">
        <v>96</v>
      </c>
      <c r="AY211" s="17" t="s">
        <v>190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94</v>
      </c>
      <c r="BK211" s="146">
        <f>ROUND(I211*H211,2)</f>
        <v>0</v>
      </c>
      <c r="BL211" s="17" t="s">
        <v>198</v>
      </c>
      <c r="BM211" s="145" t="s">
        <v>336</v>
      </c>
    </row>
    <row r="212" spans="2:65" s="1" customFormat="1" ht="16.5" customHeight="1">
      <c r="B212" s="33"/>
      <c r="C212" s="134" t="s">
        <v>337</v>
      </c>
      <c r="D212" s="134" t="s">
        <v>193</v>
      </c>
      <c r="E212" s="135" t="s">
        <v>338</v>
      </c>
      <c r="F212" s="136" t="s">
        <v>339</v>
      </c>
      <c r="G212" s="137" t="s">
        <v>224</v>
      </c>
      <c r="H212" s="138">
        <v>33</v>
      </c>
      <c r="I212" s="139"/>
      <c r="J212" s="140">
        <f>ROUND(I212*H212,2)</f>
        <v>0</v>
      </c>
      <c r="K212" s="136" t="s">
        <v>214</v>
      </c>
      <c r="L212" s="33"/>
      <c r="M212" s="141" t="s">
        <v>1</v>
      </c>
      <c r="N212" s="142" t="s">
        <v>51</v>
      </c>
      <c r="P212" s="143">
        <f>O212*H212</f>
        <v>0</v>
      </c>
      <c r="Q212" s="143">
        <v>0</v>
      </c>
      <c r="R212" s="143">
        <f>Q212*H212</f>
        <v>0</v>
      </c>
      <c r="S212" s="143">
        <v>9.2999999999999999E-2</v>
      </c>
      <c r="T212" s="144">
        <f>S212*H212</f>
        <v>3.069</v>
      </c>
      <c r="AR212" s="145" t="s">
        <v>198</v>
      </c>
      <c r="AT212" s="145" t="s">
        <v>193</v>
      </c>
      <c r="AU212" s="145" t="s">
        <v>96</v>
      </c>
      <c r="AY212" s="17" t="s">
        <v>190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94</v>
      </c>
      <c r="BK212" s="146">
        <f>ROUND(I212*H212,2)</f>
        <v>0</v>
      </c>
      <c r="BL212" s="17" t="s">
        <v>198</v>
      </c>
      <c r="BM212" s="145" t="s">
        <v>340</v>
      </c>
    </row>
    <row r="213" spans="2:65" s="12" customFormat="1" ht="11.25">
      <c r="B213" s="147"/>
      <c r="D213" s="148" t="s">
        <v>200</v>
      </c>
      <c r="E213" s="149" t="s">
        <v>1</v>
      </c>
      <c r="F213" s="150" t="s">
        <v>341</v>
      </c>
      <c r="H213" s="149" t="s">
        <v>1</v>
      </c>
      <c r="I213" s="151"/>
      <c r="L213" s="147"/>
      <c r="M213" s="152"/>
      <c r="T213" s="153"/>
      <c r="AT213" s="149" t="s">
        <v>200</v>
      </c>
      <c r="AU213" s="149" t="s">
        <v>96</v>
      </c>
      <c r="AV213" s="12" t="s">
        <v>94</v>
      </c>
      <c r="AW213" s="12" t="s">
        <v>41</v>
      </c>
      <c r="AX213" s="12" t="s">
        <v>86</v>
      </c>
      <c r="AY213" s="149" t="s">
        <v>190</v>
      </c>
    </row>
    <row r="214" spans="2:65" s="14" customFormat="1" ht="11.25">
      <c r="B214" s="161"/>
      <c r="D214" s="148" t="s">
        <v>200</v>
      </c>
      <c r="E214" s="162" t="s">
        <v>1</v>
      </c>
      <c r="F214" s="163" t="s">
        <v>342</v>
      </c>
      <c r="H214" s="164">
        <v>33</v>
      </c>
      <c r="I214" s="165"/>
      <c r="L214" s="161"/>
      <c r="M214" s="166"/>
      <c r="T214" s="167"/>
      <c r="AT214" s="162" t="s">
        <v>200</v>
      </c>
      <c r="AU214" s="162" t="s">
        <v>96</v>
      </c>
      <c r="AV214" s="14" t="s">
        <v>96</v>
      </c>
      <c r="AW214" s="14" t="s">
        <v>41</v>
      </c>
      <c r="AX214" s="14" t="s">
        <v>86</v>
      </c>
      <c r="AY214" s="162" t="s">
        <v>190</v>
      </c>
    </row>
    <row r="215" spans="2:65" s="15" customFormat="1" ht="11.25">
      <c r="B215" s="168"/>
      <c r="D215" s="148" t="s">
        <v>200</v>
      </c>
      <c r="E215" s="169" t="s">
        <v>1</v>
      </c>
      <c r="F215" s="170" t="s">
        <v>207</v>
      </c>
      <c r="H215" s="171">
        <v>33</v>
      </c>
      <c r="I215" s="172"/>
      <c r="L215" s="168"/>
      <c r="M215" s="173"/>
      <c r="T215" s="174"/>
      <c r="AT215" s="169" t="s">
        <v>200</v>
      </c>
      <c r="AU215" s="169" t="s">
        <v>96</v>
      </c>
      <c r="AV215" s="15" t="s">
        <v>198</v>
      </c>
      <c r="AW215" s="15" t="s">
        <v>41</v>
      </c>
      <c r="AX215" s="15" t="s">
        <v>94</v>
      </c>
      <c r="AY215" s="169" t="s">
        <v>190</v>
      </c>
    </row>
    <row r="216" spans="2:65" s="1" customFormat="1" ht="16.5" customHeight="1">
      <c r="B216" s="33"/>
      <c r="C216" s="134" t="s">
        <v>343</v>
      </c>
      <c r="D216" s="134" t="s">
        <v>193</v>
      </c>
      <c r="E216" s="135" t="s">
        <v>344</v>
      </c>
      <c r="F216" s="136" t="s">
        <v>345</v>
      </c>
      <c r="G216" s="137" t="s">
        <v>224</v>
      </c>
      <c r="H216" s="138">
        <v>39.6</v>
      </c>
      <c r="I216" s="139"/>
      <c r="J216" s="140">
        <f>ROUND(I216*H216,2)</f>
        <v>0</v>
      </c>
      <c r="K216" s="136" t="s">
        <v>197</v>
      </c>
      <c r="L216" s="33"/>
      <c r="M216" s="141" t="s">
        <v>1</v>
      </c>
      <c r="N216" s="142" t="s">
        <v>51</v>
      </c>
      <c r="P216" s="143">
        <f>O216*H216</f>
        <v>0</v>
      </c>
      <c r="Q216" s="143">
        <v>0</v>
      </c>
      <c r="R216" s="143">
        <f>Q216*H216</f>
        <v>0</v>
      </c>
      <c r="S216" s="143">
        <v>0.112</v>
      </c>
      <c r="T216" s="144">
        <f>S216*H216</f>
        <v>4.4352</v>
      </c>
      <c r="AR216" s="145" t="s">
        <v>198</v>
      </c>
      <c r="AT216" s="145" t="s">
        <v>193</v>
      </c>
      <c r="AU216" s="145" t="s">
        <v>96</v>
      </c>
      <c r="AY216" s="17" t="s">
        <v>190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7" t="s">
        <v>94</v>
      </c>
      <c r="BK216" s="146">
        <f>ROUND(I216*H216,2)</f>
        <v>0</v>
      </c>
      <c r="BL216" s="17" t="s">
        <v>198</v>
      </c>
      <c r="BM216" s="145" t="s">
        <v>346</v>
      </c>
    </row>
    <row r="217" spans="2:65" s="12" customFormat="1" ht="11.25">
      <c r="B217" s="147"/>
      <c r="D217" s="148" t="s">
        <v>200</v>
      </c>
      <c r="E217" s="149" t="s">
        <v>1</v>
      </c>
      <c r="F217" s="150" t="s">
        <v>341</v>
      </c>
      <c r="H217" s="149" t="s">
        <v>1</v>
      </c>
      <c r="I217" s="151"/>
      <c r="L217" s="147"/>
      <c r="M217" s="152"/>
      <c r="T217" s="153"/>
      <c r="AT217" s="149" t="s">
        <v>200</v>
      </c>
      <c r="AU217" s="149" t="s">
        <v>96</v>
      </c>
      <c r="AV217" s="12" t="s">
        <v>94</v>
      </c>
      <c r="AW217" s="12" t="s">
        <v>41</v>
      </c>
      <c r="AX217" s="12" t="s">
        <v>86</v>
      </c>
      <c r="AY217" s="149" t="s">
        <v>190</v>
      </c>
    </row>
    <row r="218" spans="2:65" s="14" customFormat="1" ht="11.25">
      <c r="B218" s="161"/>
      <c r="D218" s="148" t="s">
        <v>200</v>
      </c>
      <c r="E218" s="162" t="s">
        <v>1</v>
      </c>
      <c r="F218" s="163" t="s">
        <v>347</v>
      </c>
      <c r="H218" s="164">
        <v>39.6</v>
      </c>
      <c r="I218" s="165"/>
      <c r="L218" s="161"/>
      <c r="M218" s="166"/>
      <c r="T218" s="167"/>
      <c r="AT218" s="162" t="s">
        <v>200</v>
      </c>
      <c r="AU218" s="162" t="s">
        <v>96</v>
      </c>
      <c r="AV218" s="14" t="s">
        <v>96</v>
      </c>
      <c r="AW218" s="14" t="s">
        <v>41</v>
      </c>
      <c r="AX218" s="14" t="s">
        <v>86</v>
      </c>
      <c r="AY218" s="162" t="s">
        <v>190</v>
      </c>
    </row>
    <row r="219" spans="2:65" s="15" customFormat="1" ht="11.25">
      <c r="B219" s="168"/>
      <c r="D219" s="148" t="s">
        <v>200</v>
      </c>
      <c r="E219" s="169" t="s">
        <v>1</v>
      </c>
      <c r="F219" s="170" t="s">
        <v>207</v>
      </c>
      <c r="H219" s="171">
        <v>39.6</v>
      </c>
      <c r="I219" s="172"/>
      <c r="L219" s="168"/>
      <c r="M219" s="173"/>
      <c r="T219" s="174"/>
      <c r="AT219" s="169" t="s">
        <v>200</v>
      </c>
      <c r="AU219" s="169" t="s">
        <v>96</v>
      </c>
      <c r="AV219" s="15" t="s">
        <v>198</v>
      </c>
      <c r="AW219" s="15" t="s">
        <v>41</v>
      </c>
      <c r="AX219" s="15" t="s">
        <v>94</v>
      </c>
      <c r="AY219" s="169" t="s">
        <v>190</v>
      </c>
    </row>
    <row r="220" spans="2:65" s="1" customFormat="1" ht="16.5" customHeight="1">
      <c r="B220" s="33"/>
      <c r="C220" s="134" t="s">
        <v>348</v>
      </c>
      <c r="D220" s="134" t="s">
        <v>193</v>
      </c>
      <c r="E220" s="135" t="s">
        <v>349</v>
      </c>
      <c r="F220" s="136" t="s">
        <v>350</v>
      </c>
      <c r="G220" s="137" t="s">
        <v>196</v>
      </c>
      <c r="H220" s="138">
        <v>8.1</v>
      </c>
      <c r="I220" s="139"/>
      <c r="J220" s="140">
        <f>ROUND(I220*H220,2)</f>
        <v>0</v>
      </c>
      <c r="K220" s="136" t="s">
        <v>197</v>
      </c>
      <c r="L220" s="33"/>
      <c r="M220" s="141" t="s">
        <v>1</v>
      </c>
      <c r="N220" s="142" t="s">
        <v>51</v>
      </c>
      <c r="P220" s="143">
        <f>O220*H220</f>
        <v>0</v>
      </c>
      <c r="Q220" s="143">
        <v>0</v>
      </c>
      <c r="R220" s="143">
        <f>Q220*H220</f>
        <v>0</v>
      </c>
      <c r="S220" s="143">
        <v>0.26</v>
      </c>
      <c r="T220" s="144">
        <f>S220*H220</f>
        <v>2.1059999999999999</v>
      </c>
      <c r="AR220" s="145" t="s">
        <v>198</v>
      </c>
      <c r="AT220" s="145" t="s">
        <v>193</v>
      </c>
      <c r="AU220" s="145" t="s">
        <v>96</v>
      </c>
      <c r="AY220" s="17" t="s">
        <v>190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94</v>
      </c>
      <c r="BK220" s="146">
        <f>ROUND(I220*H220,2)</f>
        <v>0</v>
      </c>
      <c r="BL220" s="17" t="s">
        <v>198</v>
      </c>
      <c r="BM220" s="145" t="s">
        <v>351</v>
      </c>
    </row>
    <row r="221" spans="2:65" s="12" customFormat="1" ht="11.25">
      <c r="B221" s="147"/>
      <c r="D221" s="148" t="s">
        <v>200</v>
      </c>
      <c r="E221" s="149" t="s">
        <v>1</v>
      </c>
      <c r="F221" s="150" t="s">
        <v>341</v>
      </c>
      <c r="H221" s="149" t="s">
        <v>1</v>
      </c>
      <c r="I221" s="151"/>
      <c r="L221" s="147"/>
      <c r="M221" s="152"/>
      <c r="T221" s="153"/>
      <c r="AT221" s="149" t="s">
        <v>200</v>
      </c>
      <c r="AU221" s="149" t="s">
        <v>96</v>
      </c>
      <c r="AV221" s="12" t="s">
        <v>94</v>
      </c>
      <c r="AW221" s="12" t="s">
        <v>41</v>
      </c>
      <c r="AX221" s="12" t="s">
        <v>86</v>
      </c>
      <c r="AY221" s="149" t="s">
        <v>190</v>
      </c>
    </row>
    <row r="222" spans="2:65" s="14" customFormat="1" ht="11.25">
      <c r="B222" s="161"/>
      <c r="D222" s="148" t="s">
        <v>200</v>
      </c>
      <c r="E222" s="162" t="s">
        <v>1</v>
      </c>
      <c r="F222" s="163" t="s">
        <v>352</v>
      </c>
      <c r="H222" s="164">
        <v>1.7</v>
      </c>
      <c r="I222" s="165"/>
      <c r="L222" s="161"/>
      <c r="M222" s="166"/>
      <c r="T222" s="167"/>
      <c r="AT222" s="162" t="s">
        <v>200</v>
      </c>
      <c r="AU222" s="162" t="s">
        <v>96</v>
      </c>
      <c r="AV222" s="14" t="s">
        <v>96</v>
      </c>
      <c r="AW222" s="14" t="s">
        <v>41</v>
      </c>
      <c r="AX222" s="14" t="s">
        <v>86</v>
      </c>
      <c r="AY222" s="162" t="s">
        <v>190</v>
      </c>
    </row>
    <row r="223" spans="2:65" s="14" customFormat="1" ht="11.25">
      <c r="B223" s="161"/>
      <c r="D223" s="148" t="s">
        <v>200</v>
      </c>
      <c r="E223" s="162" t="s">
        <v>1</v>
      </c>
      <c r="F223" s="163" t="s">
        <v>353</v>
      </c>
      <c r="H223" s="164">
        <v>4.4000000000000004</v>
      </c>
      <c r="I223" s="165"/>
      <c r="L223" s="161"/>
      <c r="M223" s="166"/>
      <c r="T223" s="167"/>
      <c r="AT223" s="162" t="s">
        <v>200</v>
      </c>
      <c r="AU223" s="162" t="s">
        <v>96</v>
      </c>
      <c r="AV223" s="14" t="s">
        <v>96</v>
      </c>
      <c r="AW223" s="14" t="s">
        <v>41</v>
      </c>
      <c r="AX223" s="14" t="s">
        <v>86</v>
      </c>
      <c r="AY223" s="162" t="s">
        <v>190</v>
      </c>
    </row>
    <row r="224" spans="2:65" s="14" customFormat="1" ht="11.25">
      <c r="B224" s="161"/>
      <c r="D224" s="148" t="s">
        <v>200</v>
      </c>
      <c r="E224" s="162" t="s">
        <v>1</v>
      </c>
      <c r="F224" s="163" t="s">
        <v>354</v>
      </c>
      <c r="H224" s="164">
        <v>2</v>
      </c>
      <c r="I224" s="165"/>
      <c r="L224" s="161"/>
      <c r="M224" s="166"/>
      <c r="T224" s="167"/>
      <c r="AT224" s="162" t="s">
        <v>200</v>
      </c>
      <c r="AU224" s="162" t="s">
        <v>96</v>
      </c>
      <c r="AV224" s="14" t="s">
        <v>96</v>
      </c>
      <c r="AW224" s="14" t="s">
        <v>41</v>
      </c>
      <c r="AX224" s="14" t="s">
        <v>86</v>
      </c>
      <c r="AY224" s="162" t="s">
        <v>190</v>
      </c>
    </row>
    <row r="225" spans="2:65" s="15" customFormat="1" ht="11.25">
      <c r="B225" s="168"/>
      <c r="D225" s="148" t="s">
        <v>200</v>
      </c>
      <c r="E225" s="169" t="s">
        <v>1</v>
      </c>
      <c r="F225" s="170" t="s">
        <v>207</v>
      </c>
      <c r="H225" s="171">
        <v>8.1</v>
      </c>
      <c r="I225" s="172"/>
      <c r="L225" s="168"/>
      <c r="M225" s="173"/>
      <c r="T225" s="174"/>
      <c r="AT225" s="169" t="s">
        <v>200</v>
      </c>
      <c r="AU225" s="169" t="s">
        <v>96</v>
      </c>
      <c r="AV225" s="15" t="s">
        <v>198</v>
      </c>
      <c r="AW225" s="15" t="s">
        <v>41</v>
      </c>
      <c r="AX225" s="15" t="s">
        <v>94</v>
      </c>
      <c r="AY225" s="169" t="s">
        <v>190</v>
      </c>
    </row>
    <row r="226" spans="2:65" s="1" customFormat="1" ht="16.5" customHeight="1">
      <c r="B226" s="33"/>
      <c r="C226" s="134" t="s">
        <v>355</v>
      </c>
      <c r="D226" s="134" t="s">
        <v>193</v>
      </c>
      <c r="E226" s="135" t="s">
        <v>356</v>
      </c>
      <c r="F226" s="136" t="s">
        <v>357</v>
      </c>
      <c r="G226" s="137" t="s">
        <v>224</v>
      </c>
      <c r="H226" s="138">
        <v>764.4</v>
      </c>
      <c r="I226" s="139"/>
      <c r="J226" s="140">
        <f>ROUND(I226*H226,2)</f>
        <v>0</v>
      </c>
      <c r="K226" s="136" t="s">
        <v>214</v>
      </c>
      <c r="L226" s="33"/>
      <c r="M226" s="141" t="s">
        <v>1</v>
      </c>
      <c r="N226" s="142" t="s">
        <v>51</v>
      </c>
      <c r="P226" s="143">
        <f>O226*H226</f>
        <v>0</v>
      </c>
      <c r="Q226" s="143">
        <v>0</v>
      </c>
      <c r="R226" s="143">
        <f>Q226*H226</f>
        <v>0</v>
      </c>
      <c r="S226" s="143">
        <v>8.8999999999999996E-2</v>
      </c>
      <c r="T226" s="144">
        <f>S226*H226</f>
        <v>68.031599999999997</v>
      </c>
      <c r="AR226" s="145" t="s">
        <v>198</v>
      </c>
      <c r="AT226" s="145" t="s">
        <v>193</v>
      </c>
      <c r="AU226" s="145" t="s">
        <v>96</v>
      </c>
      <c r="AY226" s="17" t="s">
        <v>190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94</v>
      </c>
      <c r="BK226" s="146">
        <f>ROUND(I226*H226,2)</f>
        <v>0</v>
      </c>
      <c r="BL226" s="17" t="s">
        <v>198</v>
      </c>
      <c r="BM226" s="145" t="s">
        <v>358</v>
      </c>
    </row>
    <row r="227" spans="2:65" s="12" customFormat="1" ht="11.25">
      <c r="B227" s="147"/>
      <c r="D227" s="148" t="s">
        <v>200</v>
      </c>
      <c r="E227" s="149" t="s">
        <v>1</v>
      </c>
      <c r="F227" s="150" t="s">
        <v>359</v>
      </c>
      <c r="H227" s="149" t="s">
        <v>1</v>
      </c>
      <c r="I227" s="151"/>
      <c r="L227" s="147"/>
      <c r="M227" s="152"/>
      <c r="T227" s="153"/>
      <c r="AT227" s="149" t="s">
        <v>200</v>
      </c>
      <c r="AU227" s="149" t="s">
        <v>96</v>
      </c>
      <c r="AV227" s="12" t="s">
        <v>94</v>
      </c>
      <c r="AW227" s="12" t="s">
        <v>41</v>
      </c>
      <c r="AX227" s="12" t="s">
        <v>86</v>
      </c>
      <c r="AY227" s="149" t="s">
        <v>190</v>
      </c>
    </row>
    <row r="228" spans="2:65" s="12" customFormat="1" ht="11.25">
      <c r="B228" s="147"/>
      <c r="D228" s="148" t="s">
        <v>200</v>
      </c>
      <c r="E228" s="149" t="s">
        <v>1</v>
      </c>
      <c r="F228" s="150" t="s">
        <v>360</v>
      </c>
      <c r="H228" s="149" t="s">
        <v>1</v>
      </c>
      <c r="I228" s="151"/>
      <c r="L228" s="147"/>
      <c r="M228" s="152"/>
      <c r="T228" s="153"/>
      <c r="AT228" s="149" t="s">
        <v>200</v>
      </c>
      <c r="AU228" s="149" t="s">
        <v>96</v>
      </c>
      <c r="AV228" s="12" t="s">
        <v>94</v>
      </c>
      <c r="AW228" s="12" t="s">
        <v>41</v>
      </c>
      <c r="AX228" s="12" t="s">
        <v>86</v>
      </c>
      <c r="AY228" s="149" t="s">
        <v>190</v>
      </c>
    </row>
    <row r="229" spans="2:65" s="14" customFormat="1" ht="11.25">
      <c r="B229" s="161"/>
      <c r="D229" s="148" t="s">
        <v>200</v>
      </c>
      <c r="E229" s="162" t="s">
        <v>1</v>
      </c>
      <c r="F229" s="163" t="s">
        <v>361</v>
      </c>
      <c r="H229" s="164">
        <v>40</v>
      </c>
      <c r="I229" s="165"/>
      <c r="L229" s="161"/>
      <c r="M229" s="166"/>
      <c r="T229" s="167"/>
      <c r="AT229" s="162" t="s">
        <v>200</v>
      </c>
      <c r="AU229" s="162" t="s">
        <v>96</v>
      </c>
      <c r="AV229" s="14" t="s">
        <v>96</v>
      </c>
      <c r="AW229" s="14" t="s">
        <v>41</v>
      </c>
      <c r="AX229" s="14" t="s">
        <v>86</v>
      </c>
      <c r="AY229" s="162" t="s">
        <v>190</v>
      </c>
    </row>
    <row r="230" spans="2:65" s="14" customFormat="1" ht="11.25">
      <c r="B230" s="161"/>
      <c r="D230" s="148" t="s">
        <v>200</v>
      </c>
      <c r="E230" s="162" t="s">
        <v>1</v>
      </c>
      <c r="F230" s="163" t="s">
        <v>362</v>
      </c>
      <c r="H230" s="164">
        <v>32</v>
      </c>
      <c r="I230" s="165"/>
      <c r="L230" s="161"/>
      <c r="M230" s="166"/>
      <c r="T230" s="167"/>
      <c r="AT230" s="162" t="s">
        <v>200</v>
      </c>
      <c r="AU230" s="162" t="s">
        <v>96</v>
      </c>
      <c r="AV230" s="14" t="s">
        <v>96</v>
      </c>
      <c r="AW230" s="14" t="s">
        <v>41</v>
      </c>
      <c r="AX230" s="14" t="s">
        <v>86</v>
      </c>
      <c r="AY230" s="162" t="s">
        <v>190</v>
      </c>
    </row>
    <row r="231" spans="2:65" s="12" customFormat="1" ht="11.25">
      <c r="B231" s="147"/>
      <c r="D231" s="148" t="s">
        <v>200</v>
      </c>
      <c r="E231" s="149" t="s">
        <v>1</v>
      </c>
      <c r="F231" s="150" t="s">
        <v>363</v>
      </c>
      <c r="H231" s="149" t="s">
        <v>1</v>
      </c>
      <c r="I231" s="151"/>
      <c r="L231" s="147"/>
      <c r="M231" s="152"/>
      <c r="T231" s="153"/>
      <c r="AT231" s="149" t="s">
        <v>200</v>
      </c>
      <c r="AU231" s="149" t="s">
        <v>96</v>
      </c>
      <c r="AV231" s="12" t="s">
        <v>94</v>
      </c>
      <c r="AW231" s="12" t="s">
        <v>41</v>
      </c>
      <c r="AX231" s="12" t="s">
        <v>86</v>
      </c>
      <c r="AY231" s="149" t="s">
        <v>190</v>
      </c>
    </row>
    <row r="232" spans="2:65" s="14" customFormat="1" ht="11.25">
      <c r="B232" s="161"/>
      <c r="D232" s="148" t="s">
        <v>200</v>
      </c>
      <c r="E232" s="162" t="s">
        <v>1</v>
      </c>
      <c r="F232" s="163" t="s">
        <v>364</v>
      </c>
      <c r="H232" s="164">
        <v>1020</v>
      </c>
      <c r="I232" s="165"/>
      <c r="L232" s="161"/>
      <c r="M232" s="166"/>
      <c r="T232" s="167"/>
      <c r="AT232" s="162" t="s">
        <v>200</v>
      </c>
      <c r="AU232" s="162" t="s">
        <v>96</v>
      </c>
      <c r="AV232" s="14" t="s">
        <v>96</v>
      </c>
      <c r="AW232" s="14" t="s">
        <v>41</v>
      </c>
      <c r="AX232" s="14" t="s">
        <v>86</v>
      </c>
      <c r="AY232" s="162" t="s">
        <v>190</v>
      </c>
    </row>
    <row r="233" spans="2:65" s="15" customFormat="1" ht="11.25">
      <c r="B233" s="168"/>
      <c r="D233" s="148" t="s">
        <v>200</v>
      </c>
      <c r="E233" s="169" t="s">
        <v>122</v>
      </c>
      <c r="F233" s="170" t="s">
        <v>207</v>
      </c>
      <c r="H233" s="171">
        <v>1092</v>
      </c>
      <c r="I233" s="172"/>
      <c r="L233" s="168"/>
      <c r="M233" s="173"/>
      <c r="T233" s="174"/>
      <c r="AT233" s="169" t="s">
        <v>200</v>
      </c>
      <c r="AU233" s="169" t="s">
        <v>96</v>
      </c>
      <c r="AV233" s="15" t="s">
        <v>198</v>
      </c>
      <c r="AW233" s="15" t="s">
        <v>41</v>
      </c>
      <c r="AX233" s="15" t="s">
        <v>86</v>
      </c>
      <c r="AY233" s="169" t="s">
        <v>190</v>
      </c>
    </row>
    <row r="234" spans="2:65" s="12" customFormat="1" ht="11.25">
      <c r="B234" s="147"/>
      <c r="D234" s="148" t="s">
        <v>200</v>
      </c>
      <c r="E234" s="149" t="s">
        <v>1</v>
      </c>
      <c r="F234" s="150" t="s">
        <v>365</v>
      </c>
      <c r="H234" s="149" t="s">
        <v>1</v>
      </c>
      <c r="I234" s="151"/>
      <c r="L234" s="147"/>
      <c r="M234" s="152"/>
      <c r="T234" s="153"/>
      <c r="AT234" s="149" t="s">
        <v>200</v>
      </c>
      <c r="AU234" s="149" t="s">
        <v>96</v>
      </c>
      <c r="AV234" s="12" t="s">
        <v>94</v>
      </c>
      <c r="AW234" s="12" t="s">
        <v>41</v>
      </c>
      <c r="AX234" s="12" t="s">
        <v>86</v>
      </c>
      <c r="AY234" s="149" t="s">
        <v>190</v>
      </c>
    </row>
    <row r="235" spans="2:65" s="14" customFormat="1" ht="11.25">
      <c r="B235" s="161"/>
      <c r="D235" s="148" t="s">
        <v>200</v>
      </c>
      <c r="E235" s="162" t="s">
        <v>1</v>
      </c>
      <c r="F235" s="163" t="s">
        <v>366</v>
      </c>
      <c r="H235" s="164">
        <v>764.4</v>
      </c>
      <c r="I235" s="165"/>
      <c r="L235" s="161"/>
      <c r="M235" s="166"/>
      <c r="T235" s="167"/>
      <c r="AT235" s="162" t="s">
        <v>200</v>
      </c>
      <c r="AU235" s="162" t="s">
        <v>96</v>
      </c>
      <c r="AV235" s="14" t="s">
        <v>96</v>
      </c>
      <c r="AW235" s="14" t="s">
        <v>41</v>
      </c>
      <c r="AX235" s="14" t="s">
        <v>86</v>
      </c>
      <c r="AY235" s="162" t="s">
        <v>190</v>
      </c>
    </row>
    <row r="236" spans="2:65" s="15" customFormat="1" ht="11.25">
      <c r="B236" s="168"/>
      <c r="D236" s="148" t="s">
        <v>200</v>
      </c>
      <c r="E236" s="169" t="s">
        <v>1</v>
      </c>
      <c r="F236" s="170" t="s">
        <v>207</v>
      </c>
      <c r="H236" s="171">
        <v>764.4</v>
      </c>
      <c r="I236" s="172"/>
      <c r="L236" s="168"/>
      <c r="M236" s="173"/>
      <c r="T236" s="174"/>
      <c r="AT236" s="169" t="s">
        <v>200</v>
      </c>
      <c r="AU236" s="169" t="s">
        <v>96</v>
      </c>
      <c r="AV236" s="15" t="s">
        <v>198</v>
      </c>
      <c r="AW236" s="15" t="s">
        <v>41</v>
      </c>
      <c r="AX236" s="15" t="s">
        <v>94</v>
      </c>
      <c r="AY236" s="169" t="s">
        <v>190</v>
      </c>
    </row>
    <row r="237" spans="2:65" s="1" customFormat="1" ht="16.5" customHeight="1">
      <c r="B237" s="33"/>
      <c r="C237" s="134" t="s">
        <v>367</v>
      </c>
      <c r="D237" s="134" t="s">
        <v>193</v>
      </c>
      <c r="E237" s="135" t="s">
        <v>368</v>
      </c>
      <c r="F237" s="136" t="s">
        <v>369</v>
      </c>
      <c r="G237" s="137" t="s">
        <v>224</v>
      </c>
      <c r="H237" s="138">
        <v>327.60000000000002</v>
      </c>
      <c r="I237" s="139"/>
      <c r="J237" s="140">
        <f>ROUND(I237*H237,2)</f>
        <v>0</v>
      </c>
      <c r="K237" s="136" t="s">
        <v>197</v>
      </c>
      <c r="L237" s="33"/>
      <c r="M237" s="141" t="s">
        <v>1</v>
      </c>
      <c r="N237" s="142" t="s">
        <v>51</v>
      </c>
      <c r="P237" s="143">
        <f>O237*H237</f>
        <v>0</v>
      </c>
      <c r="Q237" s="143">
        <v>0</v>
      </c>
      <c r="R237" s="143">
        <f>Q237*H237</f>
        <v>0</v>
      </c>
      <c r="S237" s="143">
        <v>0.115</v>
      </c>
      <c r="T237" s="144">
        <f>S237*H237</f>
        <v>37.674000000000007</v>
      </c>
      <c r="AR237" s="145" t="s">
        <v>198</v>
      </c>
      <c r="AT237" s="145" t="s">
        <v>193</v>
      </c>
      <c r="AU237" s="145" t="s">
        <v>96</v>
      </c>
      <c r="AY237" s="17" t="s">
        <v>190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7" t="s">
        <v>94</v>
      </c>
      <c r="BK237" s="146">
        <f>ROUND(I237*H237,2)</f>
        <v>0</v>
      </c>
      <c r="BL237" s="17" t="s">
        <v>198</v>
      </c>
      <c r="BM237" s="145" t="s">
        <v>370</v>
      </c>
    </row>
    <row r="238" spans="2:65" s="14" customFormat="1" ht="11.25">
      <c r="B238" s="161"/>
      <c r="D238" s="148" t="s">
        <v>200</v>
      </c>
      <c r="E238" s="162" t="s">
        <v>1</v>
      </c>
      <c r="F238" s="163" t="s">
        <v>371</v>
      </c>
      <c r="H238" s="164">
        <v>327.60000000000002</v>
      </c>
      <c r="I238" s="165"/>
      <c r="L238" s="161"/>
      <c r="M238" s="166"/>
      <c r="T238" s="167"/>
      <c r="AT238" s="162" t="s">
        <v>200</v>
      </c>
      <c r="AU238" s="162" t="s">
        <v>96</v>
      </c>
      <c r="AV238" s="14" t="s">
        <v>96</v>
      </c>
      <c r="AW238" s="14" t="s">
        <v>41</v>
      </c>
      <c r="AX238" s="14" t="s">
        <v>94</v>
      </c>
      <c r="AY238" s="162" t="s">
        <v>190</v>
      </c>
    </row>
    <row r="239" spans="2:65" s="1" customFormat="1" ht="16.5" customHeight="1">
      <c r="B239" s="33"/>
      <c r="C239" s="134" t="s">
        <v>372</v>
      </c>
      <c r="D239" s="134" t="s">
        <v>193</v>
      </c>
      <c r="E239" s="135" t="s">
        <v>373</v>
      </c>
      <c r="F239" s="136" t="s">
        <v>374</v>
      </c>
      <c r="G239" s="137" t="s">
        <v>196</v>
      </c>
      <c r="H239" s="138">
        <v>76.44</v>
      </c>
      <c r="I239" s="139"/>
      <c r="J239" s="140">
        <f>ROUND(I239*H239,2)</f>
        <v>0</v>
      </c>
      <c r="K239" s="136" t="s">
        <v>197</v>
      </c>
      <c r="L239" s="33"/>
      <c r="M239" s="141" t="s">
        <v>1</v>
      </c>
      <c r="N239" s="142" t="s">
        <v>51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198</v>
      </c>
      <c r="AT239" s="145" t="s">
        <v>193</v>
      </c>
      <c r="AU239" s="145" t="s">
        <v>96</v>
      </c>
      <c r="AY239" s="17" t="s">
        <v>190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94</v>
      </c>
      <c r="BK239" s="146">
        <f>ROUND(I239*H239,2)</f>
        <v>0</v>
      </c>
      <c r="BL239" s="17" t="s">
        <v>198</v>
      </c>
      <c r="BM239" s="145" t="s">
        <v>375</v>
      </c>
    </row>
    <row r="240" spans="2:65" s="12" customFormat="1" ht="11.25">
      <c r="B240" s="147"/>
      <c r="D240" s="148" t="s">
        <v>200</v>
      </c>
      <c r="E240" s="149" t="s">
        <v>1</v>
      </c>
      <c r="F240" s="150" t="s">
        <v>376</v>
      </c>
      <c r="H240" s="149" t="s">
        <v>1</v>
      </c>
      <c r="I240" s="151"/>
      <c r="L240" s="147"/>
      <c r="M240" s="152"/>
      <c r="T240" s="153"/>
      <c r="AT240" s="149" t="s">
        <v>200</v>
      </c>
      <c r="AU240" s="149" t="s">
        <v>96</v>
      </c>
      <c r="AV240" s="12" t="s">
        <v>94</v>
      </c>
      <c r="AW240" s="12" t="s">
        <v>41</v>
      </c>
      <c r="AX240" s="12" t="s">
        <v>86</v>
      </c>
      <c r="AY240" s="149" t="s">
        <v>190</v>
      </c>
    </row>
    <row r="241" spans="2:65" s="14" customFormat="1" ht="11.25">
      <c r="B241" s="161"/>
      <c r="D241" s="148" t="s">
        <v>200</v>
      </c>
      <c r="E241" s="162" t="s">
        <v>1</v>
      </c>
      <c r="F241" s="163" t="s">
        <v>377</v>
      </c>
      <c r="H241" s="164">
        <v>76.44</v>
      </c>
      <c r="I241" s="165"/>
      <c r="L241" s="161"/>
      <c r="M241" s="166"/>
      <c r="T241" s="167"/>
      <c r="AT241" s="162" t="s">
        <v>200</v>
      </c>
      <c r="AU241" s="162" t="s">
        <v>96</v>
      </c>
      <c r="AV241" s="14" t="s">
        <v>96</v>
      </c>
      <c r="AW241" s="14" t="s">
        <v>41</v>
      </c>
      <c r="AX241" s="14" t="s">
        <v>86</v>
      </c>
      <c r="AY241" s="162" t="s">
        <v>190</v>
      </c>
    </row>
    <row r="242" spans="2:65" s="15" customFormat="1" ht="11.25">
      <c r="B242" s="168"/>
      <c r="D242" s="148" t="s">
        <v>200</v>
      </c>
      <c r="E242" s="169" t="s">
        <v>378</v>
      </c>
      <c r="F242" s="170" t="s">
        <v>207</v>
      </c>
      <c r="H242" s="171">
        <v>76.44</v>
      </c>
      <c r="I242" s="172"/>
      <c r="L242" s="168"/>
      <c r="M242" s="173"/>
      <c r="T242" s="174"/>
      <c r="AT242" s="169" t="s">
        <v>200</v>
      </c>
      <c r="AU242" s="169" t="s">
        <v>96</v>
      </c>
      <c r="AV242" s="15" t="s">
        <v>198</v>
      </c>
      <c r="AW242" s="15" t="s">
        <v>41</v>
      </c>
      <c r="AX242" s="15" t="s">
        <v>94</v>
      </c>
      <c r="AY242" s="169" t="s">
        <v>190</v>
      </c>
    </row>
    <row r="243" spans="2:65" s="1" customFormat="1" ht="16.5" customHeight="1">
      <c r="B243" s="33"/>
      <c r="C243" s="134" t="s">
        <v>379</v>
      </c>
      <c r="D243" s="134" t="s">
        <v>193</v>
      </c>
      <c r="E243" s="135" t="s">
        <v>380</v>
      </c>
      <c r="F243" s="136" t="s">
        <v>381</v>
      </c>
      <c r="G243" s="137" t="s">
        <v>224</v>
      </c>
      <c r="H243" s="138">
        <v>105</v>
      </c>
      <c r="I243" s="139"/>
      <c r="J243" s="140">
        <f>ROUND(I243*H243,2)</f>
        <v>0</v>
      </c>
      <c r="K243" s="136" t="s">
        <v>197</v>
      </c>
      <c r="L243" s="33"/>
      <c r="M243" s="141" t="s">
        <v>1</v>
      </c>
      <c r="N243" s="142" t="s">
        <v>51</v>
      </c>
      <c r="P243" s="143">
        <f>O243*H243</f>
        <v>0</v>
      </c>
      <c r="Q243" s="143">
        <v>0</v>
      </c>
      <c r="R243" s="143">
        <f>Q243*H243</f>
        <v>0</v>
      </c>
      <c r="S243" s="143">
        <v>0.20499999999999999</v>
      </c>
      <c r="T243" s="144">
        <f>S243*H243</f>
        <v>21.524999999999999</v>
      </c>
      <c r="AR243" s="145" t="s">
        <v>198</v>
      </c>
      <c r="AT243" s="145" t="s">
        <v>193</v>
      </c>
      <c r="AU243" s="145" t="s">
        <v>96</v>
      </c>
      <c r="AY243" s="17" t="s">
        <v>190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94</v>
      </c>
      <c r="BK243" s="146">
        <f>ROUND(I243*H243,2)</f>
        <v>0</v>
      </c>
      <c r="BL243" s="17" t="s">
        <v>198</v>
      </c>
      <c r="BM243" s="145" t="s">
        <v>382</v>
      </c>
    </row>
    <row r="244" spans="2:65" s="12" customFormat="1" ht="11.25">
      <c r="B244" s="147"/>
      <c r="D244" s="148" t="s">
        <v>200</v>
      </c>
      <c r="E244" s="149" t="s">
        <v>1</v>
      </c>
      <c r="F244" s="150" t="s">
        <v>383</v>
      </c>
      <c r="H244" s="149" t="s">
        <v>1</v>
      </c>
      <c r="I244" s="151"/>
      <c r="L244" s="147"/>
      <c r="M244" s="152"/>
      <c r="T244" s="153"/>
      <c r="AT244" s="149" t="s">
        <v>200</v>
      </c>
      <c r="AU244" s="149" t="s">
        <v>96</v>
      </c>
      <c r="AV244" s="12" t="s">
        <v>94</v>
      </c>
      <c r="AW244" s="12" t="s">
        <v>41</v>
      </c>
      <c r="AX244" s="12" t="s">
        <v>86</v>
      </c>
      <c r="AY244" s="149" t="s">
        <v>190</v>
      </c>
    </row>
    <row r="245" spans="2:65" s="14" customFormat="1" ht="11.25">
      <c r="B245" s="161"/>
      <c r="D245" s="148" t="s">
        <v>200</v>
      </c>
      <c r="E245" s="162" t="s">
        <v>1</v>
      </c>
      <c r="F245" s="163" t="s">
        <v>384</v>
      </c>
      <c r="H245" s="164">
        <v>105</v>
      </c>
      <c r="I245" s="165"/>
      <c r="L245" s="161"/>
      <c r="M245" s="166"/>
      <c r="T245" s="167"/>
      <c r="AT245" s="162" t="s">
        <v>200</v>
      </c>
      <c r="AU245" s="162" t="s">
        <v>96</v>
      </c>
      <c r="AV245" s="14" t="s">
        <v>96</v>
      </c>
      <c r="AW245" s="14" t="s">
        <v>41</v>
      </c>
      <c r="AX245" s="14" t="s">
        <v>86</v>
      </c>
      <c r="AY245" s="162" t="s">
        <v>190</v>
      </c>
    </row>
    <row r="246" spans="2:65" s="15" customFormat="1" ht="11.25">
      <c r="B246" s="168"/>
      <c r="D246" s="148" t="s">
        <v>200</v>
      </c>
      <c r="E246" s="169" t="s">
        <v>1</v>
      </c>
      <c r="F246" s="170" t="s">
        <v>207</v>
      </c>
      <c r="H246" s="171">
        <v>105</v>
      </c>
      <c r="I246" s="172"/>
      <c r="L246" s="168"/>
      <c r="M246" s="173"/>
      <c r="T246" s="174"/>
      <c r="AT246" s="169" t="s">
        <v>200</v>
      </c>
      <c r="AU246" s="169" t="s">
        <v>96</v>
      </c>
      <c r="AV246" s="15" t="s">
        <v>198</v>
      </c>
      <c r="AW246" s="15" t="s">
        <v>41</v>
      </c>
      <c r="AX246" s="15" t="s">
        <v>94</v>
      </c>
      <c r="AY246" s="169" t="s">
        <v>190</v>
      </c>
    </row>
    <row r="247" spans="2:65" s="1" customFormat="1" ht="16.5" customHeight="1">
      <c r="B247" s="33"/>
      <c r="C247" s="134" t="s">
        <v>385</v>
      </c>
      <c r="D247" s="134" t="s">
        <v>193</v>
      </c>
      <c r="E247" s="135" t="s">
        <v>386</v>
      </c>
      <c r="F247" s="136" t="s">
        <v>387</v>
      </c>
      <c r="G247" s="137" t="s">
        <v>224</v>
      </c>
      <c r="H247" s="138">
        <v>6.5</v>
      </c>
      <c r="I247" s="139"/>
      <c r="J247" s="140">
        <f>ROUND(I247*H247,2)</f>
        <v>0</v>
      </c>
      <c r="K247" s="136" t="s">
        <v>214</v>
      </c>
      <c r="L247" s="33"/>
      <c r="M247" s="141" t="s">
        <v>1</v>
      </c>
      <c r="N247" s="142" t="s">
        <v>51</v>
      </c>
      <c r="P247" s="143">
        <f>O247*H247</f>
        <v>0</v>
      </c>
      <c r="Q247" s="143">
        <v>0</v>
      </c>
      <c r="R247" s="143">
        <f>Q247*H247</f>
        <v>0</v>
      </c>
      <c r="S247" s="143">
        <v>8.2000000000000007E-3</v>
      </c>
      <c r="T247" s="144">
        <f>S247*H247</f>
        <v>5.3300000000000007E-2</v>
      </c>
      <c r="AR247" s="145" t="s">
        <v>198</v>
      </c>
      <c r="AT247" s="145" t="s">
        <v>193</v>
      </c>
      <c r="AU247" s="145" t="s">
        <v>96</v>
      </c>
      <c r="AY247" s="17" t="s">
        <v>190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94</v>
      </c>
      <c r="BK247" s="146">
        <f>ROUND(I247*H247,2)</f>
        <v>0</v>
      </c>
      <c r="BL247" s="17" t="s">
        <v>198</v>
      </c>
      <c r="BM247" s="145" t="s">
        <v>388</v>
      </c>
    </row>
    <row r="248" spans="2:65" s="12" customFormat="1" ht="11.25">
      <c r="B248" s="147"/>
      <c r="D248" s="148" t="s">
        <v>200</v>
      </c>
      <c r="E248" s="149" t="s">
        <v>1</v>
      </c>
      <c r="F248" s="150" t="s">
        <v>383</v>
      </c>
      <c r="H248" s="149" t="s">
        <v>1</v>
      </c>
      <c r="I248" s="151"/>
      <c r="L248" s="147"/>
      <c r="M248" s="152"/>
      <c r="T248" s="153"/>
      <c r="AT248" s="149" t="s">
        <v>200</v>
      </c>
      <c r="AU248" s="149" t="s">
        <v>96</v>
      </c>
      <c r="AV248" s="12" t="s">
        <v>94</v>
      </c>
      <c r="AW248" s="12" t="s">
        <v>41</v>
      </c>
      <c r="AX248" s="12" t="s">
        <v>86</v>
      </c>
      <c r="AY248" s="149" t="s">
        <v>190</v>
      </c>
    </row>
    <row r="249" spans="2:65" s="14" customFormat="1" ht="11.25">
      <c r="B249" s="161"/>
      <c r="D249" s="148" t="s">
        <v>200</v>
      </c>
      <c r="E249" s="162" t="s">
        <v>1</v>
      </c>
      <c r="F249" s="163" t="s">
        <v>389</v>
      </c>
      <c r="H249" s="164">
        <v>6.5</v>
      </c>
      <c r="I249" s="165"/>
      <c r="L249" s="161"/>
      <c r="M249" s="166"/>
      <c r="T249" s="167"/>
      <c r="AT249" s="162" t="s">
        <v>200</v>
      </c>
      <c r="AU249" s="162" t="s">
        <v>96</v>
      </c>
      <c r="AV249" s="14" t="s">
        <v>96</v>
      </c>
      <c r="AW249" s="14" t="s">
        <v>41</v>
      </c>
      <c r="AX249" s="14" t="s">
        <v>86</v>
      </c>
      <c r="AY249" s="162" t="s">
        <v>190</v>
      </c>
    </row>
    <row r="250" spans="2:65" s="15" customFormat="1" ht="11.25">
      <c r="B250" s="168"/>
      <c r="D250" s="148" t="s">
        <v>200</v>
      </c>
      <c r="E250" s="169" t="s">
        <v>1</v>
      </c>
      <c r="F250" s="170" t="s">
        <v>207</v>
      </c>
      <c r="H250" s="171">
        <v>6.5</v>
      </c>
      <c r="I250" s="172"/>
      <c r="L250" s="168"/>
      <c r="M250" s="173"/>
      <c r="T250" s="174"/>
      <c r="AT250" s="169" t="s">
        <v>200</v>
      </c>
      <c r="AU250" s="169" t="s">
        <v>96</v>
      </c>
      <c r="AV250" s="15" t="s">
        <v>198</v>
      </c>
      <c r="AW250" s="15" t="s">
        <v>41</v>
      </c>
      <c r="AX250" s="15" t="s">
        <v>94</v>
      </c>
      <c r="AY250" s="169" t="s">
        <v>190</v>
      </c>
    </row>
    <row r="251" spans="2:65" s="1" customFormat="1" ht="16.5" customHeight="1">
      <c r="B251" s="33"/>
      <c r="C251" s="134" t="s">
        <v>390</v>
      </c>
      <c r="D251" s="134" t="s">
        <v>193</v>
      </c>
      <c r="E251" s="135" t="s">
        <v>391</v>
      </c>
      <c r="F251" s="136" t="s">
        <v>392</v>
      </c>
      <c r="G251" s="137" t="s">
        <v>196</v>
      </c>
      <c r="H251" s="138">
        <v>10.06</v>
      </c>
      <c r="I251" s="139"/>
      <c r="J251" s="140">
        <f>ROUND(I251*H251,2)</f>
        <v>0</v>
      </c>
      <c r="K251" s="136" t="s">
        <v>214</v>
      </c>
      <c r="L251" s="33"/>
      <c r="M251" s="141" t="s">
        <v>1</v>
      </c>
      <c r="N251" s="142" t="s">
        <v>51</v>
      </c>
      <c r="P251" s="143">
        <f>O251*H251</f>
        <v>0</v>
      </c>
      <c r="Q251" s="143">
        <v>0</v>
      </c>
      <c r="R251" s="143">
        <f>Q251*H251</f>
        <v>0</v>
      </c>
      <c r="S251" s="143">
        <v>0.38300000000000001</v>
      </c>
      <c r="T251" s="144">
        <f>S251*H251</f>
        <v>3.8529800000000001</v>
      </c>
      <c r="AR251" s="145" t="s">
        <v>198</v>
      </c>
      <c r="AT251" s="145" t="s">
        <v>193</v>
      </c>
      <c r="AU251" s="145" t="s">
        <v>96</v>
      </c>
      <c r="AY251" s="17" t="s">
        <v>190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94</v>
      </c>
      <c r="BK251" s="146">
        <f>ROUND(I251*H251,2)</f>
        <v>0</v>
      </c>
      <c r="BL251" s="17" t="s">
        <v>198</v>
      </c>
      <c r="BM251" s="145" t="s">
        <v>393</v>
      </c>
    </row>
    <row r="252" spans="2:65" s="12" customFormat="1" ht="11.25">
      <c r="B252" s="147"/>
      <c r="D252" s="148" t="s">
        <v>200</v>
      </c>
      <c r="E252" s="149" t="s">
        <v>1</v>
      </c>
      <c r="F252" s="150" t="s">
        <v>394</v>
      </c>
      <c r="H252" s="149" t="s">
        <v>1</v>
      </c>
      <c r="I252" s="151"/>
      <c r="L252" s="147"/>
      <c r="M252" s="152"/>
      <c r="T252" s="153"/>
      <c r="AT252" s="149" t="s">
        <v>200</v>
      </c>
      <c r="AU252" s="149" t="s">
        <v>96</v>
      </c>
      <c r="AV252" s="12" t="s">
        <v>94</v>
      </c>
      <c r="AW252" s="12" t="s">
        <v>41</v>
      </c>
      <c r="AX252" s="12" t="s">
        <v>86</v>
      </c>
      <c r="AY252" s="149" t="s">
        <v>190</v>
      </c>
    </row>
    <row r="253" spans="2:65" s="12" customFormat="1" ht="11.25">
      <c r="B253" s="147"/>
      <c r="D253" s="148" t="s">
        <v>200</v>
      </c>
      <c r="E253" s="149" t="s">
        <v>1</v>
      </c>
      <c r="F253" s="150" t="s">
        <v>395</v>
      </c>
      <c r="H253" s="149" t="s">
        <v>1</v>
      </c>
      <c r="I253" s="151"/>
      <c r="L253" s="147"/>
      <c r="M253" s="152"/>
      <c r="T253" s="153"/>
      <c r="AT253" s="149" t="s">
        <v>200</v>
      </c>
      <c r="AU253" s="149" t="s">
        <v>96</v>
      </c>
      <c r="AV253" s="12" t="s">
        <v>94</v>
      </c>
      <c r="AW253" s="12" t="s">
        <v>41</v>
      </c>
      <c r="AX253" s="12" t="s">
        <v>86</v>
      </c>
      <c r="AY253" s="149" t="s">
        <v>190</v>
      </c>
    </row>
    <row r="254" spans="2:65" s="14" customFormat="1" ht="11.25">
      <c r="B254" s="161"/>
      <c r="D254" s="148" t="s">
        <v>200</v>
      </c>
      <c r="E254" s="162" t="s">
        <v>1</v>
      </c>
      <c r="F254" s="163" t="s">
        <v>396</v>
      </c>
      <c r="H254" s="164">
        <v>2.97</v>
      </c>
      <c r="I254" s="165"/>
      <c r="L254" s="161"/>
      <c r="M254" s="166"/>
      <c r="T254" s="167"/>
      <c r="AT254" s="162" t="s">
        <v>200</v>
      </c>
      <c r="AU254" s="162" t="s">
        <v>96</v>
      </c>
      <c r="AV254" s="14" t="s">
        <v>96</v>
      </c>
      <c r="AW254" s="14" t="s">
        <v>41</v>
      </c>
      <c r="AX254" s="14" t="s">
        <v>86</v>
      </c>
      <c r="AY254" s="162" t="s">
        <v>190</v>
      </c>
    </row>
    <row r="255" spans="2:65" s="14" customFormat="1" ht="11.25">
      <c r="B255" s="161"/>
      <c r="D255" s="148" t="s">
        <v>200</v>
      </c>
      <c r="E255" s="162" t="s">
        <v>1</v>
      </c>
      <c r="F255" s="163" t="s">
        <v>397</v>
      </c>
      <c r="H255" s="164">
        <v>0.36</v>
      </c>
      <c r="I255" s="165"/>
      <c r="L255" s="161"/>
      <c r="M255" s="166"/>
      <c r="T255" s="167"/>
      <c r="AT255" s="162" t="s">
        <v>200</v>
      </c>
      <c r="AU255" s="162" t="s">
        <v>96</v>
      </c>
      <c r="AV255" s="14" t="s">
        <v>96</v>
      </c>
      <c r="AW255" s="14" t="s">
        <v>41</v>
      </c>
      <c r="AX255" s="14" t="s">
        <v>86</v>
      </c>
      <c r="AY255" s="162" t="s">
        <v>190</v>
      </c>
    </row>
    <row r="256" spans="2:65" s="14" customFormat="1" ht="11.25">
      <c r="B256" s="161"/>
      <c r="D256" s="148" t="s">
        <v>200</v>
      </c>
      <c r="E256" s="162" t="s">
        <v>1</v>
      </c>
      <c r="F256" s="163" t="s">
        <v>398</v>
      </c>
      <c r="H256" s="164">
        <v>1.25</v>
      </c>
      <c r="I256" s="165"/>
      <c r="L256" s="161"/>
      <c r="M256" s="166"/>
      <c r="T256" s="167"/>
      <c r="AT256" s="162" t="s">
        <v>200</v>
      </c>
      <c r="AU256" s="162" t="s">
        <v>96</v>
      </c>
      <c r="AV256" s="14" t="s">
        <v>96</v>
      </c>
      <c r="AW256" s="14" t="s">
        <v>41</v>
      </c>
      <c r="AX256" s="14" t="s">
        <v>86</v>
      </c>
      <c r="AY256" s="162" t="s">
        <v>190</v>
      </c>
    </row>
    <row r="257" spans="2:65" s="13" customFormat="1" ht="11.25">
      <c r="B257" s="154"/>
      <c r="D257" s="148" t="s">
        <v>200</v>
      </c>
      <c r="E257" s="155" t="s">
        <v>1</v>
      </c>
      <c r="F257" s="156" t="s">
        <v>203</v>
      </c>
      <c r="H257" s="157">
        <v>4.58</v>
      </c>
      <c r="I257" s="158"/>
      <c r="L257" s="154"/>
      <c r="M257" s="159"/>
      <c r="T257" s="160"/>
      <c r="AT257" s="155" t="s">
        <v>200</v>
      </c>
      <c r="AU257" s="155" t="s">
        <v>96</v>
      </c>
      <c r="AV257" s="13" t="s">
        <v>204</v>
      </c>
      <c r="AW257" s="13" t="s">
        <v>41</v>
      </c>
      <c r="AX257" s="13" t="s">
        <v>86</v>
      </c>
      <c r="AY257" s="155" t="s">
        <v>190</v>
      </c>
    </row>
    <row r="258" spans="2:65" s="12" customFormat="1" ht="11.25">
      <c r="B258" s="147"/>
      <c r="D258" s="148" t="s">
        <v>200</v>
      </c>
      <c r="E258" s="149" t="s">
        <v>1</v>
      </c>
      <c r="F258" s="150" t="s">
        <v>399</v>
      </c>
      <c r="H258" s="149" t="s">
        <v>1</v>
      </c>
      <c r="I258" s="151"/>
      <c r="L258" s="147"/>
      <c r="M258" s="152"/>
      <c r="T258" s="153"/>
      <c r="AT258" s="149" t="s">
        <v>200</v>
      </c>
      <c r="AU258" s="149" t="s">
        <v>96</v>
      </c>
      <c r="AV258" s="12" t="s">
        <v>94</v>
      </c>
      <c r="AW258" s="12" t="s">
        <v>41</v>
      </c>
      <c r="AX258" s="12" t="s">
        <v>86</v>
      </c>
      <c r="AY258" s="149" t="s">
        <v>190</v>
      </c>
    </row>
    <row r="259" spans="2:65" s="14" customFormat="1" ht="11.25">
      <c r="B259" s="161"/>
      <c r="D259" s="148" t="s">
        <v>200</v>
      </c>
      <c r="E259" s="162" t="s">
        <v>1</v>
      </c>
      <c r="F259" s="163" t="s">
        <v>400</v>
      </c>
      <c r="H259" s="164">
        <v>3.6</v>
      </c>
      <c r="I259" s="165"/>
      <c r="L259" s="161"/>
      <c r="M259" s="166"/>
      <c r="T259" s="167"/>
      <c r="AT259" s="162" t="s">
        <v>200</v>
      </c>
      <c r="AU259" s="162" t="s">
        <v>96</v>
      </c>
      <c r="AV259" s="14" t="s">
        <v>96</v>
      </c>
      <c r="AW259" s="14" t="s">
        <v>41</v>
      </c>
      <c r="AX259" s="14" t="s">
        <v>86</v>
      </c>
      <c r="AY259" s="162" t="s">
        <v>190</v>
      </c>
    </row>
    <row r="260" spans="2:65" s="14" customFormat="1" ht="11.25">
      <c r="B260" s="161"/>
      <c r="D260" s="148" t="s">
        <v>200</v>
      </c>
      <c r="E260" s="162" t="s">
        <v>1</v>
      </c>
      <c r="F260" s="163" t="s">
        <v>401</v>
      </c>
      <c r="H260" s="164">
        <v>0.88</v>
      </c>
      <c r="I260" s="165"/>
      <c r="L260" s="161"/>
      <c r="M260" s="166"/>
      <c r="T260" s="167"/>
      <c r="AT260" s="162" t="s">
        <v>200</v>
      </c>
      <c r="AU260" s="162" t="s">
        <v>96</v>
      </c>
      <c r="AV260" s="14" t="s">
        <v>96</v>
      </c>
      <c r="AW260" s="14" t="s">
        <v>41</v>
      </c>
      <c r="AX260" s="14" t="s">
        <v>86</v>
      </c>
      <c r="AY260" s="162" t="s">
        <v>190</v>
      </c>
    </row>
    <row r="261" spans="2:65" s="14" customFormat="1" ht="11.25">
      <c r="B261" s="161"/>
      <c r="D261" s="148" t="s">
        <v>200</v>
      </c>
      <c r="E261" s="162" t="s">
        <v>1</v>
      </c>
      <c r="F261" s="163" t="s">
        <v>402</v>
      </c>
      <c r="H261" s="164">
        <v>1</v>
      </c>
      <c r="I261" s="165"/>
      <c r="L261" s="161"/>
      <c r="M261" s="166"/>
      <c r="T261" s="167"/>
      <c r="AT261" s="162" t="s">
        <v>200</v>
      </c>
      <c r="AU261" s="162" t="s">
        <v>96</v>
      </c>
      <c r="AV261" s="14" t="s">
        <v>96</v>
      </c>
      <c r="AW261" s="14" t="s">
        <v>41</v>
      </c>
      <c r="AX261" s="14" t="s">
        <v>86</v>
      </c>
      <c r="AY261" s="162" t="s">
        <v>190</v>
      </c>
    </row>
    <row r="262" spans="2:65" s="13" customFormat="1" ht="11.25">
      <c r="B262" s="154"/>
      <c r="D262" s="148" t="s">
        <v>200</v>
      </c>
      <c r="E262" s="155" t="s">
        <v>1</v>
      </c>
      <c r="F262" s="156" t="s">
        <v>203</v>
      </c>
      <c r="H262" s="157">
        <v>5.48</v>
      </c>
      <c r="I262" s="158"/>
      <c r="L262" s="154"/>
      <c r="M262" s="159"/>
      <c r="T262" s="160"/>
      <c r="AT262" s="155" t="s">
        <v>200</v>
      </c>
      <c r="AU262" s="155" t="s">
        <v>96</v>
      </c>
      <c r="AV262" s="13" t="s">
        <v>204</v>
      </c>
      <c r="AW262" s="13" t="s">
        <v>41</v>
      </c>
      <c r="AX262" s="13" t="s">
        <v>86</v>
      </c>
      <c r="AY262" s="155" t="s">
        <v>190</v>
      </c>
    </row>
    <row r="263" spans="2:65" s="15" customFormat="1" ht="11.25">
      <c r="B263" s="168"/>
      <c r="D263" s="148" t="s">
        <v>200</v>
      </c>
      <c r="E263" s="169" t="s">
        <v>1</v>
      </c>
      <c r="F263" s="170" t="s">
        <v>207</v>
      </c>
      <c r="H263" s="171">
        <v>10.06</v>
      </c>
      <c r="I263" s="172"/>
      <c r="L263" s="168"/>
      <c r="M263" s="173"/>
      <c r="T263" s="174"/>
      <c r="AT263" s="169" t="s">
        <v>200</v>
      </c>
      <c r="AU263" s="169" t="s">
        <v>96</v>
      </c>
      <c r="AV263" s="15" t="s">
        <v>198</v>
      </c>
      <c r="AW263" s="15" t="s">
        <v>41</v>
      </c>
      <c r="AX263" s="15" t="s">
        <v>94</v>
      </c>
      <c r="AY263" s="169" t="s">
        <v>190</v>
      </c>
    </row>
    <row r="264" spans="2:65" s="1" customFormat="1" ht="16.5" customHeight="1">
      <c r="B264" s="33"/>
      <c r="C264" s="134" t="s">
        <v>403</v>
      </c>
      <c r="D264" s="134" t="s">
        <v>193</v>
      </c>
      <c r="E264" s="135" t="s">
        <v>404</v>
      </c>
      <c r="F264" s="136" t="s">
        <v>405</v>
      </c>
      <c r="G264" s="137" t="s">
        <v>255</v>
      </c>
      <c r="H264" s="138">
        <v>3.3</v>
      </c>
      <c r="I264" s="139"/>
      <c r="J264" s="140">
        <f>ROUND(I264*H264,2)</f>
        <v>0</v>
      </c>
      <c r="K264" s="136" t="s">
        <v>197</v>
      </c>
      <c r="L264" s="33"/>
      <c r="M264" s="141" t="s">
        <v>1</v>
      </c>
      <c r="N264" s="142" t="s">
        <v>51</v>
      </c>
      <c r="P264" s="143">
        <f>O264*H264</f>
        <v>0</v>
      </c>
      <c r="Q264" s="143">
        <v>0</v>
      </c>
      <c r="R264" s="143">
        <f>Q264*H264</f>
        <v>0</v>
      </c>
      <c r="S264" s="143">
        <v>1.82</v>
      </c>
      <c r="T264" s="144">
        <f>S264*H264</f>
        <v>6.0060000000000002</v>
      </c>
      <c r="AR264" s="145" t="s">
        <v>198</v>
      </c>
      <c r="AT264" s="145" t="s">
        <v>193</v>
      </c>
      <c r="AU264" s="145" t="s">
        <v>96</v>
      </c>
      <c r="AY264" s="17" t="s">
        <v>190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94</v>
      </c>
      <c r="BK264" s="146">
        <f>ROUND(I264*H264,2)</f>
        <v>0</v>
      </c>
      <c r="BL264" s="17" t="s">
        <v>198</v>
      </c>
      <c r="BM264" s="145" t="s">
        <v>406</v>
      </c>
    </row>
    <row r="265" spans="2:65" s="12" customFormat="1" ht="11.25">
      <c r="B265" s="147"/>
      <c r="D265" s="148" t="s">
        <v>200</v>
      </c>
      <c r="E265" s="149" t="s">
        <v>1</v>
      </c>
      <c r="F265" s="150" t="s">
        <v>407</v>
      </c>
      <c r="H265" s="149" t="s">
        <v>1</v>
      </c>
      <c r="I265" s="151"/>
      <c r="L265" s="147"/>
      <c r="M265" s="152"/>
      <c r="T265" s="153"/>
      <c r="AT265" s="149" t="s">
        <v>200</v>
      </c>
      <c r="AU265" s="149" t="s">
        <v>96</v>
      </c>
      <c r="AV265" s="12" t="s">
        <v>94</v>
      </c>
      <c r="AW265" s="12" t="s">
        <v>41</v>
      </c>
      <c r="AX265" s="12" t="s">
        <v>86</v>
      </c>
      <c r="AY265" s="149" t="s">
        <v>190</v>
      </c>
    </row>
    <row r="266" spans="2:65" s="14" customFormat="1" ht="11.25">
      <c r="B266" s="161"/>
      <c r="D266" s="148" t="s">
        <v>200</v>
      </c>
      <c r="E266" s="162" t="s">
        <v>1</v>
      </c>
      <c r="F266" s="163" t="s">
        <v>408</v>
      </c>
      <c r="H266" s="164">
        <v>3.3</v>
      </c>
      <c r="I266" s="165"/>
      <c r="L266" s="161"/>
      <c r="M266" s="166"/>
      <c r="T266" s="167"/>
      <c r="AT266" s="162" t="s">
        <v>200</v>
      </c>
      <c r="AU266" s="162" t="s">
        <v>96</v>
      </c>
      <c r="AV266" s="14" t="s">
        <v>96</v>
      </c>
      <c r="AW266" s="14" t="s">
        <v>41</v>
      </c>
      <c r="AX266" s="14" t="s">
        <v>86</v>
      </c>
      <c r="AY266" s="162" t="s">
        <v>190</v>
      </c>
    </row>
    <row r="267" spans="2:65" s="15" customFormat="1" ht="11.25">
      <c r="B267" s="168"/>
      <c r="D267" s="148" t="s">
        <v>200</v>
      </c>
      <c r="E267" s="169" t="s">
        <v>1</v>
      </c>
      <c r="F267" s="170" t="s">
        <v>207</v>
      </c>
      <c r="H267" s="171">
        <v>3.3</v>
      </c>
      <c r="I267" s="172"/>
      <c r="L267" s="168"/>
      <c r="M267" s="173"/>
      <c r="T267" s="174"/>
      <c r="AT267" s="169" t="s">
        <v>200</v>
      </c>
      <c r="AU267" s="169" t="s">
        <v>96</v>
      </c>
      <c r="AV267" s="15" t="s">
        <v>198</v>
      </c>
      <c r="AW267" s="15" t="s">
        <v>41</v>
      </c>
      <c r="AX267" s="15" t="s">
        <v>94</v>
      </c>
      <c r="AY267" s="169" t="s">
        <v>190</v>
      </c>
    </row>
    <row r="268" spans="2:65" s="1" customFormat="1" ht="16.5" customHeight="1">
      <c r="B268" s="33"/>
      <c r="C268" s="134" t="s">
        <v>409</v>
      </c>
      <c r="D268" s="134" t="s">
        <v>193</v>
      </c>
      <c r="E268" s="135" t="s">
        <v>410</v>
      </c>
      <c r="F268" s="136" t="s">
        <v>411</v>
      </c>
      <c r="G268" s="137" t="s">
        <v>196</v>
      </c>
      <c r="H268" s="138">
        <v>770</v>
      </c>
      <c r="I268" s="139"/>
      <c r="J268" s="140">
        <f>ROUND(I268*H268,2)</f>
        <v>0</v>
      </c>
      <c r="K268" s="136" t="s">
        <v>197</v>
      </c>
      <c r="L268" s="33"/>
      <c r="M268" s="141" t="s">
        <v>1</v>
      </c>
      <c r="N268" s="142" t="s">
        <v>51</v>
      </c>
      <c r="P268" s="143">
        <f>O268*H268</f>
        <v>0</v>
      </c>
      <c r="Q268" s="143">
        <v>0</v>
      </c>
      <c r="R268" s="143">
        <f>Q268*H268</f>
        <v>0</v>
      </c>
      <c r="S268" s="143">
        <v>0.26</v>
      </c>
      <c r="T268" s="144">
        <f>S268*H268</f>
        <v>200.20000000000002</v>
      </c>
      <c r="AR268" s="145" t="s">
        <v>198</v>
      </c>
      <c r="AT268" s="145" t="s">
        <v>193</v>
      </c>
      <c r="AU268" s="145" t="s">
        <v>96</v>
      </c>
      <c r="AY268" s="17" t="s">
        <v>190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7" t="s">
        <v>94</v>
      </c>
      <c r="BK268" s="146">
        <f>ROUND(I268*H268,2)</f>
        <v>0</v>
      </c>
      <c r="BL268" s="17" t="s">
        <v>198</v>
      </c>
      <c r="BM268" s="145" t="s">
        <v>412</v>
      </c>
    </row>
    <row r="269" spans="2:65" s="12" customFormat="1" ht="11.25">
      <c r="B269" s="147"/>
      <c r="D269" s="148" t="s">
        <v>200</v>
      </c>
      <c r="E269" s="149" t="s">
        <v>1</v>
      </c>
      <c r="F269" s="150" t="s">
        <v>407</v>
      </c>
      <c r="H269" s="149" t="s">
        <v>1</v>
      </c>
      <c r="I269" s="151"/>
      <c r="L269" s="147"/>
      <c r="M269" s="152"/>
      <c r="T269" s="153"/>
      <c r="AT269" s="149" t="s">
        <v>200</v>
      </c>
      <c r="AU269" s="149" t="s">
        <v>96</v>
      </c>
      <c r="AV269" s="12" t="s">
        <v>94</v>
      </c>
      <c r="AW269" s="12" t="s">
        <v>41</v>
      </c>
      <c r="AX269" s="12" t="s">
        <v>86</v>
      </c>
      <c r="AY269" s="149" t="s">
        <v>190</v>
      </c>
    </row>
    <row r="270" spans="2:65" s="14" customFormat="1" ht="11.25">
      <c r="B270" s="161"/>
      <c r="D270" s="148" t="s">
        <v>200</v>
      </c>
      <c r="E270" s="162" t="s">
        <v>1</v>
      </c>
      <c r="F270" s="163" t="s">
        <v>413</v>
      </c>
      <c r="H270" s="164">
        <v>770</v>
      </c>
      <c r="I270" s="165"/>
      <c r="L270" s="161"/>
      <c r="M270" s="166"/>
      <c r="T270" s="167"/>
      <c r="AT270" s="162" t="s">
        <v>200</v>
      </c>
      <c r="AU270" s="162" t="s">
        <v>96</v>
      </c>
      <c r="AV270" s="14" t="s">
        <v>96</v>
      </c>
      <c r="AW270" s="14" t="s">
        <v>41</v>
      </c>
      <c r="AX270" s="14" t="s">
        <v>86</v>
      </c>
      <c r="AY270" s="162" t="s">
        <v>190</v>
      </c>
    </row>
    <row r="271" spans="2:65" s="15" customFormat="1" ht="11.25">
      <c r="B271" s="168"/>
      <c r="D271" s="148" t="s">
        <v>200</v>
      </c>
      <c r="E271" s="169" t="s">
        <v>1</v>
      </c>
      <c r="F271" s="170" t="s">
        <v>207</v>
      </c>
      <c r="H271" s="171">
        <v>770</v>
      </c>
      <c r="I271" s="172"/>
      <c r="L271" s="168"/>
      <c r="M271" s="173"/>
      <c r="T271" s="174"/>
      <c r="AT271" s="169" t="s">
        <v>200</v>
      </c>
      <c r="AU271" s="169" t="s">
        <v>96</v>
      </c>
      <c r="AV271" s="15" t="s">
        <v>198</v>
      </c>
      <c r="AW271" s="15" t="s">
        <v>41</v>
      </c>
      <c r="AX271" s="15" t="s">
        <v>94</v>
      </c>
      <c r="AY271" s="169" t="s">
        <v>190</v>
      </c>
    </row>
    <row r="272" spans="2:65" s="1" customFormat="1" ht="16.5" customHeight="1">
      <c r="B272" s="33"/>
      <c r="C272" s="134" t="s">
        <v>414</v>
      </c>
      <c r="D272" s="134" t="s">
        <v>193</v>
      </c>
      <c r="E272" s="135" t="s">
        <v>415</v>
      </c>
      <c r="F272" s="136" t="s">
        <v>416</v>
      </c>
      <c r="G272" s="137" t="s">
        <v>196</v>
      </c>
      <c r="H272" s="138">
        <v>71</v>
      </c>
      <c r="I272" s="139"/>
      <c r="J272" s="140">
        <f>ROUND(I272*H272,2)</f>
        <v>0</v>
      </c>
      <c r="K272" s="136" t="s">
        <v>197</v>
      </c>
      <c r="L272" s="33"/>
      <c r="M272" s="141" t="s">
        <v>1</v>
      </c>
      <c r="N272" s="142" t="s">
        <v>51</v>
      </c>
      <c r="P272" s="143">
        <f>O272*H272</f>
        <v>0</v>
      </c>
      <c r="Q272" s="143">
        <v>0</v>
      </c>
      <c r="R272" s="143">
        <f>Q272*H272</f>
        <v>0</v>
      </c>
      <c r="S272" s="143">
        <v>0.32</v>
      </c>
      <c r="T272" s="144">
        <f>S272*H272</f>
        <v>22.72</v>
      </c>
      <c r="AR272" s="145" t="s">
        <v>198</v>
      </c>
      <c r="AT272" s="145" t="s">
        <v>193</v>
      </c>
      <c r="AU272" s="145" t="s">
        <v>96</v>
      </c>
      <c r="AY272" s="17" t="s">
        <v>190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94</v>
      </c>
      <c r="BK272" s="146">
        <f>ROUND(I272*H272,2)</f>
        <v>0</v>
      </c>
      <c r="BL272" s="17" t="s">
        <v>198</v>
      </c>
      <c r="BM272" s="145" t="s">
        <v>417</v>
      </c>
    </row>
    <row r="273" spans="2:65" s="12" customFormat="1" ht="11.25">
      <c r="B273" s="147"/>
      <c r="D273" s="148" t="s">
        <v>200</v>
      </c>
      <c r="E273" s="149" t="s">
        <v>1</v>
      </c>
      <c r="F273" s="150" t="s">
        <v>407</v>
      </c>
      <c r="H273" s="149" t="s">
        <v>1</v>
      </c>
      <c r="I273" s="151"/>
      <c r="L273" s="147"/>
      <c r="M273" s="152"/>
      <c r="T273" s="153"/>
      <c r="AT273" s="149" t="s">
        <v>200</v>
      </c>
      <c r="AU273" s="149" t="s">
        <v>96</v>
      </c>
      <c r="AV273" s="12" t="s">
        <v>94</v>
      </c>
      <c r="AW273" s="12" t="s">
        <v>41</v>
      </c>
      <c r="AX273" s="12" t="s">
        <v>86</v>
      </c>
      <c r="AY273" s="149" t="s">
        <v>190</v>
      </c>
    </row>
    <row r="274" spans="2:65" s="14" customFormat="1" ht="11.25">
      <c r="B274" s="161"/>
      <c r="D274" s="148" t="s">
        <v>200</v>
      </c>
      <c r="E274" s="162" t="s">
        <v>1</v>
      </c>
      <c r="F274" s="163" t="s">
        <v>418</v>
      </c>
      <c r="H274" s="164">
        <v>71</v>
      </c>
      <c r="I274" s="165"/>
      <c r="L274" s="161"/>
      <c r="M274" s="166"/>
      <c r="T274" s="167"/>
      <c r="AT274" s="162" t="s">
        <v>200</v>
      </c>
      <c r="AU274" s="162" t="s">
        <v>96</v>
      </c>
      <c r="AV274" s="14" t="s">
        <v>96</v>
      </c>
      <c r="AW274" s="14" t="s">
        <v>41</v>
      </c>
      <c r="AX274" s="14" t="s">
        <v>86</v>
      </c>
      <c r="AY274" s="162" t="s">
        <v>190</v>
      </c>
    </row>
    <row r="275" spans="2:65" s="15" customFormat="1" ht="11.25">
      <c r="B275" s="168"/>
      <c r="D275" s="148" t="s">
        <v>200</v>
      </c>
      <c r="E275" s="169" t="s">
        <v>120</v>
      </c>
      <c r="F275" s="170" t="s">
        <v>207</v>
      </c>
      <c r="H275" s="171">
        <v>71</v>
      </c>
      <c r="I275" s="172"/>
      <c r="L275" s="168"/>
      <c r="M275" s="173"/>
      <c r="T275" s="174"/>
      <c r="AT275" s="169" t="s">
        <v>200</v>
      </c>
      <c r="AU275" s="169" t="s">
        <v>96</v>
      </c>
      <c r="AV275" s="15" t="s">
        <v>198</v>
      </c>
      <c r="AW275" s="15" t="s">
        <v>41</v>
      </c>
      <c r="AX275" s="15" t="s">
        <v>94</v>
      </c>
      <c r="AY275" s="169" t="s">
        <v>190</v>
      </c>
    </row>
    <row r="276" spans="2:65" s="1" customFormat="1" ht="16.5" customHeight="1">
      <c r="B276" s="33"/>
      <c r="C276" s="134" t="s">
        <v>419</v>
      </c>
      <c r="D276" s="134" t="s">
        <v>193</v>
      </c>
      <c r="E276" s="135" t="s">
        <v>420</v>
      </c>
      <c r="F276" s="136" t="s">
        <v>421</v>
      </c>
      <c r="G276" s="137" t="s">
        <v>196</v>
      </c>
      <c r="H276" s="138">
        <v>71</v>
      </c>
      <c r="I276" s="139"/>
      <c r="J276" s="140">
        <f>ROUND(I276*H276,2)</f>
        <v>0</v>
      </c>
      <c r="K276" s="136" t="s">
        <v>197</v>
      </c>
      <c r="L276" s="33"/>
      <c r="M276" s="141" t="s">
        <v>1</v>
      </c>
      <c r="N276" s="142" t="s">
        <v>51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198</v>
      </c>
      <c r="AT276" s="145" t="s">
        <v>193</v>
      </c>
      <c r="AU276" s="145" t="s">
        <v>96</v>
      </c>
      <c r="AY276" s="17" t="s">
        <v>190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94</v>
      </c>
      <c r="BK276" s="146">
        <f>ROUND(I276*H276,2)</f>
        <v>0</v>
      </c>
      <c r="BL276" s="17" t="s">
        <v>198</v>
      </c>
      <c r="BM276" s="145" t="s">
        <v>422</v>
      </c>
    </row>
    <row r="277" spans="2:65" s="14" customFormat="1" ht="11.25">
      <c r="B277" s="161"/>
      <c r="D277" s="148" t="s">
        <v>200</v>
      </c>
      <c r="E277" s="162" t="s">
        <v>1</v>
      </c>
      <c r="F277" s="163" t="s">
        <v>120</v>
      </c>
      <c r="H277" s="164">
        <v>71</v>
      </c>
      <c r="I277" s="165"/>
      <c r="L277" s="161"/>
      <c r="M277" s="166"/>
      <c r="T277" s="167"/>
      <c r="AT277" s="162" t="s">
        <v>200</v>
      </c>
      <c r="AU277" s="162" t="s">
        <v>96</v>
      </c>
      <c r="AV277" s="14" t="s">
        <v>96</v>
      </c>
      <c r="AW277" s="14" t="s">
        <v>41</v>
      </c>
      <c r="AX277" s="14" t="s">
        <v>94</v>
      </c>
      <c r="AY277" s="162" t="s">
        <v>190</v>
      </c>
    </row>
    <row r="278" spans="2:65" s="1" customFormat="1" ht="16.5" customHeight="1">
      <c r="B278" s="33"/>
      <c r="C278" s="134" t="s">
        <v>423</v>
      </c>
      <c r="D278" s="134" t="s">
        <v>193</v>
      </c>
      <c r="E278" s="135" t="s">
        <v>424</v>
      </c>
      <c r="F278" s="136" t="s">
        <v>425</v>
      </c>
      <c r="G278" s="137" t="s">
        <v>196</v>
      </c>
      <c r="H278" s="138">
        <v>5</v>
      </c>
      <c r="I278" s="139"/>
      <c r="J278" s="140">
        <f>ROUND(I278*H278,2)</f>
        <v>0</v>
      </c>
      <c r="K278" s="136" t="s">
        <v>197</v>
      </c>
      <c r="L278" s="33"/>
      <c r="M278" s="141" t="s">
        <v>1</v>
      </c>
      <c r="N278" s="142" t="s">
        <v>51</v>
      </c>
      <c r="P278" s="143">
        <f>O278*H278</f>
        <v>0</v>
      </c>
      <c r="Q278" s="143">
        <v>0</v>
      </c>
      <c r="R278" s="143">
        <f>Q278*H278</f>
        <v>0</v>
      </c>
      <c r="S278" s="143">
        <v>0.26</v>
      </c>
      <c r="T278" s="144">
        <f>S278*H278</f>
        <v>1.3</v>
      </c>
      <c r="AR278" s="145" t="s">
        <v>198</v>
      </c>
      <c r="AT278" s="145" t="s">
        <v>193</v>
      </c>
      <c r="AU278" s="145" t="s">
        <v>96</v>
      </c>
      <c r="AY278" s="17" t="s">
        <v>190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7" t="s">
        <v>94</v>
      </c>
      <c r="BK278" s="146">
        <f>ROUND(I278*H278,2)</f>
        <v>0</v>
      </c>
      <c r="BL278" s="17" t="s">
        <v>198</v>
      </c>
      <c r="BM278" s="145" t="s">
        <v>426</v>
      </c>
    </row>
    <row r="279" spans="2:65" s="12" customFormat="1" ht="11.25">
      <c r="B279" s="147"/>
      <c r="D279" s="148" t="s">
        <v>200</v>
      </c>
      <c r="E279" s="149" t="s">
        <v>1</v>
      </c>
      <c r="F279" s="150" t="s">
        <v>427</v>
      </c>
      <c r="H279" s="149" t="s">
        <v>1</v>
      </c>
      <c r="I279" s="151"/>
      <c r="L279" s="147"/>
      <c r="M279" s="152"/>
      <c r="T279" s="153"/>
      <c r="AT279" s="149" t="s">
        <v>200</v>
      </c>
      <c r="AU279" s="149" t="s">
        <v>96</v>
      </c>
      <c r="AV279" s="12" t="s">
        <v>94</v>
      </c>
      <c r="AW279" s="12" t="s">
        <v>41</v>
      </c>
      <c r="AX279" s="12" t="s">
        <v>86</v>
      </c>
      <c r="AY279" s="149" t="s">
        <v>190</v>
      </c>
    </row>
    <row r="280" spans="2:65" s="14" customFormat="1" ht="11.25">
      <c r="B280" s="161"/>
      <c r="D280" s="148" t="s">
        <v>200</v>
      </c>
      <c r="E280" s="162" t="s">
        <v>1</v>
      </c>
      <c r="F280" s="163" t="s">
        <v>428</v>
      </c>
      <c r="H280" s="164">
        <v>5</v>
      </c>
      <c r="I280" s="165"/>
      <c r="L280" s="161"/>
      <c r="M280" s="166"/>
      <c r="T280" s="167"/>
      <c r="AT280" s="162" t="s">
        <v>200</v>
      </c>
      <c r="AU280" s="162" t="s">
        <v>96</v>
      </c>
      <c r="AV280" s="14" t="s">
        <v>96</v>
      </c>
      <c r="AW280" s="14" t="s">
        <v>41</v>
      </c>
      <c r="AX280" s="14" t="s">
        <v>86</v>
      </c>
      <c r="AY280" s="162" t="s">
        <v>190</v>
      </c>
    </row>
    <row r="281" spans="2:65" s="15" customFormat="1" ht="11.25">
      <c r="B281" s="168"/>
      <c r="D281" s="148" t="s">
        <v>200</v>
      </c>
      <c r="E281" s="169" t="s">
        <v>1</v>
      </c>
      <c r="F281" s="170" t="s">
        <v>207</v>
      </c>
      <c r="H281" s="171">
        <v>5</v>
      </c>
      <c r="I281" s="172"/>
      <c r="L281" s="168"/>
      <c r="M281" s="173"/>
      <c r="T281" s="174"/>
      <c r="AT281" s="169" t="s">
        <v>200</v>
      </c>
      <c r="AU281" s="169" t="s">
        <v>96</v>
      </c>
      <c r="AV281" s="15" t="s">
        <v>198</v>
      </c>
      <c r="AW281" s="15" t="s">
        <v>41</v>
      </c>
      <c r="AX281" s="15" t="s">
        <v>94</v>
      </c>
      <c r="AY281" s="169" t="s">
        <v>190</v>
      </c>
    </row>
    <row r="282" spans="2:65" s="1" customFormat="1" ht="16.5" customHeight="1">
      <c r="B282" s="33"/>
      <c r="C282" s="134" t="s">
        <v>429</v>
      </c>
      <c r="D282" s="134" t="s">
        <v>193</v>
      </c>
      <c r="E282" s="135" t="s">
        <v>430</v>
      </c>
      <c r="F282" s="136" t="s">
        <v>431</v>
      </c>
      <c r="G282" s="137" t="s">
        <v>291</v>
      </c>
      <c r="H282" s="138">
        <v>370.97300000000001</v>
      </c>
      <c r="I282" s="139"/>
      <c r="J282" s="140">
        <f>ROUND(I282*H282,2)</f>
        <v>0</v>
      </c>
      <c r="K282" s="136" t="s">
        <v>197</v>
      </c>
      <c r="L282" s="33"/>
      <c r="M282" s="141" t="s">
        <v>1</v>
      </c>
      <c r="N282" s="142" t="s">
        <v>51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198</v>
      </c>
      <c r="AT282" s="145" t="s">
        <v>193</v>
      </c>
      <c r="AU282" s="145" t="s">
        <v>96</v>
      </c>
      <c r="AY282" s="17" t="s">
        <v>190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7" t="s">
        <v>94</v>
      </c>
      <c r="BK282" s="146">
        <f>ROUND(I282*H282,2)</f>
        <v>0</v>
      </c>
      <c r="BL282" s="17" t="s">
        <v>198</v>
      </c>
      <c r="BM282" s="145" t="s">
        <v>432</v>
      </c>
    </row>
    <row r="283" spans="2:65" s="12" customFormat="1" ht="11.25">
      <c r="B283" s="147"/>
      <c r="D283" s="148" t="s">
        <v>200</v>
      </c>
      <c r="E283" s="149" t="s">
        <v>1</v>
      </c>
      <c r="F283" s="150" t="s">
        <v>433</v>
      </c>
      <c r="H283" s="149" t="s">
        <v>1</v>
      </c>
      <c r="I283" s="151"/>
      <c r="L283" s="147"/>
      <c r="M283" s="152"/>
      <c r="T283" s="153"/>
      <c r="AT283" s="149" t="s">
        <v>200</v>
      </c>
      <c r="AU283" s="149" t="s">
        <v>96</v>
      </c>
      <c r="AV283" s="12" t="s">
        <v>94</v>
      </c>
      <c r="AW283" s="12" t="s">
        <v>41</v>
      </c>
      <c r="AX283" s="12" t="s">
        <v>86</v>
      </c>
      <c r="AY283" s="149" t="s">
        <v>190</v>
      </c>
    </row>
    <row r="284" spans="2:65" s="14" customFormat="1" ht="11.25">
      <c r="B284" s="161"/>
      <c r="D284" s="148" t="s">
        <v>200</v>
      </c>
      <c r="E284" s="162" t="s">
        <v>1</v>
      </c>
      <c r="F284" s="163" t="s">
        <v>156</v>
      </c>
      <c r="H284" s="164">
        <v>320.52699999999999</v>
      </c>
      <c r="I284" s="165"/>
      <c r="L284" s="161"/>
      <c r="M284" s="166"/>
      <c r="T284" s="167"/>
      <c r="AT284" s="162" t="s">
        <v>200</v>
      </c>
      <c r="AU284" s="162" t="s">
        <v>96</v>
      </c>
      <c r="AV284" s="14" t="s">
        <v>96</v>
      </c>
      <c r="AW284" s="14" t="s">
        <v>41</v>
      </c>
      <c r="AX284" s="14" t="s">
        <v>86</v>
      </c>
      <c r="AY284" s="162" t="s">
        <v>190</v>
      </c>
    </row>
    <row r="285" spans="2:65" s="14" customFormat="1" ht="11.25">
      <c r="B285" s="161"/>
      <c r="D285" s="148" t="s">
        <v>200</v>
      </c>
      <c r="E285" s="162" t="s">
        <v>1</v>
      </c>
      <c r="F285" s="163" t="s">
        <v>158</v>
      </c>
      <c r="H285" s="164">
        <v>17.713999999999999</v>
      </c>
      <c r="I285" s="165"/>
      <c r="L285" s="161"/>
      <c r="M285" s="166"/>
      <c r="T285" s="167"/>
      <c r="AT285" s="162" t="s">
        <v>200</v>
      </c>
      <c r="AU285" s="162" t="s">
        <v>96</v>
      </c>
      <c r="AV285" s="14" t="s">
        <v>96</v>
      </c>
      <c r="AW285" s="14" t="s">
        <v>41</v>
      </c>
      <c r="AX285" s="14" t="s">
        <v>86</v>
      </c>
      <c r="AY285" s="162" t="s">
        <v>190</v>
      </c>
    </row>
    <row r="286" spans="2:65" s="13" customFormat="1" ht="11.25">
      <c r="B286" s="154"/>
      <c r="D286" s="148" t="s">
        <v>200</v>
      </c>
      <c r="E286" s="155" t="s">
        <v>1</v>
      </c>
      <c r="F286" s="156" t="s">
        <v>434</v>
      </c>
      <c r="H286" s="157">
        <v>338.24099999999999</v>
      </c>
      <c r="I286" s="158"/>
      <c r="L286" s="154"/>
      <c r="M286" s="159"/>
      <c r="T286" s="160"/>
      <c r="AT286" s="155" t="s">
        <v>200</v>
      </c>
      <c r="AU286" s="155" t="s">
        <v>96</v>
      </c>
      <c r="AV286" s="13" t="s">
        <v>204</v>
      </c>
      <c r="AW286" s="13" t="s">
        <v>41</v>
      </c>
      <c r="AX286" s="13" t="s">
        <v>86</v>
      </c>
      <c r="AY286" s="155" t="s">
        <v>190</v>
      </c>
    </row>
    <row r="287" spans="2:65" s="12" customFormat="1" ht="11.25">
      <c r="B287" s="147"/>
      <c r="D287" s="148" t="s">
        <v>200</v>
      </c>
      <c r="E287" s="149" t="s">
        <v>1</v>
      </c>
      <c r="F287" s="150" t="s">
        <v>435</v>
      </c>
      <c r="H287" s="149" t="s">
        <v>1</v>
      </c>
      <c r="I287" s="151"/>
      <c r="L287" s="147"/>
      <c r="M287" s="152"/>
      <c r="T287" s="153"/>
      <c r="AT287" s="149" t="s">
        <v>200</v>
      </c>
      <c r="AU287" s="149" t="s">
        <v>96</v>
      </c>
      <c r="AV287" s="12" t="s">
        <v>94</v>
      </c>
      <c r="AW287" s="12" t="s">
        <v>41</v>
      </c>
      <c r="AX287" s="12" t="s">
        <v>86</v>
      </c>
      <c r="AY287" s="149" t="s">
        <v>190</v>
      </c>
    </row>
    <row r="288" spans="2:65" s="12" customFormat="1" ht="11.25">
      <c r="B288" s="147"/>
      <c r="D288" s="148" t="s">
        <v>200</v>
      </c>
      <c r="E288" s="149" t="s">
        <v>1</v>
      </c>
      <c r="F288" s="150" t="s">
        <v>436</v>
      </c>
      <c r="H288" s="149" t="s">
        <v>1</v>
      </c>
      <c r="I288" s="151"/>
      <c r="L288" s="147"/>
      <c r="M288" s="152"/>
      <c r="T288" s="153"/>
      <c r="AT288" s="149" t="s">
        <v>200</v>
      </c>
      <c r="AU288" s="149" t="s">
        <v>96</v>
      </c>
      <c r="AV288" s="12" t="s">
        <v>94</v>
      </c>
      <c r="AW288" s="12" t="s">
        <v>41</v>
      </c>
      <c r="AX288" s="12" t="s">
        <v>86</v>
      </c>
      <c r="AY288" s="149" t="s">
        <v>190</v>
      </c>
    </row>
    <row r="289" spans="2:65" s="14" customFormat="1" ht="11.25">
      <c r="B289" s="161"/>
      <c r="D289" s="148" t="s">
        <v>200</v>
      </c>
      <c r="E289" s="162" t="s">
        <v>1</v>
      </c>
      <c r="F289" s="163" t="s">
        <v>437</v>
      </c>
      <c r="H289" s="164">
        <v>16.97</v>
      </c>
      <c r="I289" s="165"/>
      <c r="L289" s="161"/>
      <c r="M289" s="166"/>
      <c r="T289" s="167"/>
      <c r="AT289" s="162" t="s">
        <v>200</v>
      </c>
      <c r="AU289" s="162" t="s">
        <v>96</v>
      </c>
      <c r="AV289" s="14" t="s">
        <v>96</v>
      </c>
      <c r="AW289" s="14" t="s">
        <v>41</v>
      </c>
      <c r="AX289" s="14" t="s">
        <v>86</v>
      </c>
      <c r="AY289" s="162" t="s">
        <v>190</v>
      </c>
    </row>
    <row r="290" spans="2:65" s="12" customFormat="1" ht="11.25">
      <c r="B290" s="147"/>
      <c r="D290" s="148" t="s">
        <v>200</v>
      </c>
      <c r="E290" s="149" t="s">
        <v>1</v>
      </c>
      <c r="F290" s="150" t="s">
        <v>438</v>
      </c>
      <c r="H290" s="149" t="s">
        <v>1</v>
      </c>
      <c r="I290" s="151"/>
      <c r="L290" s="147"/>
      <c r="M290" s="152"/>
      <c r="T290" s="153"/>
      <c r="AT290" s="149" t="s">
        <v>200</v>
      </c>
      <c r="AU290" s="149" t="s">
        <v>96</v>
      </c>
      <c r="AV290" s="12" t="s">
        <v>94</v>
      </c>
      <c r="AW290" s="12" t="s">
        <v>41</v>
      </c>
      <c r="AX290" s="12" t="s">
        <v>86</v>
      </c>
      <c r="AY290" s="149" t="s">
        <v>190</v>
      </c>
    </row>
    <row r="291" spans="2:65" s="14" customFormat="1" ht="11.25">
      <c r="B291" s="161"/>
      <c r="D291" s="148" t="s">
        <v>200</v>
      </c>
      <c r="E291" s="162" t="s">
        <v>1</v>
      </c>
      <c r="F291" s="163" t="s">
        <v>439</v>
      </c>
      <c r="H291" s="164">
        <v>15.762</v>
      </c>
      <c r="I291" s="165"/>
      <c r="L291" s="161"/>
      <c r="M291" s="166"/>
      <c r="T291" s="167"/>
      <c r="AT291" s="162" t="s">
        <v>200</v>
      </c>
      <c r="AU291" s="162" t="s">
        <v>96</v>
      </c>
      <c r="AV291" s="14" t="s">
        <v>96</v>
      </c>
      <c r="AW291" s="14" t="s">
        <v>41</v>
      </c>
      <c r="AX291" s="14" t="s">
        <v>86</v>
      </c>
      <c r="AY291" s="162" t="s">
        <v>190</v>
      </c>
    </row>
    <row r="292" spans="2:65" s="13" customFormat="1" ht="11.25">
      <c r="B292" s="154"/>
      <c r="D292" s="148" t="s">
        <v>200</v>
      </c>
      <c r="E292" s="155" t="s">
        <v>160</v>
      </c>
      <c r="F292" s="156" t="s">
        <v>440</v>
      </c>
      <c r="H292" s="157">
        <v>32.731999999999999</v>
      </c>
      <c r="I292" s="158"/>
      <c r="L292" s="154"/>
      <c r="M292" s="159"/>
      <c r="T292" s="160"/>
      <c r="AT292" s="155" t="s">
        <v>200</v>
      </c>
      <c r="AU292" s="155" t="s">
        <v>96</v>
      </c>
      <c r="AV292" s="13" t="s">
        <v>204</v>
      </c>
      <c r="AW292" s="13" t="s">
        <v>41</v>
      </c>
      <c r="AX292" s="13" t="s">
        <v>86</v>
      </c>
      <c r="AY292" s="155" t="s">
        <v>190</v>
      </c>
    </row>
    <row r="293" spans="2:65" s="15" customFormat="1" ht="11.25">
      <c r="B293" s="168"/>
      <c r="D293" s="148" t="s">
        <v>200</v>
      </c>
      <c r="E293" s="169" t="s">
        <v>1</v>
      </c>
      <c r="F293" s="170" t="s">
        <v>207</v>
      </c>
      <c r="H293" s="171">
        <v>370.97300000000001</v>
      </c>
      <c r="I293" s="172"/>
      <c r="L293" s="168"/>
      <c r="M293" s="173"/>
      <c r="T293" s="174"/>
      <c r="AT293" s="169" t="s">
        <v>200</v>
      </c>
      <c r="AU293" s="169" t="s">
        <v>96</v>
      </c>
      <c r="AV293" s="15" t="s">
        <v>198</v>
      </c>
      <c r="AW293" s="15" t="s">
        <v>41</v>
      </c>
      <c r="AX293" s="15" t="s">
        <v>94</v>
      </c>
      <c r="AY293" s="169" t="s">
        <v>190</v>
      </c>
    </row>
    <row r="294" spans="2:65" s="1" customFormat="1" ht="16.5" customHeight="1">
      <c r="B294" s="33"/>
      <c r="C294" s="134" t="s">
        <v>441</v>
      </c>
      <c r="D294" s="134" t="s">
        <v>193</v>
      </c>
      <c r="E294" s="135" t="s">
        <v>442</v>
      </c>
      <c r="F294" s="136" t="s">
        <v>443</v>
      </c>
      <c r="G294" s="137" t="s">
        <v>291</v>
      </c>
      <c r="H294" s="138">
        <v>2836.8560000000002</v>
      </c>
      <c r="I294" s="139"/>
      <c r="J294" s="140">
        <f>ROUND(I294*H294,2)</f>
        <v>0</v>
      </c>
      <c r="K294" s="136" t="s">
        <v>197</v>
      </c>
      <c r="L294" s="33"/>
      <c r="M294" s="141" t="s">
        <v>1</v>
      </c>
      <c r="N294" s="142" t="s">
        <v>51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198</v>
      </c>
      <c r="AT294" s="145" t="s">
        <v>193</v>
      </c>
      <c r="AU294" s="145" t="s">
        <v>96</v>
      </c>
      <c r="AY294" s="17" t="s">
        <v>190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94</v>
      </c>
      <c r="BK294" s="146">
        <f>ROUND(I294*H294,2)</f>
        <v>0</v>
      </c>
      <c r="BL294" s="17" t="s">
        <v>198</v>
      </c>
      <c r="BM294" s="145" t="s">
        <v>444</v>
      </c>
    </row>
    <row r="295" spans="2:65" s="12" customFormat="1" ht="11.25">
      <c r="B295" s="147"/>
      <c r="D295" s="148" t="s">
        <v>200</v>
      </c>
      <c r="E295" s="149" t="s">
        <v>1</v>
      </c>
      <c r="F295" s="150" t="s">
        <v>433</v>
      </c>
      <c r="H295" s="149" t="s">
        <v>1</v>
      </c>
      <c r="I295" s="151"/>
      <c r="L295" s="147"/>
      <c r="M295" s="152"/>
      <c r="T295" s="153"/>
      <c r="AT295" s="149" t="s">
        <v>200</v>
      </c>
      <c r="AU295" s="149" t="s">
        <v>96</v>
      </c>
      <c r="AV295" s="12" t="s">
        <v>94</v>
      </c>
      <c r="AW295" s="12" t="s">
        <v>41</v>
      </c>
      <c r="AX295" s="12" t="s">
        <v>86</v>
      </c>
      <c r="AY295" s="149" t="s">
        <v>190</v>
      </c>
    </row>
    <row r="296" spans="2:65" s="14" customFormat="1" ht="11.25">
      <c r="B296" s="161"/>
      <c r="D296" s="148" t="s">
        <v>200</v>
      </c>
      <c r="E296" s="162" t="s">
        <v>1</v>
      </c>
      <c r="F296" s="163" t="s">
        <v>445</v>
      </c>
      <c r="H296" s="164">
        <v>2564.2159999999999</v>
      </c>
      <c r="I296" s="165"/>
      <c r="L296" s="161"/>
      <c r="M296" s="166"/>
      <c r="T296" s="167"/>
      <c r="AT296" s="162" t="s">
        <v>200</v>
      </c>
      <c r="AU296" s="162" t="s">
        <v>96</v>
      </c>
      <c r="AV296" s="14" t="s">
        <v>96</v>
      </c>
      <c r="AW296" s="14" t="s">
        <v>41</v>
      </c>
      <c r="AX296" s="14" t="s">
        <v>86</v>
      </c>
      <c r="AY296" s="162" t="s">
        <v>190</v>
      </c>
    </row>
    <row r="297" spans="2:65" s="14" customFormat="1" ht="11.25">
      <c r="B297" s="161"/>
      <c r="D297" s="148" t="s">
        <v>200</v>
      </c>
      <c r="E297" s="162" t="s">
        <v>1</v>
      </c>
      <c r="F297" s="163" t="s">
        <v>446</v>
      </c>
      <c r="H297" s="164">
        <v>141.71199999999999</v>
      </c>
      <c r="I297" s="165"/>
      <c r="L297" s="161"/>
      <c r="M297" s="166"/>
      <c r="T297" s="167"/>
      <c r="AT297" s="162" t="s">
        <v>200</v>
      </c>
      <c r="AU297" s="162" t="s">
        <v>96</v>
      </c>
      <c r="AV297" s="14" t="s">
        <v>96</v>
      </c>
      <c r="AW297" s="14" t="s">
        <v>41</v>
      </c>
      <c r="AX297" s="14" t="s">
        <v>86</v>
      </c>
      <c r="AY297" s="162" t="s">
        <v>190</v>
      </c>
    </row>
    <row r="298" spans="2:65" s="13" customFormat="1" ht="11.25">
      <c r="B298" s="154"/>
      <c r="D298" s="148" t="s">
        <v>200</v>
      </c>
      <c r="E298" s="155" t="s">
        <v>1</v>
      </c>
      <c r="F298" s="156" t="s">
        <v>203</v>
      </c>
      <c r="H298" s="157">
        <v>2705.9279999999999</v>
      </c>
      <c r="I298" s="158"/>
      <c r="L298" s="154"/>
      <c r="M298" s="159"/>
      <c r="T298" s="160"/>
      <c r="AT298" s="155" t="s">
        <v>200</v>
      </c>
      <c r="AU298" s="155" t="s">
        <v>96</v>
      </c>
      <c r="AV298" s="13" t="s">
        <v>204</v>
      </c>
      <c r="AW298" s="13" t="s">
        <v>41</v>
      </c>
      <c r="AX298" s="13" t="s">
        <v>86</v>
      </c>
      <c r="AY298" s="155" t="s">
        <v>190</v>
      </c>
    </row>
    <row r="299" spans="2:65" s="12" customFormat="1" ht="11.25">
      <c r="B299" s="147"/>
      <c r="D299" s="148" t="s">
        <v>200</v>
      </c>
      <c r="E299" s="149" t="s">
        <v>1</v>
      </c>
      <c r="F299" s="150" t="s">
        <v>447</v>
      </c>
      <c r="H299" s="149" t="s">
        <v>1</v>
      </c>
      <c r="I299" s="151"/>
      <c r="L299" s="147"/>
      <c r="M299" s="152"/>
      <c r="T299" s="153"/>
      <c r="AT299" s="149" t="s">
        <v>200</v>
      </c>
      <c r="AU299" s="149" t="s">
        <v>96</v>
      </c>
      <c r="AV299" s="12" t="s">
        <v>94</v>
      </c>
      <c r="AW299" s="12" t="s">
        <v>41</v>
      </c>
      <c r="AX299" s="12" t="s">
        <v>86</v>
      </c>
      <c r="AY299" s="149" t="s">
        <v>190</v>
      </c>
    </row>
    <row r="300" spans="2:65" s="14" customFormat="1" ht="11.25">
      <c r="B300" s="161"/>
      <c r="D300" s="148" t="s">
        <v>200</v>
      </c>
      <c r="E300" s="162" t="s">
        <v>1</v>
      </c>
      <c r="F300" s="163" t="s">
        <v>448</v>
      </c>
      <c r="H300" s="164">
        <v>130.928</v>
      </c>
      <c r="I300" s="165"/>
      <c r="L300" s="161"/>
      <c r="M300" s="166"/>
      <c r="T300" s="167"/>
      <c r="AT300" s="162" t="s">
        <v>200</v>
      </c>
      <c r="AU300" s="162" t="s">
        <v>96</v>
      </c>
      <c r="AV300" s="14" t="s">
        <v>96</v>
      </c>
      <c r="AW300" s="14" t="s">
        <v>41</v>
      </c>
      <c r="AX300" s="14" t="s">
        <v>86</v>
      </c>
      <c r="AY300" s="162" t="s">
        <v>190</v>
      </c>
    </row>
    <row r="301" spans="2:65" s="13" customFormat="1" ht="11.25">
      <c r="B301" s="154"/>
      <c r="D301" s="148" t="s">
        <v>200</v>
      </c>
      <c r="E301" s="155" t="s">
        <v>1</v>
      </c>
      <c r="F301" s="156" t="s">
        <v>203</v>
      </c>
      <c r="H301" s="157">
        <v>130.928</v>
      </c>
      <c r="I301" s="158"/>
      <c r="L301" s="154"/>
      <c r="M301" s="159"/>
      <c r="T301" s="160"/>
      <c r="AT301" s="155" t="s">
        <v>200</v>
      </c>
      <c r="AU301" s="155" t="s">
        <v>96</v>
      </c>
      <c r="AV301" s="13" t="s">
        <v>204</v>
      </c>
      <c r="AW301" s="13" t="s">
        <v>41</v>
      </c>
      <c r="AX301" s="13" t="s">
        <v>86</v>
      </c>
      <c r="AY301" s="155" t="s">
        <v>190</v>
      </c>
    </row>
    <row r="302" spans="2:65" s="15" customFormat="1" ht="11.25">
      <c r="B302" s="168"/>
      <c r="D302" s="148" t="s">
        <v>200</v>
      </c>
      <c r="E302" s="169" t="s">
        <v>1</v>
      </c>
      <c r="F302" s="170" t="s">
        <v>207</v>
      </c>
      <c r="H302" s="171">
        <v>2836.8560000000002</v>
      </c>
      <c r="I302" s="172"/>
      <c r="L302" s="168"/>
      <c r="M302" s="173"/>
      <c r="T302" s="174"/>
      <c r="AT302" s="169" t="s">
        <v>200</v>
      </c>
      <c r="AU302" s="169" t="s">
        <v>96</v>
      </c>
      <c r="AV302" s="15" t="s">
        <v>198</v>
      </c>
      <c r="AW302" s="15" t="s">
        <v>41</v>
      </c>
      <c r="AX302" s="15" t="s">
        <v>94</v>
      </c>
      <c r="AY302" s="169" t="s">
        <v>190</v>
      </c>
    </row>
    <row r="303" spans="2:65" s="1" customFormat="1" ht="16.5" customHeight="1">
      <c r="B303" s="33"/>
      <c r="C303" s="134" t="s">
        <v>449</v>
      </c>
      <c r="D303" s="134" t="s">
        <v>193</v>
      </c>
      <c r="E303" s="135" t="s">
        <v>450</v>
      </c>
      <c r="F303" s="136" t="s">
        <v>451</v>
      </c>
      <c r="G303" s="137" t="s">
        <v>291</v>
      </c>
      <c r="H303" s="138">
        <v>370.97300000000001</v>
      </c>
      <c r="I303" s="139"/>
      <c r="J303" s="140">
        <f>ROUND(I303*H303,2)</f>
        <v>0</v>
      </c>
      <c r="K303" s="136" t="s">
        <v>214</v>
      </c>
      <c r="L303" s="33"/>
      <c r="M303" s="141" t="s">
        <v>1</v>
      </c>
      <c r="N303" s="142" t="s">
        <v>51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198</v>
      </c>
      <c r="AT303" s="145" t="s">
        <v>193</v>
      </c>
      <c r="AU303" s="145" t="s">
        <v>96</v>
      </c>
      <c r="AY303" s="17" t="s">
        <v>190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94</v>
      </c>
      <c r="BK303" s="146">
        <f>ROUND(I303*H303,2)</f>
        <v>0</v>
      </c>
      <c r="BL303" s="17" t="s">
        <v>198</v>
      </c>
      <c r="BM303" s="145" t="s">
        <v>452</v>
      </c>
    </row>
    <row r="304" spans="2:65" s="12" customFormat="1" ht="11.25">
      <c r="B304" s="147"/>
      <c r="D304" s="148" t="s">
        <v>200</v>
      </c>
      <c r="E304" s="149" t="s">
        <v>1</v>
      </c>
      <c r="F304" s="150" t="s">
        <v>453</v>
      </c>
      <c r="H304" s="149" t="s">
        <v>1</v>
      </c>
      <c r="I304" s="151"/>
      <c r="L304" s="147"/>
      <c r="M304" s="152"/>
      <c r="T304" s="153"/>
      <c r="AT304" s="149" t="s">
        <v>200</v>
      </c>
      <c r="AU304" s="149" t="s">
        <v>96</v>
      </c>
      <c r="AV304" s="12" t="s">
        <v>94</v>
      </c>
      <c r="AW304" s="12" t="s">
        <v>41</v>
      </c>
      <c r="AX304" s="12" t="s">
        <v>86</v>
      </c>
      <c r="AY304" s="149" t="s">
        <v>190</v>
      </c>
    </row>
    <row r="305" spans="2:65" s="14" customFormat="1" ht="11.25">
      <c r="B305" s="161"/>
      <c r="D305" s="148" t="s">
        <v>200</v>
      </c>
      <c r="E305" s="162" t="s">
        <v>1</v>
      </c>
      <c r="F305" s="163" t="s">
        <v>156</v>
      </c>
      <c r="H305" s="164">
        <v>320.52699999999999</v>
      </c>
      <c r="I305" s="165"/>
      <c r="L305" s="161"/>
      <c r="M305" s="166"/>
      <c r="T305" s="167"/>
      <c r="AT305" s="162" t="s">
        <v>200</v>
      </c>
      <c r="AU305" s="162" t="s">
        <v>96</v>
      </c>
      <c r="AV305" s="14" t="s">
        <v>96</v>
      </c>
      <c r="AW305" s="14" t="s">
        <v>41</v>
      </c>
      <c r="AX305" s="14" t="s">
        <v>86</v>
      </c>
      <c r="AY305" s="162" t="s">
        <v>190</v>
      </c>
    </row>
    <row r="306" spans="2:65" s="14" customFormat="1" ht="11.25">
      <c r="B306" s="161"/>
      <c r="D306" s="148" t="s">
        <v>200</v>
      </c>
      <c r="E306" s="162" t="s">
        <v>1</v>
      </c>
      <c r="F306" s="163" t="s">
        <v>158</v>
      </c>
      <c r="H306" s="164">
        <v>17.713999999999999</v>
      </c>
      <c r="I306" s="165"/>
      <c r="L306" s="161"/>
      <c r="M306" s="166"/>
      <c r="T306" s="167"/>
      <c r="AT306" s="162" t="s">
        <v>200</v>
      </c>
      <c r="AU306" s="162" t="s">
        <v>96</v>
      </c>
      <c r="AV306" s="14" t="s">
        <v>96</v>
      </c>
      <c r="AW306" s="14" t="s">
        <v>41</v>
      </c>
      <c r="AX306" s="14" t="s">
        <v>86</v>
      </c>
      <c r="AY306" s="162" t="s">
        <v>190</v>
      </c>
    </row>
    <row r="307" spans="2:65" s="13" customFormat="1" ht="11.25">
      <c r="B307" s="154"/>
      <c r="D307" s="148" t="s">
        <v>200</v>
      </c>
      <c r="E307" s="155" t="s">
        <v>1</v>
      </c>
      <c r="F307" s="156" t="s">
        <v>203</v>
      </c>
      <c r="H307" s="157">
        <v>338.24099999999999</v>
      </c>
      <c r="I307" s="158"/>
      <c r="L307" s="154"/>
      <c r="M307" s="159"/>
      <c r="T307" s="160"/>
      <c r="AT307" s="155" t="s">
        <v>200</v>
      </c>
      <c r="AU307" s="155" t="s">
        <v>96</v>
      </c>
      <c r="AV307" s="13" t="s">
        <v>204</v>
      </c>
      <c r="AW307" s="13" t="s">
        <v>41</v>
      </c>
      <c r="AX307" s="13" t="s">
        <v>86</v>
      </c>
      <c r="AY307" s="155" t="s">
        <v>190</v>
      </c>
    </row>
    <row r="308" spans="2:65" s="12" customFormat="1" ht="11.25">
      <c r="B308" s="147"/>
      <c r="D308" s="148" t="s">
        <v>200</v>
      </c>
      <c r="E308" s="149" t="s">
        <v>1</v>
      </c>
      <c r="F308" s="150" t="s">
        <v>447</v>
      </c>
      <c r="H308" s="149" t="s">
        <v>1</v>
      </c>
      <c r="I308" s="151"/>
      <c r="L308" s="147"/>
      <c r="M308" s="152"/>
      <c r="T308" s="153"/>
      <c r="AT308" s="149" t="s">
        <v>200</v>
      </c>
      <c r="AU308" s="149" t="s">
        <v>96</v>
      </c>
      <c r="AV308" s="12" t="s">
        <v>94</v>
      </c>
      <c r="AW308" s="12" t="s">
        <v>41</v>
      </c>
      <c r="AX308" s="12" t="s">
        <v>86</v>
      </c>
      <c r="AY308" s="149" t="s">
        <v>190</v>
      </c>
    </row>
    <row r="309" spans="2:65" s="14" customFormat="1" ht="11.25">
      <c r="B309" s="161"/>
      <c r="D309" s="148" t="s">
        <v>200</v>
      </c>
      <c r="E309" s="162" t="s">
        <v>1</v>
      </c>
      <c r="F309" s="163" t="s">
        <v>160</v>
      </c>
      <c r="H309" s="164">
        <v>32.731999999999999</v>
      </c>
      <c r="I309" s="165"/>
      <c r="L309" s="161"/>
      <c r="M309" s="166"/>
      <c r="T309" s="167"/>
      <c r="AT309" s="162" t="s">
        <v>200</v>
      </c>
      <c r="AU309" s="162" t="s">
        <v>96</v>
      </c>
      <c r="AV309" s="14" t="s">
        <v>96</v>
      </c>
      <c r="AW309" s="14" t="s">
        <v>41</v>
      </c>
      <c r="AX309" s="14" t="s">
        <v>86</v>
      </c>
      <c r="AY309" s="162" t="s">
        <v>190</v>
      </c>
    </row>
    <row r="310" spans="2:65" s="13" customFormat="1" ht="11.25">
      <c r="B310" s="154"/>
      <c r="D310" s="148" t="s">
        <v>200</v>
      </c>
      <c r="E310" s="155" t="s">
        <v>1</v>
      </c>
      <c r="F310" s="156" t="s">
        <v>203</v>
      </c>
      <c r="H310" s="157">
        <v>32.731999999999999</v>
      </c>
      <c r="I310" s="158"/>
      <c r="L310" s="154"/>
      <c r="M310" s="159"/>
      <c r="T310" s="160"/>
      <c r="AT310" s="155" t="s">
        <v>200</v>
      </c>
      <c r="AU310" s="155" t="s">
        <v>96</v>
      </c>
      <c r="AV310" s="13" t="s">
        <v>204</v>
      </c>
      <c r="AW310" s="13" t="s">
        <v>41</v>
      </c>
      <c r="AX310" s="13" t="s">
        <v>86</v>
      </c>
      <c r="AY310" s="155" t="s">
        <v>190</v>
      </c>
    </row>
    <row r="311" spans="2:65" s="15" customFormat="1" ht="11.25">
      <c r="B311" s="168"/>
      <c r="D311" s="148" t="s">
        <v>200</v>
      </c>
      <c r="E311" s="169" t="s">
        <v>1</v>
      </c>
      <c r="F311" s="170" t="s">
        <v>207</v>
      </c>
      <c r="H311" s="171">
        <v>370.97300000000001</v>
      </c>
      <c r="I311" s="172"/>
      <c r="L311" s="168"/>
      <c r="M311" s="173"/>
      <c r="T311" s="174"/>
      <c r="AT311" s="169" t="s">
        <v>200</v>
      </c>
      <c r="AU311" s="169" t="s">
        <v>96</v>
      </c>
      <c r="AV311" s="15" t="s">
        <v>198</v>
      </c>
      <c r="AW311" s="15" t="s">
        <v>41</v>
      </c>
      <c r="AX311" s="15" t="s">
        <v>94</v>
      </c>
      <c r="AY311" s="169" t="s">
        <v>190</v>
      </c>
    </row>
    <row r="312" spans="2:65" s="1" customFormat="1" ht="24.2" customHeight="1">
      <c r="B312" s="33"/>
      <c r="C312" s="134" t="s">
        <v>454</v>
      </c>
      <c r="D312" s="134" t="s">
        <v>193</v>
      </c>
      <c r="E312" s="135" t="s">
        <v>455</v>
      </c>
      <c r="F312" s="136" t="s">
        <v>456</v>
      </c>
      <c r="G312" s="137" t="s">
        <v>291</v>
      </c>
      <c r="H312" s="138">
        <v>320.52699999999999</v>
      </c>
      <c r="I312" s="139"/>
      <c r="J312" s="140">
        <f>ROUND(I312*H312,2)</f>
        <v>0</v>
      </c>
      <c r="K312" s="136" t="s">
        <v>214</v>
      </c>
      <c r="L312" s="33"/>
      <c r="M312" s="141" t="s">
        <v>1</v>
      </c>
      <c r="N312" s="142" t="s">
        <v>51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198</v>
      </c>
      <c r="AT312" s="145" t="s">
        <v>193</v>
      </c>
      <c r="AU312" s="145" t="s">
        <v>96</v>
      </c>
      <c r="AY312" s="17" t="s">
        <v>190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7" t="s">
        <v>94</v>
      </c>
      <c r="BK312" s="146">
        <f>ROUND(I312*H312,2)</f>
        <v>0</v>
      </c>
      <c r="BL312" s="17" t="s">
        <v>198</v>
      </c>
      <c r="BM312" s="145" t="s">
        <v>457</v>
      </c>
    </row>
    <row r="313" spans="2:65" s="14" customFormat="1" ht="11.25">
      <c r="B313" s="161"/>
      <c r="D313" s="148" t="s">
        <v>200</v>
      </c>
      <c r="E313" s="162" t="s">
        <v>1</v>
      </c>
      <c r="F313" s="163" t="s">
        <v>458</v>
      </c>
      <c r="H313" s="164">
        <v>370.97300000000001</v>
      </c>
      <c r="I313" s="165"/>
      <c r="L313" s="161"/>
      <c r="M313" s="166"/>
      <c r="T313" s="167"/>
      <c r="AT313" s="162" t="s">
        <v>200</v>
      </c>
      <c r="AU313" s="162" t="s">
        <v>96</v>
      </c>
      <c r="AV313" s="14" t="s">
        <v>96</v>
      </c>
      <c r="AW313" s="14" t="s">
        <v>41</v>
      </c>
      <c r="AX313" s="14" t="s">
        <v>86</v>
      </c>
      <c r="AY313" s="162" t="s">
        <v>190</v>
      </c>
    </row>
    <row r="314" spans="2:65" s="14" customFormat="1" ht="11.25">
      <c r="B314" s="161"/>
      <c r="D314" s="148" t="s">
        <v>200</v>
      </c>
      <c r="E314" s="162" t="s">
        <v>1</v>
      </c>
      <c r="F314" s="163" t="s">
        <v>459</v>
      </c>
      <c r="H314" s="164">
        <v>-17.713999999999999</v>
      </c>
      <c r="I314" s="165"/>
      <c r="L314" s="161"/>
      <c r="M314" s="166"/>
      <c r="T314" s="167"/>
      <c r="AT314" s="162" t="s">
        <v>200</v>
      </c>
      <c r="AU314" s="162" t="s">
        <v>96</v>
      </c>
      <c r="AV314" s="14" t="s">
        <v>96</v>
      </c>
      <c r="AW314" s="14" t="s">
        <v>41</v>
      </c>
      <c r="AX314" s="14" t="s">
        <v>86</v>
      </c>
      <c r="AY314" s="162" t="s">
        <v>190</v>
      </c>
    </row>
    <row r="315" spans="2:65" s="12" customFormat="1" ht="11.25">
      <c r="B315" s="147"/>
      <c r="D315" s="148" t="s">
        <v>200</v>
      </c>
      <c r="E315" s="149" t="s">
        <v>1</v>
      </c>
      <c r="F315" s="150" t="s">
        <v>460</v>
      </c>
      <c r="H315" s="149" t="s">
        <v>1</v>
      </c>
      <c r="I315" s="151"/>
      <c r="L315" s="147"/>
      <c r="M315" s="152"/>
      <c r="T315" s="153"/>
      <c r="AT315" s="149" t="s">
        <v>200</v>
      </c>
      <c r="AU315" s="149" t="s">
        <v>96</v>
      </c>
      <c r="AV315" s="12" t="s">
        <v>94</v>
      </c>
      <c r="AW315" s="12" t="s">
        <v>41</v>
      </c>
      <c r="AX315" s="12" t="s">
        <v>86</v>
      </c>
      <c r="AY315" s="149" t="s">
        <v>190</v>
      </c>
    </row>
    <row r="316" spans="2:65" s="12" customFormat="1" ht="11.25">
      <c r="B316" s="147"/>
      <c r="D316" s="148" t="s">
        <v>200</v>
      </c>
      <c r="E316" s="149" t="s">
        <v>1</v>
      </c>
      <c r="F316" s="150" t="s">
        <v>436</v>
      </c>
      <c r="H316" s="149" t="s">
        <v>1</v>
      </c>
      <c r="I316" s="151"/>
      <c r="L316" s="147"/>
      <c r="M316" s="152"/>
      <c r="T316" s="153"/>
      <c r="AT316" s="149" t="s">
        <v>200</v>
      </c>
      <c r="AU316" s="149" t="s">
        <v>96</v>
      </c>
      <c r="AV316" s="12" t="s">
        <v>94</v>
      </c>
      <c r="AW316" s="12" t="s">
        <v>41</v>
      </c>
      <c r="AX316" s="12" t="s">
        <v>86</v>
      </c>
      <c r="AY316" s="149" t="s">
        <v>190</v>
      </c>
    </row>
    <row r="317" spans="2:65" s="14" customFormat="1" ht="11.25">
      <c r="B317" s="161"/>
      <c r="D317" s="148" t="s">
        <v>200</v>
      </c>
      <c r="E317" s="162" t="s">
        <v>1</v>
      </c>
      <c r="F317" s="163" t="s">
        <v>461</v>
      </c>
      <c r="H317" s="164">
        <v>-16.97</v>
      </c>
      <c r="I317" s="165"/>
      <c r="L317" s="161"/>
      <c r="M317" s="166"/>
      <c r="T317" s="167"/>
      <c r="AT317" s="162" t="s">
        <v>200</v>
      </c>
      <c r="AU317" s="162" t="s">
        <v>96</v>
      </c>
      <c r="AV317" s="14" t="s">
        <v>96</v>
      </c>
      <c r="AW317" s="14" t="s">
        <v>41</v>
      </c>
      <c r="AX317" s="14" t="s">
        <v>86</v>
      </c>
      <c r="AY317" s="162" t="s">
        <v>190</v>
      </c>
    </row>
    <row r="318" spans="2:65" s="12" customFormat="1" ht="11.25">
      <c r="B318" s="147"/>
      <c r="D318" s="148" t="s">
        <v>200</v>
      </c>
      <c r="E318" s="149" t="s">
        <v>1</v>
      </c>
      <c r="F318" s="150" t="s">
        <v>438</v>
      </c>
      <c r="H318" s="149" t="s">
        <v>1</v>
      </c>
      <c r="I318" s="151"/>
      <c r="L318" s="147"/>
      <c r="M318" s="152"/>
      <c r="T318" s="153"/>
      <c r="AT318" s="149" t="s">
        <v>200</v>
      </c>
      <c r="AU318" s="149" t="s">
        <v>96</v>
      </c>
      <c r="AV318" s="12" t="s">
        <v>94</v>
      </c>
      <c r="AW318" s="12" t="s">
        <v>41</v>
      </c>
      <c r="AX318" s="12" t="s">
        <v>86</v>
      </c>
      <c r="AY318" s="149" t="s">
        <v>190</v>
      </c>
    </row>
    <row r="319" spans="2:65" s="14" customFormat="1" ht="11.25">
      <c r="B319" s="161"/>
      <c r="D319" s="148" t="s">
        <v>200</v>
      </c>
      <c r="E319" s="162" t="s">
        <v>1</v>
      </c>
      <c r="F319" s="163" t="s">
        <v>462</v>
      </c>
      <c r="H319" s="164">
        <v>-15.762</v>
      </c>
      <c r="I319" s="165"/>
      <c r="L319" s="161"/>
      <c r="M319" s="166"/>
      <c r="T319" s="167"/>
      <c r="AT319" s="162" t="s">
        <v>200</v>
      </c>
      <c r="AU319" s="162" t="s">
        <v>96</v>
      </c>
      <c r="AV319" s="14" t="s">
        <v>96</v>
      </c>
      <c r="AW319" s="14" t="s">
        <v>41</v>
      </c>
      <c r="AX319" s="14" t="s">
        <v>86</v>
      </c>
      <c r="AY319" s="162" t="s">
        <v>190</v>
      </c>
    </row>
    <row r="320" spans="2:65" s="15" customFormat="1" ht="11.25">
      <c r="B320" s="168"/>
      <c r="D320" s="148" t="s">
        <v>200</v>
      </c>
      <c r="E320" s="169" t="s">
        <v>156</v>
      </c>
      <c r="F320" s="170" t="s">
        <v>463</v>
      </c>
      <c r="H320" s="171">
        <v>320.52699999999999</v>
      </c>
      <c r="I320" s="172"/>
      <c r="L320" s="168"/>
      <c r="M320" s="173"/>
      <c r="T320" s="174"/>
      <c r="AT320" s="169" t="s">
        <v>200</v>
      </c>
      <c r="AU320" s="169" t="s">
        <v>96</v>
      </c>
      <c r="AV320" s="15" t="s">
        <v>198</v>
      </c>
      <c r="AW320" s="15" t="s">
        <v>41</v>
      </c>
      <c r="AX320" s="15" t="s">
        <v>94</v>
      </c>
      <c r="AY320" s="169" t="s">
        <v>190</v>
      </c>
    </row>
    <row r="321" spans="2:65" s="1" customFormat="1" ht="24.2" customHeight="1">
      <c r="B321" s="33"/>
      <c r="C321" s="134" t="s">
        <v>464</v>
      </c>
      <c r="D321" s="134" t="s">
        <v>193</v>
      </c>
      <c r="E321" s="135" t="s">
        <v>465</v>
      </c>
      <c r="F321" s="136" t="s">
        <v>466</v>
      </c>
      <c r="G321" s="137" t="s">
        <v>291</v>
      </c>
      <c r="H321" s="138">
        <v>17.713999999999999</v>
      </c>
      <c r="I321" s="139"/>
      <c r="J321" s="140">
        <f>ROUND(I321*H321,2)</f>
        <v>0</v>
      </c>
      <c r="K321" s="136" t="s">
        <v>214</v>
      </c>
      <c r="L321" s="33"/>
      <c r="M321" s="141" t="s">
        <v>1</v>
      </c>
      <c r="N321" s="142" t="s">
        <v>51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198</v>
      </c>
      <c r="AT321" s="145" t="s">
        <v>193</v>
      </c>
      <c r="AU321" s="145" t="s">
        <v>96</v>
      </c>
      <c r="AY321" s="17" t="s">
        <v>190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7" t="s">
        <v>94</v>
      </c>
      <c r="BK321" s="146">
        <f>ROUND(I321*H321,2)</f>
        <v>0</v>
      </c>
      <c r="BL321" s="17" t="s">
        <v>198</v>
      </c>
      <c r="BM321" s="145" t="s">
        <v>467</v>
      </c>
    </row>
    <row r="322" spans="2:65" s="14" customFormat="1" ht="11.25">
      <c r="B322" s="161"/>
      <c r="D322" s="148" t="s">
        <v>200</v>
      </c>
      <c r="E322" s="162" t="s">
        <v>1</v>
      </c>
      <c r="F322" s="163" t="s">
        <v>468</v>
      </c>
      <c r="H322" s="164">
        <v>4.4349999999999996</v>
      </c>
      <c r="I322" s="165"/>
      <c r="L322" s="161"/>
      <c r="M322" s="166"/>
      <c r="T322" s="167"/>
      <c r="AT322" s="162" t="s">
        <v>200</v>
      </c>
      <c r="AU322" s="162" t="s">
        <v>96</v>
      </c>
      <c r="AV322" s="14" t="s">
        <v>96</v>
      </c>
      <c r="AW322" s="14" t="s">
        <v>41</v>
      </c>
      <c r="AX322" s="14" t="s">
        <v>86</v>
      </c>
      <c r="AY322" s="162" t="s">
        <v>190</v>
      </c>
    </row>
    <row r="323" spans="2:65" s="14" customFormat="1" ht="11.25">
      <c r="B323" s="161"/>
      <c r="D323" s="148" t="s">
        <v>200</v>
      </c>
      <c r="E323" s="162" t="s">
        <v>1</v>
      </c>
      <c r="F323" s="163" t="s">
        <v>469</v>
      </c>
      <c r="H323" s="164">
        <v>6.0060000000000002</v>
      </c>
      <c r="I323" s="165"/>
      <c r="L323" s="161"/>
      <c r="M323" s="166"/>
      <c r="T323" s="167"/>
      <c r="AT323" s="162" t="s">
        <v>200</v>
      </c>
      <c r="AU323" s="162" t="s">
        <v>96</v>
      </c>
      <c r="AV323" s="14" t="s">
        <v>96</v>
      </c>
      <c r="AW323" s="14" t="s">
        <v>41</v>
      </c>
      <c r="AX323" s="14" t="s">
        <v>86</v>
      </c>
      <c r="AY323" s="162" t="s">
        <v>190</v>
      </c>
    </row>
    <row r="324" spans="2:65" s="12" customFormat="1" ht="11.25">
      <c r="B324" s="147"/>
      <c r="D324" s="148" t="s">
        <v>200</v>
      </c>
      <c r="E324" s="149" t="s">
        <v>1</v>
      </c>
      <c r="F324" s="150" t="s">
        <v>470</v>
      </c>
      <c r="H324" s="149" t="s">
        <v>1</v>
      </c>
      <c r="I324" s="151"/>
      <c r="L324" s="147"/>
      <c r="M324" s="152"/>
      <c r="T324" s="153"/>
      <c r="AT324" s="149" t="s">
        <v>200</v>
      </c>
      <c r="AU324" s="149" t="s">
        <v>96</v>
      </c>
      <c r="AV324" s="12" t="s">
        <v>94</v>
      </c>
      <c r="AW324" s="12" t="s">
        <v>41</v>
      </c>
      <c r="AX324" s="12" t="s">
        <v>86</v>
      </c>
      <c r="AY324" s="149" t="s">
        <v>190</v>
      </c>
    </row>
    <row r="325" spans="2:65" s="14" customFormat="1" ht="11.25">
      <c r="B325" s="161"/>
      <c r="D325" s="148" t="s">
        <v>200</v>
      </c>
      <c r="E325" s="162" t="s">
        <v>1</v>
      </c>
      <c r="F325" s="163" t="s">
        <v>471</v>
      </c>
      <c r="H325" s="164">
        <v>7.2729999999999997</v>
      </c>
      <c r="I325" s="165"/>
      <c r="L325" s="161"/>
      <c r="M325" s="166"/>
      <c r="T325" s="167"/>
      <c r="AT325" s="162" t="s">
        <v>200</v>
      </c>
      <c r="AU325" s="162" t="s">
        <v>96</v>
      </c>
      <c r="AV325" s="14" t="s">
        <v>96</v>
      </c>
      <c r="AW325" s="14" t="s">
        <v>41</v>
      </c>
      <c r="AX325" s="14" t="s">
        <v>86</v>
      </c>
      <c r="AY325" s="162" t="s">
        <v>190</v>
      </c>
    </row>
    <row r="326" spans="2:65" s="15" customFormat="1" ht="11.25">
      <c r="B326" s="168"/>
      <c r="D326" s="148" t="s">
        <v>200</v>
      </c>
      <c r="E326" s="169" t="s">
        <v>158</v>
      </c>
      <c r="F326" s="170" t="s">
        <v>207</v>
      </c>
      <c r="H326" s="171">
        <v>17.713999999999999</v>
      </c>
      <c r="I326" s="172"/>
      <c r="L326" s="168"/>
      <c r="M326" s="173"/>
      <c r="T326" s="174"/>
      <c r="AT326" s="169" t="s">
        <v>200</v>
      </c>
      <c r="AU326" s="169" t="s">
        <v>96</v>
      </c>
      <c r="AV326" s="15" t="s">
        <v>198</v>
      </c>
      <c r="AW326" s="15" t="s">
        <v>41</v>
      </c>
      <c r="AX326" s="15" t="s">
        <v>94</v>
      </c>
      <c r="AY326" s="169" t="s">
        <v>190</v>
      </c>
    </row>
    <row r="327" spans="2:65" s="1" customFormat="1" ht="16.5" customHeight="1">
      <c r="B327" s="33"/>
      <c r="C327" s="134" t="s">
        <v>472</v>
      </c>
      <c r="D327" s="134" t="s">
        <v>193</v>
      </c>
      <c r="E327" s="135" t="s">
        <v>473</v>
      </c>
      <c r="F327" s="136" t="s">
        <v>474</v>
      </c>
      <c r="G327" s="137" t="s">
        <v>255</v>
      </c>
      <c r="H327" s="138">
        <v>5.9850000000000003</v>
      </c>
      <c r="I327" s="139"/>
      <c r="J327" s="140">
        <f>ROUND(I327*H327,2)</f>
        <v>0</v>
      </c>
      <c r="K327" s="136" t="s">
        <v>197</v>
      </c>
      <c r="L327" s="33"/>
      <c r="M327" s="141" t="s">
        <v>1</v>
      </c>
      <c r="N327" s="142" t="s">
        <v>51</v>
      </c>
      <c r="P327" s="143">
        <f>O327*H327</f>
        <v>0</v>
      </c>
      <c r="Q327" s="143">
        <v>0</v>
      </c>
      <c r="R327" s="143">
        <f>Q327*H327</f>
        <v>0</v>
      </c>
      <c r="S327" s="143">
        <v>1.4</v>
      </c>
      <c r="T327" s="144">
        <f>S327*H327</f>
        <v>8.3789999999999996</v>
      </c>
      <c r="AR327" s="145" t="s">
        <v>198</v>
      </c>
      <c r="AT327" s="145" t="s">
        <v>193</v>
      </c>
      <c r="AU327" s="145" t="s">
        <v>96</v>
      </c>
      <c r="AY327" s="17" t="s">
        <v>190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7" t="s">
        <v>94</v>
      </c>
      <c r="BK327" s="146">
        <f>ROUND(I327*H327,2)</f>
        <v>0</v>
      </c>
      <c r="BL327" s="17" t="s">
        <v>198</v>
      </c>
      <c r="BM327" s="145" t="s">
        <v>475</v>
      </c>
    </row>
    <row r="328" spans="2:65" s="12" customFormat="1" ht="11.25">
      <c r="B328" s="147"/>
      <c r="D328" s="148" t="s">
        <v>200</v>
      </c>
      <c r="E328" s="149" t="s">
        <v>1</v>
      </c>
      <c r="F328" s="150" t="s">
        <v>476</v>
      </c>
      <c r="H328" s="149" t="s">
        <v>1</v>
      </c>
      <c r="I328" s="151"/>
      <c r="L328" s="147"/>
      <c r="M328" s="152"/>
      <c r="T328" s="153"/>
      <c r="AT328" s="149" t="s">
        <v>200</v>
      </c>
      <c r="AU328" s="149" t="s">
        <v>96</v>
      </c>
      <c r="AV328" s="12" t="s">
        <v>94</v>
      </c>
      <c r="AW328" s="12" t="s">
        <v>41</v>
      </c>
      <c r="AX328" s="12" t="s">
        <v>86</v>
      </c>
      <c r="AY328" s="149" t="s">
        <v>190</v>
      </c>
    </row>
    <row r="329" spans="2:65" s="12" customFormat="1" ht="11.25">
      <c r="B329" s="147"/>
      <c r="D329" s="148" t="s">
        <v>200</v>
      </c>
      <c r="E329" s="149" t="s">
        <v>1</v>
      </c>
      <c r="F329" s="150" t="s">
        <v>395</v>
      </c>
      <c r="H329" s="149" t="s">
        <v>1</v>
      </c>
      <c r="I329" s="151"/>
      <c r="L329" s="147"/>
      <c r="M329" s="152"/>
      <c r="T329" s="153"/>
      <c r="AT329" s="149" t="s">
        <v>200</v>
      </c>
      <c r="AU329" s="149" t="s">
        <v>96</v>
      </c>
      <c r="AV329" s="12" t="s">
        <v>94</v>
      </c>
      <c r="AW329" s="12" t="s">
        <v>41</v>
      </c>
      <c r="AX329" s="12" t="s">
        <v>86</v>
      </c>
      <c r="AY329" s="149" t="s">
        <v>190</v>
      </c>
    </row>
    <row r="330" spans="2:65" s="14" customFormat="1" ht="11.25">
      <c r="B330" s="161"/>
      <c r="D330" s="148" t="s">
        <v>200</v>
      </c>
      <c r="E330" s="162" t="s">
        <v>1</v>
      </c>
      <c r="F330" s="163" t="s">
        <v>477</v>
      </c>
      <c r="H330" s="164">
        <v>1.98</v>
      </c>
      <c r="I330" s="165"/>
      <c r="L330" s="161"/>
      <c r="M330" s="166"/>
      <c r="T330" s="167"/>
      <c r="AT330" s="162" t="s">
        <v>200</v>
      </c>
      <c r="AU330" s="162" t="s">
        <v>96</v>
      </c>
      <c r="AV330" s="14" t="s">
        <v>96</v>
      </c>
      <c r="AW330" s="14" t="s">
        <v>41</v>
      </c>
      <c r="AX330" s="14" t="s">
        <v>86</v>
      </c>
      <c r="AY330" s="162" t="s">
        <v>190</v>
      </c>
    </row>
    <row r="331" spans="2:65" s="14" customFormat="1" ht="11.25">
      <c r="B331" s="161"/>
      <c r="D331" s="148" t="s">
        <v>200</v>
      </c>
      <c r="E331" s="162" t="s">
        <v>1</v>
      </c>
      <c r="F331" s="163" t="s">
        <v>478</v>
      </c>
      <c r="H331" s="164">
        <v>0.27</v>
      </c>
      <c r="I331" s="165"/>
      <c r="L331" s="161"/>
      <c r="M331" s="166"/>
      <c r="T331" s="167"/>
      <c r="AT331" s="162" t="s">
        <v>200</v>
      </c>
      <c r="AU331" s="162" t="s">
        <v>96</v>
      </c>
      <c r="AV331" s="14" t="s">
        <v>96</v>
      </c>
      <c r="AW331" s="14" t="s">
        <v>41</v>
      </c>
      <c r="AX331" s="14" t="s">
        <v>86</v>
      </c>
      <c r="AY331" s="162" t="s">
        <v>190</v>
      </c>
    </row>
    <row r="332" spans="2:65" s="14" customFormat="1" ht="11.25">
      <c r="B332" s="161"/>
      <c r="D332" s="148" t="s">
        <v>200</v>
      </c>
      <c r="E332" s="162" t="s">
        <v>1</v>
      </c>
      <c r="F332" s="163" t="s">
        <v>479</v>
      </c>
      <c r="H332" s="164">
        <v>0.375</v>
      </c>
      <c r="I332" s="165"/>
      <c r="L332" s="161"/>
      <c r="M332" s="166"/>
      <c r="T332" s="167"/>
      <c r="AT332" s="162" t="s">
        <v>200</v>
      </c>
      <c r="AU332" s="162" t="s">
        <v>96</v>
      </c>
      <c r="AV332" s="14" t="s">
        <v>96</v>
      </c>
      <c r="AW332" s="14" t="s">
        <v>41</v>
      </c>
      <c r="AX332" s="14" t="s">
        <v>86</v>
      </c>
      <c r="AY332" s="162" t="s">
        <v>190</v>
      </c>
    </row>
    <row r="333" spans="2:65" s="12" customFormat="1" ht="11.25">
      <c r="B333" s="147"/>
      <c r="D333" s="148" t="s">
        <v>200</v>
      </c>
      <c r="E333" s="149" t="s">
        <v>1</v>
      </c>
      <c r="F333" s="150" t="s">
        <v>399</v>
      </c>
      <c r="H333" s="149" t="s">
        <v>1</v>
      </c>
      <c r="I333" s="151"/>
      <c r="L333" s="147"/>
      <c r="M333" s="152"/>
      <c r="T333" s="153"/>
      <c r="AT333" s="149" t="s">
        <v>200</v>
      </c>
      <c r="AU333" s="149" t="s">
        <v>96</v>
      </c>
      <c r="AV333" s="12" t="s">
        <v>94</v>
      </c>
      <c r="AW333" s="12" t="s">
        <v>41</v>
      </c>
      <c r="AX333" s="12" t="s">
        <v>86</v>
      </c>
      <c r="AY333" s="149" t="s">
        <v>190</v>
      </c>
    </row>
    <row r="334" spans="2:65" s="14" customFormat="1" ht="11.25">
      <c r="B334" s="161"/>
      <c r="D334" s="148" t="s">
        <v>200</v>
      </c>
      <c r="E334" s="162" t="s">
        <v>1</v>
      </c>
      <c r="F334" s="163" t="s">
        <v>480</v>
      </c>
      <c r="H334" s="164">
        <v>2.4</v>
      </c>
      <c r="I334" s="165"/>
      <c r="L334" s="161"/>
      <c r="M334" s="166"/>
      <c r="T334" s="167"/>
      <c r="AT334" s="162" t="s">
        <v>200</v>
      </c>
      <c r="AU334" s="162" t="s">
        <v>96</v>
      </c>
      <c r="AV334" s="14" t="s">
        <v>96</v>
      </c>
      <c r="AW334" s="14" t="s">
        <v>41</v>
      </c>
      <c r="AX334" s="14" t="s">
        <v>86</v>
      </c>
      <c r="AY334" s="162" t="s">
        <v>190</v>
      </c>
    </row>
    <row r="335" spans="2:65" s="14" customFormat="1" ht="11.25">
      <c r="B335" s="161"/>
      <c r="D335" s="148" t="s">
        <v>200</v>
      </c>
      <c r="E335" s="162" t="s">
        <v>1</v>
      </c>
      <c r="F335" s="163" t="s">
        <v>481</v>
      </c>
      <c r="H335" s="164">
        <v>0.66</v>
      </c>
      <c r="I335" s="165"/>
      <c r="L335" s="161"/>
      <c r="M335" s="166"/>
      <c r="T335" s="167"/>
      <c r="AT335" s="162" t="s">
        <v>200</v>
      </c>
      <c r="AU335" s="162" t="s">
        <v>96</v>
      </c>
      <c r="AV335" s="14" t="s">
        <v>96</v>
      </c>
      <c r="AW335" s="14" t="s">
        <v>41</v>
      </c>
      <c r="AX335" s="14" t="s">
        <v>86</v>
      </c>
      <c r="AY335" s="162" t="s">
        <v>190</v>
      </c>
    </row>
    <row r="336" spans="2:65" s="14" customFormat="1" ht="11.25">
      <c r="B336" s="161"/>
      <c r="D336" s="148" t="s">
        <v>200</v>
      </c>
      <c r="E336" s="162" t="s">
        <v>1</v>
      </c>
      <c r="F336" s="163" t="s">
        <v>482</v>
      </c>
      <c r="H336" s="164">
        <v>0.3</v>
      </c>
      <c r="I336" s="165"/>
      <c r="L336" s="161"/>
      <c r="M336" s="166"/>
      <c r="T336" s="167"/>
      <c r="AT336" s="162" t="s">
        <v>200</v>
      </c>
      <c r="AU336" s="162" t="s">
        <v>96</v>
      </c>
      <c r="AV336" s="14" t="s">
        <v>96</v>
      </c>
      <c r="AW336" s="14" t="s">
        <v>41</v>
      </c>
      <c r="AX336" s="14" t="s">
        <v>86</v>
      </c>
      <c r="AY336" s="162" t="s">
        <v>190</v>
      </c>
    </row>
    <row r="337" spans="2:65" s="15" customFormat="1" ht="11.25">
      <c r="B337" s="168"/>
      <c r="D337" s="148" t="s">
        <v>200</v>
      </c>
      <c r="E337" s="169" t="s">
        <v>1</v>
      </c>
      <c r="F337" s="170" t="s">
        <v>207</v>
      </c>
      <c r="H337" s="171">
        <v>5.9850000000000003</v>
      </c>
      <c r="I337" s="172"/>
      <c r="L337" s="168"/>
      <c r="M337" s="173"/>
      <c r="T337" s="174"/>
      <c r="AT337" s="169" t="s">
        <v>200</v>
      </c>
      <c r="AU337" s="169" t="s">
        <v>96</v>
      </c>
      <c r="AV337" s="15" t="s">
        <v>198</v>
      </c>
      <c r="AW337" s="15" t="s">
        <v>41</v>
      </c>
      <c r="AX337" s="15" t="s">
        <v>94</v>
      </c>
      <c r="AY337" s="169" t="s">
        <v>190</v>
      </c>
    </row>
    <row r="338" spans="2:65" s="1" customFormat="1" ht="16.5" customHeight="1">
      <c r="B338" s="33"/>
      <c r="C338" s="134" t="s">
        <v>483</v>
      </c>
      <c r="D338" s="134" t="s">
        <v>193</v>
      </c>
      <c r="E338" s="135" t="s">
        <v>484</v>
      </c>
      <c r="F338" s="136" t="s">
        <v>485</v>
      </c>
      <c r="G338" s="137" t="s">
        <v>196</v>
      </c>
      <c r="H338" s="138">
        <v>78</v>
      </c>
      <c r="I338" s="139"/>
      <c r="J338" s="140">
        <f>ROUND(I338*H338,2)</f>
        <v>0</v>
      </c>
      <c r="K338" s="136" t="s">
        <v>197</v>
      </c>
      <c r="L338" s="33"/>
      <c r="M338" s="141" t="s">
        <v>1</v>
      </c>
      <c r="N338" s="142" t="s">
        <v>51</v>
      </c>
      <c r="P338" s="143">
        <f>O338*H338</f>
        <v>0</v>
      </c>
      <c r="Q338" s="143">
        <v>0</v>
      </c>
      <c r="R338" s="143">
        <f>Q338*H338</f>
        <v>0</v>
      </c>
      <c r="S338" s="143">
        <v>0.28999999999999998</v>
      </c>
      <c r="T338" s="144">
        <f>S338*H338</f>
        <v>22.619999999999997</v>
      </c>
      <c r="AR338" s="145" t="s">
        <v>198</v>
      </c>
      <c r="AT338" s="145" t="s">
        <v>193</v>
      </c>
      <c r="AU338" s="145" t="s">
        <v>96</v>
      </c>
      <c r="AY338" s="17" t="s">
        <v>190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94</v>
      </c>
      <c r="BK338" s="146">
        <f>ROUND(I338*H338,2)</f>
        <v>0</v>
      </c>
      <c r="BL338" s="17" t="s">
        <v>198</v>
      </c>
      <c r="BM338" s="145" t="s">
        <v>486</v>
      </c>
    </row>
    <row r="339" spans="2:65" s="12" customFormat="1" ht="11.25">
      <c r="B339" s="147"/>
      <c r="D339" s="148" t="s">
        <v>200</v>
      </c>
      <c r="E339" s="149" t="s">
        <v>1</v>
      </c>
      <c r="F339" s="150" t="s">
        <v>427</v>
      </c>
      <c r="H339" s="149" t="s">
        <v>1</v>
      </c>
      <c r="I339" s="151"/>
      <c r="L339" s="147"/>
      <c r="M339" s="152"/>
      <c r="T339" s="153"/>
      <c r="AT339" s="149" t="s">
        <v>200</v>
      </c>
      <c r="AU339" s="149" t="s">
        <v>96</v>
      </c>
      <c r="AV339" s="12" t="s">
        <v>94</v>
      </c>
      <c r="AW339" s="12" t="s">
        <v>41</v>
      </c>
      <c r="AX339" s="12" t="s">
        <v>86</v>
      </c>
      <c r="AY339" s="149" t="s">
        <v>190</v>
      </c>
    </row>
    <row r="340" spans="2:65" s="14" customFormat="1" ht="11.25">
      <c r="B340" s="161"/>
      <c r="D340" s="148" t="s">
        <v>200</v>
      </c>
      <c r="E340" s="162" t="s">
        <v>1</v>
      </c>
      <c r="F340" s="163" t="s">
        <v>487</v>
      </c>
      <c r="H340" s="164">
        <v>71</v>
      </c>
      <c r="I340" s="165"/>
      <c r="L340" s="161"/>
      <c r="M340" s="166"/>
      <c r="T340" s="167"/>
      <c r="AT340" s="162" t="s">
        <v>200</v>
      </c>
      <c r="AU340" s="162" t="s">
        <v>96</v>
      </c>
      <c r="AV340" s="14" t="s">
        <v>96</v>
      </c>
      <c r="AW340" s="14" t="s">
        <v>41</v>
      </c>
      <c r="AX340" s="14" t="s">
        <v>86</v>
      </c>
      <c r="AY340" s="162" t="s">
        <v>190</v>
      </c>
    </row>
    <row r="341" spans="2:65" s="14" customFormat="1" ht="11.25">
      <c r="B341" s="161"/>
      <c r="D341" s="148" t="s">
        <v>200</v>
      </c>
      <c r="E341" s="162" t="s">
        <v>1</v>
      </c>
      <c r="F341" s="163" t="s">
        <v>428</v>
      </c>
      <c r="H341" s="164">
        <v>5</v>
      </c>
      <c r="I341" s="165"/>
      <c r="L341" s="161"/>
      <c r="M341" s="166"/>
      <c r="T341" s="167"/>
      <c r="AT341" s="162" t="s">
        <v>200</v>
      </c>
      <c r="AU341" s="162" t="s">
        <v>96</v>
      </c>
      <c r="AV341" s="14" t="s">
        <v>96</v>
      </c>
      <c r="AW341" s="14" t="s">
        <v>41</v>
      </c>
      <c r="AX341" s="14" t="s">
        <v>86</v>
      </c>
      <c r="AY341" s="162" t="s">
        <v>190</v>
      </c>
    </row>
    <row r="342" spans="2:65" s="14" customFormat="1" ht="11.25">
      <c r="B342" s="161"/>
      <c r="D342" s="148" t="s">
        <v>200</v>
      </c>
      <c r="E342" s="162" t="s">
        <v>1</v>
      </c>
      <c r="F342" s="163" t="s">
        <v>354</v>
      </c>
      <c r="H342" s="164">
        <v>2</v>
      </c>
      <c r="I342" s="165"/>
      <c r="L342" s="161"/>
      <c r="M342" s="166"/>
      <c r="T342" s="167"/>
      <c r="AT342" s="162" t="s">
        <v>200</v>
      </c>
      <c r="AU342" s="162" t="s">
        <v>96</v>
      </c>
      <c r="AV342" s="14" t="s">
        <v>96</v>
      </c>
      <c r="AW342" s="14" t="s">
        <v>41</v>
      </c>
      <c r="AX342" s="14" t="s">
        <v>86</v>
      </c>
      <c r="AY342" s="162" t="s">
        <v>190</v>
      </c>
    </row>
    <row r="343" spans="2:65" s="15" customFormat="1" ht="11.25">
      <c r="B343" s="168"/>
      <c r="D343" s="148" t="s">
        <v>200</v>
      </c>
      <c r="E343" s="169" t="s">
        <v>1</v>
      </c>
      <c r="F343" s="170" t="s">
        <v>207</v>
      </c>
      <c r="H343" s="171">
        <v>78</v>
      </c>
      <c r="I343" s="172"/>
      <c r="L343" s="168"/>
      <c r="M343" s="173"/>
      <c r="T343" s="174"/>
      <c r="AT343" s="169" t="s">
        <v>200</v>
      </c>
      <c r="AU343" s="169" t="s">
        <v>96</v>
      </c>
      <c r="AV343" s="15" t="s">
        <v>198</v>
      </c>
      <c r="AW343" s="15" t="s">
        <v>41</v>
      </c>
      <c r="AX343" s="15" t="s">
        <v>94</v>
      </c>
      <c r="AY343" s="169" t="s">
        <v>190</v>
      </c>
    </row>
    <row r="344" spans="2:65" s="1" customFormat="1" ht="21.75" customHeight="1">
      <c r="B344" s="33"/>
      <c r="C344" s="134" t="s">
        <v>488</v>
      </c>
      <c r="D344" s="134" t="s">
        <v>193</v>
      </c>
      <c r="E344" s="135" t="s">
        <v>489</v>
      </c>
      <c r="F344" s="136" t="s">
        <v>490</v>
      </c>
      <c r="G344" s="137" t="s">
        <v>196</v>
      </c>
      <c r="H344" s="138">
        <v>770</v>
      </c>
      <c r="I344" s="139"/>
      <c r="J344" s="140">
        <f>ROUND(I344*H344,2)</f>
        <v>0</v>
      </c>
      <c r="K344" s="136" t="s">
        <v>197</v>
      </c>
      <c r="L344" s="33"/>
      <c r="M344" s="141" t="s">
        <v>1</v>
      </c>
      <c r="N344" s="142" t="s">
        <v>51</v>
      </c>
      <c r="P344" s="143">
        <f>O344*H344</f>
        <v>0</v>
      </c>
      <c r="Q344" s="143">
        <v>0</v>
      </c>
      <c r="R344" s="143">
        <f>Q344*H344</f>
        <v>0</v>
      </c>
      <c r="S344" s="143">
        <v>0.28999999999999998</v>
      </c>
      <c r="T344" s="144">
        <f>S344*H344</f>
        <v>223.29999999999998</v>
      </c>
      <c r="AR344" s="145" t="s">
        <v>198</v>
      </c>
      <c r="AT344" s="145" t="s">
        <v>193</v>
      </c>
      <c r="AU344" s="145" t="s">
        <v>96</v>
      </c>
      <c r="AY344" s="17" t="s">
        <v>190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94</v>
      </c>
      <c r="BK344" s="146">
        <f>ROUND(I344*H344,2)</f>
        <v>0</v>
      </c>
      <c r="BL344" s="17" t="s">
        <v>198</v>
      </c>
      <c r="BM344" s="145" t="s">
        <v>491</v>
      </c>
    </row>
    <row r="345" spans="2:65" s="12" customFormat="1" ht="11.25">
      <c r="B345" s="147"/>
      <c r="D345" s="148" t="s">
        <v>200</v>
      </c>
      <c r="E345" s="149" t="s">
        <v>1</v>
      </c>
      <c r="F345" s="150" t="s">
        <v>407</v>
      </c>
      <c r="H345" s="149" t="s">
        <v>1</v>
      </c>
      <c r="I345" s="151"/>
      <c r="L345" s="147"/>
      <c r="M345" s="152"/>
      <c r="T345" s="153"/>
      <c r="AT345" s="149" t="s">
        <v>200</v>
      </c>
      <c r="AU345" s="149" t="s">
        <v>96</v>
      </c>
      <c r="AV345" s="12" t="s">
        <v>94</v>
      </c>
      <c r="AW345" s="12" t="s">
        <v>41</v>
      </c>
      <c r="AX345" s="12" t="s">
        <v>86</v>
      </c>
      <c r="AY345" s="149" t="s">
        <v>190</v>
      </c>
    </row>
    <row r="346" spans="2:65" s="14" customFormat="1" ht="11.25">
      <c r="B346" s="161"/>
      <c r="D346" s="148" t="s">
        <v>200</v>
      </c>
      <c r="E346" s="162" t="s">
        <v>1</v>
      </c>
      <c r="F346" s="163" t="s">
        <v>413</v>
      </c>
      <c r="H346" s="164">
        <v>770</v>
      </c>
      <c r="I346" s="165"/>
      <c r="L346" s="161"/>
      <c r="M346" s="166"/>
      <c r="T346" s="167"/>
      <c r="AT346" s="162" t="s">
        <v>200</v>
      </c>
      <c r="AU346" s="162" t="s">
        <v>96</v>
      </c>
      <c r="AV346" s="14" t="s">
        <v>96</v>
      </c>
      <c r="AW346" s="14" t="s">
        <v>41</v>
      </c>
      <c r="AX346" s="14" t="s">
        <v>86</v>
      </c>
      <c r="AY346" s="162" t="s">
        <v>190</v>
      </c>
    </row>
    <row r="347" spans="2:65" s="15" customFormat="1" ht="11.25">
      <c r="B347" s="168"/>
      <c r="D347" s="148" t="s">
        <v>200</v>
      </c>
      <c r="E347" s="169" t="s">
        <v>1</v>
      </c>
      <c r="F347" s="170" t="s">
        <v>207</v>
      </c>
      <c r="H347" s="171">
        <v>770</v>
      </c>
      <c r="I347" s="172"/>
      <c r="L347" s="168"/>
      <c r="M347" s="173"/>
      <c r="T347" s="174"/>
      <c r="AT347" s="169" t="s">
        <v>200</v>
      </c>
      <c r="AU347" s="169" t="s">
        <v>96</v>
      </c>
      <c r="AV347" s="15" t="s">
        <v>198</v>
      </c>
      <c r="AW347" s="15" t="s">
        <v>41</v>
      </c>
      <c r="AX347" s="15" t="s">
        <v>94</v>
      </c>
      <c r="AY347" s="169" t="s">
        <v>190</v>
      </c>
    </row>
    <row r="348" spans="2:65" s="1" customFormat="1" ht="16.5" customHeight="1">
      <c r="B348" s="33"/>
      <c r="C348" s="134" t="s">
        <v>492</v>
      </c>
      <c r="D348" s="134" t="s">
        <v>193</v>
      </c>
      <c r="E348" s="135" t="s">
        <v>493</v>
      </c>
      <c r="F348" s="136" t="s">
        <v>494</v>
      </c>
      <c r="G348" s="137" t="s">
        <v>291</v>
      </c>
      <c r="H348" s="138">
        <v>254.29900000000001</v>
      </c>
      <c r="I348" s="139"/>
      <c r="J348" s="140">
        <f>ROUND(I348*H348,2)</f>
        <v>0</v>
      </c>
      <c r="K348" s="136" t="s">
        <v>197</v>
      </c>
      <c r="L348" s="33"/>
      <c r="M348" s="141" t="s">
        <v>1</v>
      </c>
      <c r="N348" s="142" t="s">
        <v>51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198</v>
      </c>
      <c r="AT348" s="145" t="s">
        <v>193</v>
      </c>
      <c r="AU348" s="145" t="s">
        <v>96</v>
      </c>
      <c r="AY348" s="17" t="s">
        <v>190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94</v>
      </c>
      <c r="BK348" s="146">
        <f>ROUND(I348*H348,2)</f>
        <v>0</v>
      </c>
      <c r="BL348" s="17" t="s">
        <v>198</v>
      </c>
      <c r="BM348" s="145" t="s">
        <v>495</v>
      </c>
    </row>
    <row r="349" spans="2:65" s="1" customFormat="1" ht="16.5" customHeight="1">
      <c r="B349" s="33"/>
      <c r="C349" s="134" t="s">
        <v>496</v>
      </c>
      <c r="D349" s="134" t="s">
        <v>193</v>
      </c>
      <c r="E349" s="135" t="s">
        <v>497</v>
      </c>
      <c r="F349" s="136" t="s">
        <v>498</v>
      </c>
      <c r="G349" s="137" t="s">
        <v>291</v>
      </c>
      <c r="H349" s="138">
        <v>2034.3920000000001</v>
      </c>
      <c r="I349" s="139"/>
      <c r="J349" s="140">
        <f>ROUND(I349*H349,2)</f>
        <v>0</v>
      </c>
      <c r="K349" s="136" t="s">
        <v>197</v>
      </c>
      <c r="L349" s="33"/>
      <c r="M349" s="141" t="s">
        <v>1</v>
      </c>
      <c r="N349" s="142" t="s">
        <v>51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198</v>
      </c>
      <c r="AT349" s="145" t="s">
        <v>193</v>
      </c>
      <c r="AU349" s="145" t="s">
        <v>96</v>
      </c>
      <c r="AY349" s="17" t="s">
        <v>190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94</v>
      </c>
      <c r="BK349" s="146">
        <f>ROUND(I349*H349,2)</f>
        <v>0</v>
      </c>
      <c r="BL349" s="17" t="s">
        <v>198</v>
      </c>
      <c r="BM349" s="145" t="s">
        <v>499</v>
      </c>
    </row>
    <row r="350" spans="2:65" s="14" customFormat="1" ht="11.25">
      <c r="B350" s="161"/>
      <c r="D350" s="148" t="s">
        <v>200</v>
      </c>
      <c r="F350" s="163" t="s">
        <v>500</v>
      </c>
      <c r="H350" s="164">
        <v>2034.3920000000001</v>
      </c>
      <c r="I350" s="165"/>
      <c r="L350" s="161"/>
      <c r="M350" s="166"/>
      <c r="T350" s="167"/>
      <c r="AT350" s="162" t="s">
        <v>200</v>
      </c>
      <c r="AU350" s="162" t="s">
        <v>96</v>
      </c>
      <c r="AV350" s="14" t="s">
        <v>96</v>
      </c>
      <c r="AW350" s="14" t="s">
        <v>4</v>
      </c>
      <c r="AX350" s="14" t="s">
        <v>94</v>
      </c>
      <c r="AY350" s="162" t="s">
        <v>190</v>
      </c>
    </row>
    <row r="351" spans="2:65" s="1" customFormat="1" ht="24.2" customHeight="1">
      <c r="B351" s="33"/>
      <c r="C351" s="134" t="s">
        <v>501</v>
      </c>
      <c r="D351" s="134" t="s">
        <v>193</v>
      </c>
      <c r="E351" s="135" t="s">
        <v>502</v>
      </c>
      <c r="F351" s="136" t="s">
        <v>503</v>
      </c>
      <c r="G351" s="137" t="s">
        <v>291</v>
      </c>
      <c r="H351" s="138">
        <v>254.29900000000001</v>
      </c>
      <c r="I351" s="139"/>
      <c r="J351" s="140">
        <f>ROUND(I351*H351,2)</f>
        <v>0</v>
      </c>
      <c r="K351" s="136" t="s">
        <v>214</v>
      </c>
      <c r="L351" s="33"/>
      <c r="M351" s="141" t="s">
        <v>1</v>
      </c>
      <c r="N351" s="142" t="s">
        <v>51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198</v>
      </c>
      <c r="AT351" s="145" t="s">
        <v>193</v>
      </c>
      <c r="AU351" s="145" t="s">
        <v>96</v>
      </c>
      <c r="AY351" s="17" t="s">
        <v>190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94</v>
      </c>
      <c r="BK351" s="146">
        <f>ROUND(I351*H351,2)</f>
        <v>0</v>
      </c>
      <c r="BL351" s="17" t="s">
        <v>198</v>
      </c>
      <c r="BM351" s="145" t="s">
        <v>504</v>
      </c>
    </row>
    <row r="352" spans="2:65" s="1" customFormat="1" ht="24.2" customHeight="1">
      <c r="B352" s="33"/>
      <c r="C352" s="134" t="s">
        <v>505</v>
      </c>
      <c r="D352" s="134" t="s">
        <v>193</v>
      </c>
      <c r="E352" s="135" t="s">
        <v>506</v>
      </c>
      <c r="F352" s="136" t="s">
        <v>507</v>
      </c>
      <c r="G352" s="137" t="s">
        <v>508</v>
      </c>
      <c r="H352" s="138">
        <v>1</v>
      </c>
      <c r="I352" s="139"/>
      <c r="J352" s="140">
        <f>ROUND(I352*H352,2)</f>
        <v>0</v>
      </c>
      <c r="K352" s="136" t="s">
        <v>214</v>
      </c>
      <c r="L352" s="33"/>
      <c r="M352" s="141" t="s">
        <v>1</v>
      </c>
      <c r="N352" s="142" t="s">
        <v>51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198</v>
      </c>
      <c r="AT352" s="145" t="s">
        <v>193</v>
      </c>
      <c r="AU352" s="145" t="s">
        <v>96</v>
      </c>
      <c r="AY352" s="17" t="s">
        <v>190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7" t="s">
        <v>94</v>
      </c>
      <c r="BK352" s="146">
        <f>ROUND(I352*H352,2)</f>
        <v>0</v>
      </c>
      <c r="BL352" s="17" t="s">
        <v>198</v>
      </c>
      <c r="BM352" s="145" t="s">
        <v>509</v>
      </c>
    </row>
    <row r="353" spans="2:65" s="14" customFormat="1" ht="11.25">
      <c r="B353" s="161"/>
      <c r="D353" s="148" t="s">
        <v>200</v>
      </c>
      <c r="E353" s="162" t="s">
        <v>1</v>
      </c>
      <c r="F353" s="163" t="s">
        <v>510</v>
      </c>
      <c r="H353" s="164">
        <v>1</v>
      </c>
      <c r="I353" s="165"/>
      <c r="L353" s="161"/>
      <c r="M353" s="166"/>
      <c r="T353" s="167"/>
      <c r="AT353" s="162" t="s">
        <v>200</v>
      </c>
      <c r="AU353" s="162" t="s">
        <v>96</v>
      </c>
      <c r="AV353" s="14" t="s">
        <v>96</v>
      </c>
      <c r="AW353" s="14" t="s">
        <v>41</v>
      </c>
      <c r="AX353" s="14" t="s">
        <v>94</v>
      </c>
      <c r="AY353" s="162" t="s">
        <v>190</v>
      </c>
    </row>
    <row r="354" spans="2:65" s="11" customFormat="1" ht="22.9" customHeight="1">
      <c r="B354" s="122"/>
      <c r="D354" s="123" t="s">
        <v>85</v>
      </c>
      <c r="E354" s="132" t="s">
        <v>272</v>
      </c>
      <c r="F354" s="132" t="s">
        <v>511</v>
      </c>
      <c r="I354" s="125"/>
      <c r="J354" s="133">
        <f>BK354</f>
        <v>0</v>
      </c>
      <c r="L354" s="122"/>
      <c r="M354" s="127"/>
      <c r="P354" s="128">
        <f>SUM(P355:P507)</f>
        <v>0</v>
      </c>
      <c r="R354" s="128">
        <f>SUM(R355:R507)</f>
        <v>0</v>
      </c>
      <c r="T354" s="129">
        <f>SUM(T355:T507)</f>
        <v>0</v>
      </c>
      <c r="AR354" s="123" t="s">
        <v>94</v>
      </c>
      <c r="AT354" s="130" t="s">
        <v>85</v>
      </c>
      <c r="AU354" s="130" t="s">
        <v>94</v>
      </c>
      <c r="AY354" s="123" t="s">
        <v>190</v>
      </c>
      <c r="BK354" s="131">
        <f>SUM(BK355:BK507)</f>
        <v>0</v>
      </c>
    </row>
    <row r="355" spans="2:65" s="1" customFormat="1" ht="16.5" customHeight="1">
      <c r="B355" s="33"/>
      <c r="C355" s="134" t="s">
        <v>512</v>
      </c>
      <c r="D355" s="134" t="s">
        <v>193</v>
      </c>
      <c r="E355" s="135" t="s">
        <v>513</v>
      </c>
      <c r="F355" s="136" t="s">
        <v>514</v>
      </c>
      <c r="G355" s="137" t="s">
        <v>196</v>
      </c>
      <c r="H355" s="138">
        <v>4.8</v>
      </c>
      <c r="I355" s="139"/>
      <c r="J355" s="140">
        <f>ROUND(I355*H355,2)</f>
        <v>0</v>
      </c>
      <c r="K355" s="136" t="s">
        <v>197</v>
      </c>
      <c r="L355" s="33"/>
      <c r="M355" s="141" t="s">
        <v>1</v>
      </c>
      <c r="N355" s="142" t="s">
        <v>51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198</v>
      </c>
      <c r="AT355" s="145" t="s">
        <v>193</v>
      </c>
      <c r="AU355" s="145" t="s">
        <v>96</v>
      </c>
      <c r="AY355" s="17" t="s">
        <v>190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94</v>
      </c>
      <c r="BK355" s="146">
        <f>ROUND(I355*H355,2)</f>
        <v>0</v>
      </c>
      <c r="BL355" s="17" t="s">
        <v>198</v>
      </c>
      <c r="BM355" s="145" t="s">
        <v>515</v>
      </c>
    </row>
    <row r="356" spans="2:65" s="12" customFormat="1" ht="11.25">
      <c r="B356" s="147"/>
      <c r="D356" s="148" t="s">
        <v>200</v>
      </c>
      <c r="E356" s="149" t="s">
        <v>1</v>
      </c>
      <c r="F356" s="150" t="s">
        <v>427</v>
      </c>
      <c r="H356" s="149" t="s">
        <v>1</v>
      </c>
      <c r="I356" s="151"/>
      <c r="L356" s="147"/>
      <c r="M356" s="152"/>
      <c r="T356" s="153"/>
      <c r="AT356" s="149" t="s">
        <v>200</v>
      </c>
      <c r="AU356" s="149" t="s">
        <v>96</v>
      </c>
      <c r="AV356" s="12" t="s">
        <v>94</v>
      </c>
      <c r="AW356" s="12" t="s">
        <v>41</v>
      </c>
      <c r="AX356" s="12" t="s">
        <v>86</v>
      </c>
      <c r="AY356" s="149" t="s">
        <v>190</v>
      </c>
    </row>
    <row r="357" spans="2:65" s="14" customFormat="1" ht="11.25">
      <c r="B357" s="161"/>
      <c r="D357" s="148" t="s">
        <v>200</v>
      </c>
      <c r="E357" s="162" t="s">
        <v>1</v>
      </c>
      <c r="F357" s="163" t="s">
        <v>516</v>
      </c>
      <c r="H357" s="164">
        <v>4.8</v>
      </c>
      <c r="I357" s="165"/>
      <c r="L357" s="161"/>
      <c r="M357" s="166"/>
      <c r="T357" s="167"/>
      <c r="AT357" s="162" t="s">
        <v>200</v>
      </c>
      <c r="AU357" s="162" t="s">
        <v>96</v>
      </c>
      <c r="AV357" s="14" t="s">
        <v>96</v>
      </c>
      <c r="AW357" s="14" t="s">
        <v>41</v>
      </c>
      <c r="AX357" s="14" t="s">
        <v>94</v>
      </c>
      <c r="AY357" s="162" t="s">
        <v>190</v>
      </c>
    </row>
    <row r="358" spans="2:65" s="1" customFormat="1" ht="16.5" customHeight="1">
      <c r="B358" s="33"/>
      <c r="C358" s="134" t="s">
        <v>517</v>
      </c>
      <c r="D358" s="134" t="s">
        <v>193</v>
      </c>
      <c r="E358" s="135" t="s">
        <v>518</v>
      </c>
      <c r="F358" s="136" t="s">
        <v>519</v>
      </c>
      <c r="G358" s="137" t="s">
        <v>196</v>
      </c>
      <c r="H358" s="138">
        <v>357.42</v>
      </c>
      <c r="I358" s="139"/>
      <c r="J358" s="140">
        <f>ROUND(I358*H358,2)</f>
        <v>0</v>
      </c>
      <c r="K358" s="136" t="s">
        <v>214</v>
      </c>
      <c r="L358" s="33"/>
      <c r="M358" s="141" t="s">
        <v>1</v>
      </c>
      <c r="N358" s="142" t="s">
        <v>51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198</v>
      </c>
      <c r="AT358" s="145" t="s">
        <v>193</v>
      </c>
      <c r="AU358" s="145" t="s">
        <v>96</v>
      </c>
      <c r="AY358" s="17" t="s">
        <v>190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7" t="s">
        <v>94</v>
      </c>
      <c r="BK358" s="146">
        <f>ROUND(I358*H358,2)</f>
        <v>0</v>
      </c>
      <c r="BL358" s="17" t="s">
        <v>198</v>
      </c>
      <c r="BM358" s="145" t="s">
        <v>520</v>
      </c>
    </row>
    <row r="359" spans="2:65" s="12" customFormat="1" ht="11.25">
      <c r="B359" s="147"/>
      <c r="D359" s="148" t="s">
        <v>200</v>
      </c>
      <c r="E359" s="149" t="s">
        <v>1</v>
      </c>
      <c r="F359" s="150" t="s">
        <v>521</v>
      </c>
      <c r="H359" s="149" t="s">
        <v>1</v>
      </c>
      <c r="I359" s="151"/>
      <c r="L359" s="147"/>
      <c r="M359" s="152"/>
      <c r="T359" s="153"/>
      <c r="AT359" s="149" t="s">
        <v>200</v>
      </c>
      <c r="AU359" s="149" t="s">
        <v>96</v>
      </c>
      <c r="AV359" s="12" t="s">
        <v>94</v>
      </c>
      <c r="AW359" s="12" t="s">
        <v>41</v>
      </c>
      <c r="AX359" s="12" t="s">
        <v>86</v>
      </c>
      <c r="AY359" s="149" t="s">
        <v>190</v>
      </c>
    </row>
    <row r="360" spans="2:65" s="12" customFormat="1" ht="11.25">
      <c r="B360" s="147"/>
      <c r="D360" s="148" t="s">
        <v>200</v>
      </c>
      <c r="E360" s="149" t="s">
        <v>1</v>
      </c>
      <c r="F360" s="150" t="s">
        <v>522</v>
      </c>
      <c r="H360" s="149" t="s">
        <v>1</v>
      </c>
      <c r="I360" s="151"/>
      <c r="L360" s="147"/>
      <c r="M360" s="152"/>
      <c r="T360" s="153"/>
      <c r="AT360" s="149" t="s">
        <v>200</v>
      </c>
      <c r="AU360" s="149" t="s">
        <v>96</v>
      </c>
      <c r="AV360" s="12" t="s">
        <v>94</v>
      </c>
      <c r="AW360" s="12" t="s">
        <v>41</v>
      </c>
      <c r="AX360" s="12" t="s">
        <v>86</v>
      </c>
      <c r="AY360" s="149" t="s">
        <v>190</v>
      </c>
    </row>
    <row r="361" spans="2:65" s="14" customFormat="1" ht="11.25">
      <c r="B361" s="161"/>
      <c r="D361" s="148" t="s">
        <v>200</v>
      </c>
      <c r="E361" s="162" t="s">
        <v>1</v>
      </c>
      <c r="F361" s="163" t="s">
        <v>523</v>
      </c>
      <c r="H361" s="164">
        <v>231.92</v>
      </c>
      <c r="I361" s="165"/>
      <c r="L361" s="161"/>
      <c r="M361" s="166"/>
      <c r="T361" s="167"/>
      <c r="AT361" s="162" t="s">
        <v>200</v>
      </c>
      <c r="AU361" s="162" t="s">
        <v>96</v>
      </c>
      <c r="AV361" s="14" t="s">
        <v>96</v>
      </c>
      <c r="AW361" s="14" t="s">
        <v>41</v>
      </c>
      <c r="AX361" s="14" t="s">
        <v>86</v>
      </c>
      <c r="AY361" s="162" t="s">
        <v>190</v>
      </c>
    </row>
    <row r="362" spans="2:65" s="14" customFormat="1" ht="11.25">
      <c r="B362" s="161"/>
      <c r="D362" s="148" t="s">
        <v>200</v>
      </c>
      <c r="E362" s="162" t="s">
        <v>1</v>
      </c>
      <c r="F362" s="163" t="s">
        <v>524</v>
      </c>
      <c r="H362" s="164">
        <v>125.5</v>
      </c>
      <c r="I362" s="165"/>
      <c r="L362" s="161"/>
      <c r="M362" s="166"/>
      <c r="T362" s="167"/>
      <c r="AT362" s="162" t="s">
        <v>200</v>
      </c>
      <c r="AU362" s="162" t="s">
        <v>96</v>
      </c>
      <c r="AV362" s="14" t="s">
        <v>96</v>
      </c>
      <c r="AW362" s="14" t="s">
        <v>41</v>
      </c>
      <c r="AX362" s="14" t="s">
        <v>86</v>
      </c>
      <c r="AY362" s="162" t="s">
        <v>190</v>
      </c>
    </row>
    <row r="363" spans="2:65" s="15" customFormat="1" ht="11.25">
      <c r="B363" s="168"/>
      <c r="D363" s="148" t="s">
        <v>200</v>
      </c>
      <c r="E363" s="169" t="s">
        <v>133</v>
      </c>
      <c r="F363" s="170" t="s">
        <v>525</v>
      </c>
      <c r="H363" s="171">
        <v>357.42</v>
      </c>
      <c r="I363" s="172"/>
      <c r="L363" s="168"/>
      <c r="M363" s="173"/>
      <c r="T363" s="174"/>
      <c r="AT363" s="169" t="s">
        <v>200</v>
      </c>
      <c r="AU363" s="169" t="s">
        <v>96</v>
      </c>
      <c r="AV363" s="15" t="s">
        <v>198</v>
      </c>
      <c r="AW363" s="15" t="s">
        <v>41</v>
      </c>
      <c r="AX363" s="15" t="s">
        <v>94</v>
      </c>
      <c r="AY363" s="169" t="s">
        <v>190</v>
      </c>
    </row>
    <row r="364" spans="2:65" s="1" customFormat="1" ht="21.75" customHeight="1">
      <c r="B364" s="33"/>
      <c r="C364" s="134" t="s">
        <v>526</v>
      </c>
      <c r="D364" s="134" t="s">
        <v>193</v>
      </c>
      <c r="E364" s="135" t="s">
        <v>527</v>
      </c>
      <c r="F364" s="136" t="s">
        <v>528</v>
      </c>
      <c r="G364" s="137" t="s">
        <v>255</v>
      </c>
      <c r="H364" s="138">
        <v>74</v>
      </c>
      <c r="I364" s="139"/>
      <c r="J364" s="140">
        <f>ROUND(I364*H364,2)</f>
        <v>0</v>
      </c>
      <c r="K364" s="136" t="s">
        <v>197</v>
      </c>
      <c r="L364" s="33"/>
      <c r="M364" s="141" t="s">
        <v>1</v>
      </c>
      <c r="N364" s="142" t="s">
        <v>51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198</v>
      </c>
      <c r="AT364" s="145" t="s">
        <v>193</v>
      </c>
      <c r="AU364" s="145" t="s">
        <v>96</v>
      </c>
      <c r="AY364" s="17" t="s">
        <v>190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7" t="s">
        <v>94</v>
      </c>
      <c r="BK364" s="146">
        <f>ROUND(I364*H364,2)</f>
        <v>0</v>
      </c>
      <c r="BL364" s="17" t="s">
        <v>198</v>
      </c>
      <c r="BM364" s="145" t="s">
        <v>529</v>
      </c>
    </row>
    <row r="365" spans="2:65" s="12" customFormat="1" ht="11.25">
      <c r="B365" s="147"/>
      <c r="D365" s="148" t="s">
        <v>200</v>
      </c>
      <c r="E365" s="149" t="s">
        <v>1</v>
      </c>
      <c r="F365" s="150" t="s">
        <v>530</v>
      </c>
      <c r="H365" s="149" t="s">
        <v>1</v>
      </c>
      <c r="I365" s="151"/>
      <c r="L365" s="147"/>
      <c r="M365" s="152"/>
      <c r="T365" s="153"/>
      <c r="AT365" s="149" t="s">
        <v>200</v>
      </c>
      <c r="AU365" s="149" t="s">
        <v>96</v>
      </c>
      <c r="AV365" s="12" t="s">
        <v>94</v>
      </c>
      <c r="AW365" s="12" t="s">
        <v>41</v>
      </c>
      <c r="AX365" s="12" t="s">
        <v>86</v>
      </c>
      <c r="AY365" s="149" t="s">
        <v>190</v>
      </c>
    </row>
    <row r="366" spans="2:65" s="14" customFormat="1" ht="11.25">
      <c r="B366" s="161"/>
      <c r="D366" s="148" t="s">
        <v>200</v>
      </c>
      <c r="E366" s="162" t="s">
        <v>1</v>
      </c>
      <c r="F366" s="163" t="s">
        <v>531</v>
      </c>
      <c r="H366" s="164">
        <v>50</v>
      </c>
      <c r="I366" s="165"/>
      <c r="L366" s="161"/>
      <c r="M366" s="166"/>
      <c r="T366" s="167"/>
      <c r="AT366" s="162" t="s">
        <v>200</v>
      </c>
      <c r="AU366" s="162" t="s">
        <v>96</v>
      </c>
      <c r="AV366" s="14" t="s">
        <v>96</v>
      </c>
      <c r="AW366" s="14" t="s">
        <v>41</v>
      </c>
      <c r="AX366" s="14" t="s">
        <v>86</v>
      </c>
      <c r="AY366" s="162" t="s">
        <v>190</v>
      </c>
    </row>
    <row r="367" spans="2:65" s="14" customFormat="1" ht="11.25">
      <c r="B367" s="161"/>
      <c r="D367" s="148" t="s">
        <v>200</v>
      </c>
      <c r="E367" s="162" t="s">
        <v>1</v>
      </c>
      <c r="F367" s="163" t="s">
        <v>532</v>
      </c>
      <c r="H367" s="164">
        <v>24</v>
      </c>
      <c r="I367" s="165"/>
      <c r="L367" s="161"/>
      <c r="M367" s="166"/>
      <c r="T367" s="167"/>
      <c r="AT367" s="162" t="s">
        <v>200</v>
      </c>
      <c r="AU367" s="162" t="s">
        <v>96</v>
      </c>
      <c r="AV367" s="14" t="s">
        <v>96</v>
      </c>
      <c r="AW367" s="14" t="s">
        <v>41</v>
      </c>
      <c r="AX367" s="14" t="s">
        <v>86</v>
      </c>
      <c r="AY367" s="162" t="s">
        <v>190</v>
      </c>
    </row>
    <row r="368" spans="2:65" s="13" customFormat="1" ht="11.25">
      <c r="B368" s="154"/>
      <c r="D368" s="148" t="s">
        <v>200</v>
      </c>
      <c r="E368" s="155" t="s">
        <v>144</v>
      </c>
      <c r="F368" s="156" t="s">
        <v>533</v>
      </c>
      <c r="H368" s="157">
        <v>74</v>
      </c>
      <c r="I368" s="158"/>
      <c r="L368" s="154"/>
      <c r="M368" s="159"/>
      <c r="T368" s="160"/>
      <c r="AT368" s="155" t="s">
        <v>200</v>
      </c>
      <c r="AU368" s="155" t="s">
        <v>96</v>
      </c>
      <c r="AV368" s="13" t="s">
        <v>204</v>
      </c>
      <c r="AW368" s="13" t="s">
        <v>41</v>
      </c>
      <c r="AX368" s="13" t="s">
        <v>86</v>
      </c>
      <c r="AY368" s="155" t="s">
        <v>190</v>
      </c>
    </row>
    <row r="369" spans="2:65" s="15" customFormat="1" ht="11.25">
      <c r="B369" s="168"/>
      <c r="D369" s="148" t="s">
        <v>200</v>
      </c>
      <c r="E369" s="169" t="s">
        <v>1</v>
      </c>
      <c r="F369" s="170" t="s">
        <v>207</v>
      </c>
      <c r="H369" s="171">
        <v>74</v>
      </c>
      <c r="I369" s="172"/>
      <c r="L369" s="168"/>
      <c r="M369" s="173"/>
      <c r="T369" s="174"/>
      <c r="AT369" s="169" t="s">
        <v>200</v>
      </c>
      <c r="AU369" s="169" t="s">
        <v>96</v>
      </c>
      <c r="AV369" s="15" t="s">
        <v>198</v>
      </c>
      <c r="AW369" s="15" t="s">
        <v>41</v>
      </c>
      <c r="AX369" s="15" t="s">
        <v>94</v>
      </c>
      <c r="AY369" s="169" t="s">
        <v>190</v>
      </c>
    </row>
    <row r="370" spans="2:65" s="1" customFormat="1" ht="21.75" customHeight="1">
      <c r="B370" s="33"/>
      <c r="C370" s="134" t="s">
        <v>534</v>
      </c>
      <c r="D370" s="134" t="s">
        <v>193</v>
      </c>
      <c r="E370" s="135" t="s">
        <v>535</v>
      </c>
      <c r="F370" s="136" t="s">
        <v>536</v>
      </c>
      <c r="G370" s="137" t="s">
        <v>255</v>
      </c>
      <c r="H370" s="138">
        <v>1.68</v>
      </c>
      <c r="I370" s="139"/>
      <c r="J370" s="140">
        <f>ROUND(I370*H370,2)</f>
        <v>0</v>
      </c>
      <c r="K370" s="136" t="s">
        <v>197</v>
      </c>
      <c r="L370" s="33"/>
      <c r="M370" s="141" t="s">
        <v>1</v>
      </c>
      <c r="N370" s="142" t="s">
        <v>51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198</v>
      </c>
      <c r="AT370" s="145" t="s">
        <v>193</v>
      </c>
      <c r="AU370" s="145" t="s">
        <v>96</v>
      </c>
      <c r="AY370" s="17" t="s">
        <v>190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94</v>
      </c>
      <c r="BK370" s="146">
        <f>ROUND(I370*H370,2)</f>
        <v>0</v>
      </c>
      <c r="BL370" s="17" t="s">
        <v>198</v>
      </c>
      <c r="BM370" s="145" t="s">
        <v>537</v>
      </c>
    </row>
    <row r="371" spans="2:65" s="12" customFormat="1" ht="11.25">
      <c r="B371" s="147"/>
      <c r="D371" s="148" t="s">
        <v>200</v>
      </c>
      <c r="E371" s="149" t="s">
        <v>1</v>
      </c>
      <c r="F371" s="150" t="s">
        <v>427</v>
      </c>
      <c r="H371" s="149" t="s">
        <v>1</v>
      </c>
      <c r="I371" s="151"/>
      <c r="L371" s="147"/>
      <c r="M371" s="152"/>
      <c r="T371" s="153"/>
      <c r="AT371" s="149" t="s">
        <v>200</v>
      </c>
      <c r="AU371" s="149" t="s">
        <v>96</v>
      </c>
      <c r="AV371" s="12" t="s">
        <v>94</v>
      </c>
      <c r="AW371" s="12" t="s">
        <v>41</v>
      </c>
      <c r="AX371" s="12" t="s">
        <v>86</v>
      </c>
      <c r="AY371" s="149" t="s">
        <v>190</v>
      </c>
    </row>
    <row r="372" spans="2:65" s="14" customFormat="1" ht="11.25">
      <c r="B372" s="161"/>
      <c r="D372" s="148" t="s">
        <v>200</v>
      </c>
      <c r="E372" s="162" t="s">
        <v>1</v>
      </c>
      <c r="F372" s="163" t="s">
        <v>538</v>
      </c>
      <c r="H372" s="164">
        <v>1.68</v>
      </c>
      <c r="I372" s="165"/>
      <c r="L372" s="161"/>
      <c r="M372" s="166"/>
      <c r="T372" s="167"/>
      <c r="AT372" s="162" t="s">
        <v>200</v>
      </c>
      <c r="AU372" s="162" t="s">
        <v>96</v>
      </c>
      <c r="AV372" s="14" t="s">
        <v>96</v>
      </c>
      <c r="AW372" s="14" t="s">
        <v>41</v>
      </c>
      <c r="AX372" s="14" t="s">
        <v>86</v>
      </c>
      <c r="AY372" s="162" t="s">
        <v>190</v>
      </c>
    </row>
    <row r="373" spans="2:65" s="15" customFormat="1" ht="11.25">
      <c r="B373" s="168"/>
      <c r="D373" s="148" t="s">
        <v>200</v>
      </c>
      <c r="E373" s="169" t="s">
        <v>154</v>
      </c>
      <c r="F373" s="170" t="s">
        <v>207</v>
      </c>
      <c r="H373" s="171">
        <v>1.68</v>
      </c>
      <c r="I373" s="172"/>
      <c r="L373" s="168"/>
      <c r="M373" s="173"/>
      <c r="T373" s="174"/>
      <c r="AT373" s="169" t="s">
        <v>200</v>
      </c>
      <c r="AU373" s="169" t="s">
        <v>96</v>
      </c>
      <c r="AV373" s="15" t="s">
        <v>198</v>
      </c>
      <c r="AW373" s="15" t="s">
        <v>41</v>
      </c>
      <c r="AX373" s="15" t="s">
        <v>94</v>
      </c>
      <c r="AY373" s="169" t="s">
        <v>190</v>
      </c>
    </row>
    <row r="374" spans="2:65" s="1" customFormat="1" ht="21.75" customHeight="1">
      <c r="B374" s="33"/>
      <c r="C374" s="134" t="s">
        <v>539</v>
      </c>
      <c r="D374" s="134" t="s">
        <v>193</v>
      </c>
      <c r="E374" s="135" t="s">
        <v>540</v>
      </c>
      <c r="F374" s="136" t="s">
        <v>541</v>
      </c>
      <c r="G374" s="137" t="s">
        <v>255</v>
      </c>
      <c r="H374" s="138">
        <v>28.059000000000001</v>
      </c>
      <c r="I374" s="139"/>
      <c r="J374" s="140">
        <f>ROUND(I374*H374,2)</f>
        <v>0</v>
      </c>
      <c r="K374" s="136" t="s">
        <v>197</v>
      </c>
      <c r="L374" s="33"/>
      <c r="M374" s="141" t="s">
        <v>1</v>
      </c>
      <c r="N374" s="142" t="s">
        <v>51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198</v>
      </c>
      <c r="AT374" s="145" t="s">
        <v>193</v>
      </c>
      <c r="AU374" s="145" t="s">
        <v>96</v>
      </c>
      <c r="AY374" s="17" t="s">
        <v>190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94</v>
      </c>
      <c r="BK374" s="146">
        <f>ROUND(I374*H374,2)</f>
        <v>0</v>
      </c>
      <c r="BL374" s="17" t="s">
        <v>198</v>
      </c>
      <c r="BM374" s="145" t="s">
        <v>542</v>
      </c>
    </row>
    <row r="375" spans="2:65" s="12" customFormat="1" ht="11.25">
      <c r="B375" s="147"/>
      <c r="D375" s="148" t="s">
        <v>200</v>
      </c>
      <c r="E375" s="149" t="s">
        <v>1</v>
      </c>
      <c r="F375" s="150" t="s">
        <v>269</v>
      </c>
      <c r="H375" s="149" t="s">
        <v>1</v>
      </c>
      <c r="I375" s="151"/>
      <c r="L375" s="147"/>
      <c r="M375" s="152"/>
      <c r="T375" s="153"/>
      <c r="AT375" s="149" t="s">
        <v>200</v>
      </c>
      <c r="AU375" s="149" t="s">
        <v>96</v>
      </c>
      <c r="AV375" s="12" t="s">
        <v>94</v>
      </c>
      <c r="AW375" s="12" t="s">
        <v>41</v>
      </c>
      <c r="AX375" s="12" t="s">
        <v>86</v>
      </c>
      <c r="AY375" s="149" t="s">
        <v>190</v>
      </c>
    </row>
    <row r="376" spans="2:65" s="12" customFormat="1" ht="11.25">
      <c r="B376" s="147"/>
      <c r="D376" s="148" t="s">
        <v>200</v>
      </c>
      <c r="E376" s="149" t="s">
        <v>1</v>
      </c>
      <c r="F376" s="150" t="s">
        <v>543</v>
      </c>
      <c r="H376" s="149" t="s">
        <v>1</v>
      </c>
      <c r="I376" s="151"/>
      <c r="L376" s="147"/>
      <c r="M376" s="152"/>
      <c r="T376" s="153"/>
      <c r="AT376" s="149" t="s">
        <v>200</v>
      </c>
      <c r="AU376" s="149" t="s">
        <v>96</v>
      </c>
      <c r="AV376" s="12" t="s">
        <v>94</v>
      </c>
      <c r="AW376" s="12" t="s">
        <v>41</v>
      </c>
      <c r="AX376" s="12" t="s">
        <v>86</v>
      </c>
      <c r="AY376" s="149" t="s">
        <v>190</v>
      </c>
    </row>
    <row r="377" spans="2:65" s="12" customFormat="1" ht="11.25">
      <c r="B377" s="147"/>
      <c r="D377" s="148" t="s">
        <v>200</v>
      </c>
      <c r="E377" s="149" t="s">
        <v>1</v>
      </c>
      <c r="F377" s="150" t="s">
        <v>544</v>
      </c>
      <c r="H377" s="149" t="s">
        <v>1</v>
      </c>
      <c r="I377" s="151"/>
      <c r="L377" s="147"/>
      <c r="M377" s="152"/>
      <c r="T377" s="153"/>
      <c r="AT377" s="149" t="s">
        <v>200</v>
      </c>
      <c r="AU377" s="149" t="s">
        <v>96</v>
      </c>
      <c r="AV377" s="12" t="s">
        <v>94</v>
      </c>
      <c r="AW377" s="12" t="s">
        <v>41</v>
      </c>
      <c r="AX377" s="12" t="s">
        <v>86</v>
      </c>
      <c r="AY377" s="149" t="s">
        <v>190</v>
      </c>
    </row>
    <row r="378" spans="2:65" s="12" customFormat="1" ht="11.25">
      <c r="B378" s="147"/>
      <c r="D378" s="148" t="s">
        <v>200</v>
      </c>
      <c r="E378" s="149" t="s">
        <v>1</v>
      </c>
      <c r="F378" s="150" t="s">
        <v>545</v>
      </c>
      <c r="H378" s="149" t="s">
        <v>1</v>
      </c>
      <c r="I378" s="151"/>
      <c r="L378" s="147"/>
      <c r="M378" s="152"/>
      <c r="T378" s="153"/>
      <c r="AT378" s="149" t="s">
        <v>200</v>
      </c>
      <c r="AU378" s="149" t="s">
        <v>96</v>
      </c>
      <c r="AV378" s="12" t="s">
        <v>94</v>
      </c>
      <c r="AW378" s="12" t="s">
        <v>41</v>
      </c>
      <c r="AX378" s="12" t="s">
        <v>86</v>
      </c>
      <c r="AY378" s="149" t="s">
        <v>190</v>
      </c>
    </row>
    <row r="379" spans="2:65" s="14" customFormat="1" ht="11.25">
      <c r="B379" s="161"/>
      <c r="D379" s="148" t="s">
        <v>200</v>
      </c>
      <c r="E379" s="162" t="s">
        <v>1</v>
      </c>
      <c r="F379" s="163" t="s">
        <v>546</v>
      </c>
      <c r="H379" s="164">
        <v>19.852</v>
      </c>
      <c r="I379" s="165"/>
      <c r="L379" s="161"/>
      <c r="M379" s="166"/>
      <c r="T379" s="167"/>
      <c r="AT379" s="162" t="s">
        <v>200</v>
      </c>
      <c r="AU379" s="162" t="s">
        <v>96</v>
      </c>
      <c r="AV379" s="14" t="s">
        <v>96</v>
      </c>
      <c r="AW379" s="14" t="s">
        <v>41</v>
      </c>
      <c r="AX379" s="14" t="s">
        <v>86</v>
      </c>
      <c r="AY379" s="162" t="s">
        <v>190</v>
      </c>
    </row>
    <row r="380" spans="2:65" s="12" customFormat="1" ht="11.25">
      <c r="B380" s="147"/>
      <c r="D380" s="148" t="s">
        <v>200</v>
      </c>
      <c r="E380" s="149" t="s">
        <v>1</v>
      </c>
      <c r="F380" s="150" t="s">
        <v>547</v>
      </c>
      <c r="H380" s="149" t="s">
        <v>1</v>
      </c>
      <c r="I380" s="151"/>
      <c r="L380" s="147"/>
      <c r="M380" s="152"/>
      <c r="T380" s="153"/>
      <c r="AT380" s="149" t="s">
        <v>200</v>
      </c>
      <c r="AU380" s="149" t="s">
        <v>96</v>
      </c>
      <c r="AV380" s="12" t="s">
        <v>94</v>
      </c>
      <c r="AW380" s="12" t="s">
        <v>41</v>
      </c>
      <c r="AX380" s="12" t="s">
        <v>86</v>
      </c>
      <c r="AY380" s="149" t="s">
        <v>190</v>
      </c>
    </row>
    <row r="381" spans="2:65" s="14" customFormat="1" ht="11.25">
      <c r="B381" s="161"/>
      <c r="D381" s="148" t="s">
        <v>200</v>
      </c>
      <c r="E381" s="162" t="s">
        <v>1</v>
      </c>
      <c r="F381" s="163" t="s">
        <v>548</v>
      </c>
      <c r="H381" s="164">
        <v>8.2070000000000007</v>
      </c>
      <c r="I381" s="165"/>
      <c r="L381" s="161"/>
      <c r="M381" s="166"/>
      <c r="T381" s="167"/>
      <c r="AT381" s="162" t="s">
        <v>200</v>
      </c>
      <c r="AU381" s="162" t="s">
        <v>96</v>
      </c>
      <c r="AV381" s="14" t="s">
        <v>96</v>
      </c>
      <c r="AW381" s="14" t="s">
        <v>41</v>
      </c>
      <c r="AX381" s="14" t="s">
        <v>86</v>
      </c>
      <c r="AY381" s="162" t="s">
        <v>190</v>
      </c>
    </row>
    <row r="382" spans="2:65" s="13" customFormat="1" ht="11.25">
      <c r="B382" s="154"/>
      <c r="D382" s="148" t="s">
        <v>200</v>
      </c>
      <c r="E382" s="155" t="s">
        <v>152</v>
      </c>
      <c r="F382" s="156" t="s">
        <v>203</v>
      </c>
      <c r="H382" s="157">
        <v>28.059000000000001</v>
      </c>
      <c r="I382" s="158"/>
      <c r="L382" s="154"/>
      <c r="M382" s="159"/>
      <c r="T382" s="160"/>
      <c r="AT382" s="155" t="s">
        <v>200</v>
      </c>
      <c r="AU382" s="155" t="s">
        <v>96</v>
      </c>
      <c r="AV382" s="13" t="s">
        <v>204</v>
      </c>
      <c r="AW382" s="13" t="s">
        <v>41</v>
      </c>
      <c r="AX382" s="13" t="s">
        <v>86</v>
      </c>
      <c r="AY382" s="155" t="s">
        <v>190</v>
      </c>
    </row>
    <row r="383" spans="2:65" s="15" customFormat="1" ht="11.25">
      <c r="B383" s="168"/>
      <c r="D383" s="148" t="s">
        <v>200</v>
      </c>
      <c r="E383" s="169" t="s">
        <v>155</v>
      </c>
      <c r="F383" s="170" t="s">
        <v>207</v>
      </c>
      <c r="H383" s="171">
        <v>28.059000000000001</v>
      </c>
      <c r="I383" s="172"/>
      <c r="L383" s="168"/>
      <c r="M383" s="173"/>
      <c r="T383" s="174"/>
      <c r="AT383" s="169" t="s">
        <v>200</v>
      </c>
      <c r="AU383" s="169" t="s">
        <v>96</v>
      </c>
      <c r="AV383" s="15" t="s">
        <v>198</v>
      </c>
      <c r="AW383" s="15" t="s">
        <v>41</v>
      </c>
      <c r="AX383" s="15" t="s">
        <v>94</v>
      </c>
      <c r="AY383" s="169" t="s">
        <v>190</v>
      </c>
    </row>
    <row r="384" spans="2:65" s="1" customFormat="1" ht="16.5" customHeight="1">
      <c r="B384" s="33"/>
      <c r="C384" s="134" t="s">
        <v>549</v>
      </c>
      <c r="D384" s="134" t="s">
        <v>193</v>
      </c>
      <c r="E384" s="135" t="s">
        <v>550</v>
      </c>
      <c r="F384" s="136" t="s">
        <v>551</v>
      </c>
      <c r="G384" s="137" t="s">
        <v>255</v>
      </c>
      <c r="H384" s="138">
        <v>88.5</v>
      </c>
      <c r="I384" s="139"/>
      <c r="J384" s="140">
        <f>ROUND(I384*H384,2)</f>
        <v>0</v>
      </c>
      <c r="K384" s="136" t="s">
        <v>197</v>
      </c>
      <c r="L384" s="33"/>
      <c r="M384" s="141" t="s">
        <v>1</v>
      </c>
      <c r="N384" s="142" t="s">
        <v>51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198</v>
      </c>
      <c r="AT384" s="145" t="s">
        <v>193</v>
      </c>
      <c r="AU384" s="145" t="s">
        <v>96</v>
      </c>
      <c r="AY384" s="17" t="s">
        <v>190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7" t="s">
        <v>94</v>
      </c>
      <c r="BK384" s="146">
        <f>ROUND(I384*H384,2)</f>
        <v>0</v>
      </c>
      <c r="BL384" s="17" t="s">
        <v>198</v>
      </c>
      <c r="BM384" s="145" t="s">
        <v>552</v>
      </c>
    </row>
    <row r="385" spans="2:65" s="12" customFormat="1" ht="11.25">
      <c r="B385" s="147"/>
      <c r="D385" s="148" t="s">
        <v>200</v>
      </c>
      <c r="E385" s="149" t="s">
        <v>1</v>
      </c>
      <c r="F385" s="150" t="s">
        <v>553</v>
      </c>
      <c r="H385" s="149" t="s">
        <v>1</v>
      </c>
      <c r="I385" s="151"/>
      <c r="L385" s="147"/>
      <c r="M385" s="152"/>
      <c r="T385" s="153"/>
      <c r="AT385" s="149" t="s">
        <v>200</v>
      </c>
      <c r="AU385" s="149" t="s">
        <v>96</v>
      </c>
      <c r="AV385" s="12" t="s">
        <v>94</v>
      </c>
      <c r="AW385" s="12" t="s">
        <v>41</v>
      </c>
      <c r="AX385" s="12" t="s">
        <v>86</v>
      </c>
      <c r="AY385" s="149" t="s">
        <v>190</v>
      </c>
    </row>
    <row r="386" spans="2:65" s="12" customFormat="1" ht="11.25">
      <c r="B386" s="147"/>
      <c r="D386" s="148" t="s">
        <v>200</v>
      </c>
      <c r="E386" s="149" t="s">
        <v>1</v>
      </c>
      <c r="F386" s="150" t="s">
        <v>554</v>
      </c>
      <c r="H386" s="149" t="s">
        <v>1</v>
      </c>
      <c r="I386" s="151"/>
      <c r="L386" s="147"/>
      <c r="M386" s="152"/>
      <c r="T386" s="153"/>
      <c r="AT386" s="149" t="s">
        <v>200</v>
      </c>
      <c r="AU386" s="149" t="s">
        <v>96</v>
      </c>
      <c r="AV386" s="12" t="s">
        <v>94</v>
      </c>
      <c r="AW386" s="12" t="s">
        <v>41</v>
      </c>
      <c r="AX386" s="12" t="s">
        <v>86</v>
      </c>
      <c r="AY386" s="149" t="s">
        <v>190</v>
      </c>
    </row>
    <row r="387" spans="2:65" s="14" customFormat="1" ht="11.25">
      <c r="B387" s="161"/>
      <c r="D387" s="148" t="s">
        <v>200</v>
      </c>
      <c r="E387" s="162" t="s">
        <v>1</v>
      </c>
      <c r="F387" s="163" t="s">
        <v>555</v>
      </c>
      <c r="H387" s="164">
        <v>88.5</v>
      </c>
      <c r="I387" s="165"/>
      <c r="L387" s="161"/>
      <c r="M387" s="166"/>
      <c r="T387" s="167"/>
      <c r="AT387" s="162" t="s">
        <v>200</v>
      </c>
      <c r="AU387" s="162" t="s">
        <v>96</v>
      </c>
      <c r="AV387" s="14" t="s">
        <v>96</v>
      </c>
      <c r="AW387" s="14" t="s">
        <v>41</v>
      </c>
      <c r="AX387" s="14" t="s">
        <v>86</v>
      </c>
      <c r="AY387" s="162" t="s">
        <v>190</v>
      </c>
    </row>
    <row r="388" spans="2:65" s="15" customFormat="1" ht="11.25">
      <c r="B388" s="168"/>
      <c r="D388" s="148" t="s">
        <v>200</v>
      </c>
      <c r="E388" s="169" t="s">
        <v>142</v>
      </c>
      <c r="F388" s="170" t="s">
        <v>207</v>
      </c>
      <c r="H388" s="171">
        <v>88.5</v>
      </c>
      <c r="I388" s="172"/>
      <c r="L388" s="168"/>
      <c r="M388" s="173"/>
      <c r="T388" s="174"/>
      <c r="AT388" s="169" t="s">
        <v>200</v>
      </c>
      <c r="AU388" s="169" t="s">
        <v>96</v>
      </c>
      <c r="AV388" s="15" t="s">
        <v>198</v>
      </c>
      <c r="AW388" s="15" t="s">
        <v>41</v>
      </c>
      <c r="AX388" s="15" t="s">
        <v>94</v>
      </c>
      <c r="AY388" s="169" t="s">
        <v>190</v>
      </c>
    </row>
    <row r="389" spans="2:65" s="1" customFormat="1" ht="16.5" customHeight="1">
      <c r="B389" s="33"/>
      <c r="C389" s="134" t="s">
        <v>556</v>
      </c>
      <c r="D389" s="134" t="s">
        <v>193</v>
      </c>
      <c r="E389" s="135" t="s">
        <v>557</v>
      </c>
      <c r="F389" s="136" t="s">
        <v>558</v>
      </c>
      <c r="G389" s="137" t="s">
        <v>255</v>
      </c>
      <c r="H389" s="138">
        <v>37.698999999999998</v>
      </c>
      <c r="I389" s="139"/>
      <c r="J389" s="140">
        <f>ROUND(I389*H389,2)</f>
        <v>0</v>
      </c>
      <c r="K389" s="136" t="s">
        <v>197</v>
      </c>
      <c r="L389" s="33"/>
      <c r="M389" s="141" t="s">
        <v>1</v>
      </c>
      <c r="N389" s="142" t="s">
        <v>51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198</v>
      </c>
      <c r="AT389" s="145" t="s">
        <v>193</v>
      </c>
      <c r="AU389" s="145" t="s">
        <v>96</v>
      </c>
      <c r="AY389" s="17" t="s">
        <v>190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7" t="s">
        <v>94</v>
      </c>
      <c r="BK389" s="146">
        <f>ROUND(I389*H389,2)</f>
        <v>0</v>
      </c>
      <c r="BL389" s="17" t="s">
        <v>198</v>
      </c>
      <c r="BM389" s="145" t="s">
        <v>559</v>
      </c>
    </row>
    <row r="390" spans="2:65" s="14" customFormat="1" ht="11.25">
      <c r="B390" s="161"/>
      <c r="D390" s="148" t="s">
        <v>200</v>
      </c>
      <c r="E390" s="162" t="s">
        <v>1</v>
      </c>
      <c r="F390" s="163" t="s">
        <v>560</v>
      </c>
      <c r="H390" s="164">
        <v>11.5</v>
      </c>
      <c r="I390" s="165"/>
      <c r="L390" s="161"/>
      <c r="M390" s="166"/>
      <c r="T390" s="167"/>
      <c r="AT390" s="162" t="s">
        <v>200</v>
      </c>
      <c r="AU390" s="162" t="s">
        <v>96</v>
      </c>
      <c r="AV390" s="14" t="s">
        <v>96</v>
      </c>
      <c r="AW390" s="14" t="s">
        <v>41</v>
      </c>
      <c r="AX390" s="14" t="s">
        <v>86</v>
      </c>
      <c r="AY390" s="162" t="s">
        <v>190</v>
      </c>
    </row>
    <row r="391" spans="2:65" s="13" customFormat="1" ht="11.25">
      <c r="B391" s="154"/>
      <c r="D391" s="148" t="s">
        <v>200</v>
      </c>
      <c r="E391" s="155" t="s">
        <v>1</v>
      </c>
      <c r="F391" s="156" t="s">
        <v>203</v>
      </c>
      <c r="H391" s="157">
        <v>11.5</v>
      </c>
      <c r="I391" s="158"/>
      <c r="L391" s="154"/>
      <c r="M391" s="159"/>
      <c r="T391" s="160"/>
      <c r="AT391" s="155" t="s">
        <v>200</v>
      </c>
      <c r="AU391" s="155" t="s">
        <v>96</v>
      </c>
      <c r="AV391" s="13" t="s">
        <v>204</v>
      </c>
      <c r="AW391" s="13" t="s">
        <v>41</v>
      </c>
      <c r="AX391" s="13" t="s">
        <v>86</v>
      </c>
      <c r="AY391" s="155" t="s">
        <v>190</v>
      </c>
    </row>
    <row r="392" spans="2:65" s="12" customFormat="1" ht="11.25">
      <c r="B392" s="147"/>
      <c r="D392" s="148" t="s">
        <v>200</v>
      </c>
      <c r="E392" s="149" t="s">
        <v>1</v>
      </c>
      <c r="F392" s="150" t="s">
        <v>561</v>
      </c>
      <c r="H392" s="149" t="s">
        <v>1</v>
      </c>
      <c r="I392" s="151"/>
      <c r="L392" s="147"/>
      <c r="M392" s="152"/>
      <c r="T392" s="153"/>
      <c r="AT392" s="149" t="s">
        <v>200</v>
      </c>
      <c r="AU392" s="149" t="s">
        <v>96</v>
      </c>
      <c r="AV392" s="12" t="s">
        <v>94</v>
      </c>
      <c r="AW392" s="12" t="s">
        <v>41</v>
      </c>
      <c r="AX392" s="12" t="s">
        <v>86</v>
      </c>
      <c r="AY392" s="149" t="s">
        <v>190</v>
      </c>
    </row>
    <row r="393" spans="2:65" s="14" customFormat="1" ht="11.25">
      <c r="B393" s="161"/>
      <c r="D393" s="148" t="s">
        <v>200</v>
      </c>
      <c r="E393" s="162" t="s">
        <v>1</v>
      </c>
      <c r="F393" s="163" t="s">
        <v>155</v>
      </c>
      <c r="H393" s="164">
        <v>28.059000000000001</v>
      </c>
      <c r="I393" s="165"/>
      <c r="L393" s="161"/>
      <c r="M393" s="166"/>
      <c r="T393" s="167"/>
      <c r="AT393" s="162" t="s">
        <v>200</v>
      </c>
      <c r="AU393" s="162" t="s">
        <v>96</v>
      </c>
      <c r="AV393" s="14" t="s">
        <v>96</v>
      </c>
      <c r="AW393" s="14" t="s">
        <v>41</v>
      </c>
      <c r="AX393" s="14" t="s">
        <v>86</v>
      </c>
      <c r="AY393" s="162" t="s">
        <v>190</v>
      </c>
    </row>
    <row r="394" spans="2:65" s="12" customFormat="1" ht="11.25">
      <c r="B394" s="147"/>
      <c r="D394" s="148" t="s">
        <v>200</v>
      </c>
      <c r="E394" s="149" t="s">
        <v>1</v>
      </c>
      <c r="F394" s="150" t="s">
        <v>562</v>
      </c>
      <c r="H394" s="149" t="s">
        <v>1</v>
      </c>
      <c r="I394" s="151"/>
      <c r="L394" s="147"/>
      <c r="M394" s="152"/>
      <c r="T394" s="153"/>
      <c r="AT394" s="149" t="s">
        <v>200</v>
      </c>
      <c r="AU394" s="149" t="s">
        <v>96</v>
      </c>
      <c r="AV394" s="12" t="s">
        <v>94</v>
      </c>
      <c r="AW394" s="12" t="s">
        <v>41</v>
      </c>
      <c r="AX394" s="12" t="s">
        <v>86</v>
      </c>
      <c r="AY394" s="149" t="s">
        <v>190</v>
      </c>
    </row>
    <row r="395" spans="2:65" s="14" customFormat="1" ht="11.25">
      <c r="B395" s="161"/>
      <c r="D395" s="148" t="s">
        <v>200</v>
      </c>
      <c r="E395" s="162" t="s">
        <v>1</v>
      </c>
      <c r="F395" s="163" t="s">
        <v>563</v>
      </c>
      <c r="H395" s="164">
        <v>-1.86</v>
      </c>
      <c r="I395" s="165"/>
      <c r="L395" s="161"/>
      <c r="M395" s="166"/>
      <c r="T395" s="167"/>
      <c r="AT395" s="162" t="s">
        <v>200</v>
      </c>
      <c r="AU395" s="162" t="s">
        <v>96</v>
      </c>
      <c r="AV395" s="14" t="s">
        <v>96</v>
      </c>
      <c r="AW395" s="14" t="s">
        <v>41</v>
      </c>
      <c r="AX395" s="14" t="s">
        <v>86</v>
      </c>
      <c r="AY395" s="162" t="s">
        <v>190</v>
      </c>
    </row>
    <row r="396" spans="2:65" s="13" customFormat="1" ht="11.25">
      <c r="B396" s="154"/>
      <c r="D396" s="148" t="s">
        <v>200</v>
      </c>
      <c r="E396" s="155" t="s">
        <v>1</v>
      </c>
      <c r="F396" s="156" t="s">
        <v>203</v>
      </c>
      <c r="H396" s="157">
        <v>26.199000000000002</v>
      </c>
      <c r="I396" s="158"/>
      <c r="L396" s="154"/>
      <c r="M396" s="159"/>
      <c r="T396" s="160"/>
      <c r="AT396" s="155" t="s">
        <v>200</v>
      </c>
      <c r="AU396" s="155" t="s">
        <v>96</v>
      </c>
      <c r="AV396" s="13" t="s">
        <v>204</v>
      </c>
      <c r="AW396" s="13" t="s">
        <v>41</v>
      </c>
      <c r="AX396" s="13" t="s">
        <v>86</v>
      </c>
      <c r="AY396" s="155" t="s">
        <v>190</v>
      </c>
    </row>
    <row r="397" spans="2:65" s="15" customFormat="1" ht="11.25">
      <c r="B397" s="168"/>
      <c r="D397" s="148" t="s">
        <v>200</v>
      </c>
      <c r="E397" s="169" t="s">
        <v>162</v>
      </c>
      <c r="F397" s="170" t="s">
        <v>207</v>
      </c>
      <c r="H397" s="171">
        <v>37.698999999999998</v>
      </c>
      <c r="I397" s="172"/>
      <c r="L397" s="168"/>
      <c r="M397" s="173"/>
      <c r="T397" s="174"/>
      <c r="AT397" s="169" t="s">
        <v>200</v>
      </c>
      <c r="AU397" s="169" t="s">
        <v>96</v>
      </c>
      <c r="AV397" s="15" t="s">
        <v>198</v>
      </c>
      <c r="AW397" s="15" t="s">
        <v>41</v>
      </c>
      <c r="AX397" s="15" t="s">
        <v>94</v>
      </c>
      <c r="AY397" s="169" t="s">
        <v>190</v>
      </c>
    </row>
    <row r="398" spans="2:65" s="1" customFormat="1" ht="16.5" customHeight="1">
      <c r="B398" s="33"/>
      <c r="C398" s="134" t="s">
        <v>564</v>
      </c>
      <c r="D398" s="134" t="s">
        <v>193</v>
      </c>
      <c r="E398" s="135" t="s">
        <v>565</v>
      </c>
      <c r="F398" s="136" t="s">
        <v>566</v>
      </c>
      <c r="G398" s="137" t="s">
        <v>255</v>
      </c>
      <c r="H398" s="138">
        <v>63.59</v>
      </c>
      <c r="I398" s="139"/>
      <c r="J398" s="140">
        <f>ROUND(I398*H398,2)</f>
        <v>0</v>
      </c>
      <c r="K398" s="136" t="s">
        <v>197</v>
      </c>
      <c r="L398" s="33"/>
      <c r="M398" s="141" t="s">
        <v>1</v>
      </c>
      <c r="N398" s="142" t="s">
        <v>51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198</v>
      </c>
      <c r="AT398" s="145" t="s">
        <v>193</v>
      </c>
      <c r="AU398" s="145" t="s">
        <v>96</v>
      </c>
      <c r="AY398" s="17" t="s">
        <v>190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94</v>
      </c>
      <c r="BK398" s="146">
        <f>ROUND(I398*H398,2)</f>
        <v>0</v>
      </c>
      <c r="BL398" s="17" t="s">
        <v>198</v>
      </c>
      <c r="BM398" s="145" t="s">
        <v>567</v>
      </c>
    </row>
    <row r="399" spans="2:65" s="12" customFormat="1" ht="11.25">
      <c r="B399" s="147"/>
      <c r="D399" s="148" t="s">
        <v>200</v>
      </c>
      <c r="E399" s="149" t="s">
        <v>1</v>
      </c>
      <c r="F399" s="150" t="s">
        <v>568</v>
      </c>
      <c r="H399" s="149" t="s">
        <v>1</v>
      </c>
      <c r="I399" s="151"/>
      <c r="L399" s="147"/>
      <c r="M399" s="152"/>
      <c r="T399" s="153"/>
      <c r="AT399" s="149" t="s">
        <v>200</v>
      </c>
      <c r="AU399" s="149" t="s">
        <v>96</v>
      </c>
      <c r="AV399" s="12" t="s">
        <v>94</v>
      </c>
      <c r="AW399" s="12" t="s">
        <v>41</v>
      </c>
      <c r="AX399" s="12" t="s">
        <v>86</v>
      </c>
      <c r="AY399" s="149" t="s">
        <v>190</v>
      </c>
    </row>
    <row r="400" spans="2:65" s="12" customFormat="1" ht="11.25">
      <c r="B400" s="147"/>
      <c r="D400" s="148" t="s">
        <v>200</v>
      </c>
      <c r="E400" s="149" t="s">
        <v>1</v>
      </c>
      <c r="F400" s="150" t="s">
        <v>569</v>
      </c>
      <c r="H400" s="149" t="s">
        <v>1</v>
      </c>
      <c r="I400" s="151"/>
      <c r="L400" s="147"/>
      <c r="M400" s="152"/>
      <c r="T400" s="153"/>
      <c r="AT400" s="149" t="s">
        <v>200</v>
      </c>
      <c r="AU400" s="149" t="s">
        <v>96</v>
      </c>
      <c r="AV400" s="12" t="s">
        <v>94</v>
      </c>
      <c r="AW400" s="12" t="s">
        <v>41</v>
      </c>
      <c r="AX400" s="12" t="s">
        <v>86</v>
      </c>
      <c r="AY400" s="149" t="s">
        <v>190</v>
      </c>
    </row>
    <row r="401" spans="2:65" s="12" customFormat="1" ht="11.25">
      <c r="B401" s="147"/>
      <c r="D401" s="148" t="s">
        <v>200</v>
      </c>
      <c r="E401" s="149" t="s">
        <v>1</v>
      </c>
      <c r="F401" s="150" t="s">
        <v>570</v>
      </c>
      <c r="H401" s="149" t="s">
        <v>1</v>
      </c>
      <c r="I401" s="151"/>
      <c r="L401" s="147"/>
      <c r="M401" s="152"/>
      <c r="T401" s="153"/>
      <c r="AT401" s="149" t="s">
        <v>200</v>
      </c>
      <c r="AU401" s="149" t="s">
        <v>96</v>
      </c>
      <c r="AV401" s="12" t="s">
        <v>94</v>
      </c>
      <c r="AW401" s="12" t="s">
        <v>41</v>
      </c>
      <c r="AX401" s="12" t="s">
        <v>86</v>
      </c>
      <c r="AY401" s="149" t="s">
        <v>190</v>
      </c>
    </row>
    <row r="402" spans="2:65" s="12" customFormat="1" ht="11.25">
      <c r="B402" s="147"/>
      <c r="D402" s="148" t="s">
        <v>200</v>
      </c>
      <c r="E402" s="149" t="s">
        <v>1</v>
      </c>
      <c r="F402" s="150" t="s">
        <v>571</v>
      </c>
      <c r="H402" s="149" t="s">
        <v>1</v>
      </c>
      <c r="I402" s="151"/>
      <c r="L402" s="147"/>
      <c r="M402" s="152"/>
      <c r="T402" s="153"/>
      <c r="AT402" s="149" t="s">
        <v>200</v>
      </c>
      <c r="AU402" s="149" t="s">
        <v>96</v>
      </c>
      <c r="AV402" s="12" t="s">
        <v>94</v>
      </c>
      <c r="AW402" s="12" t="s">
        <v>41</v>
      </c>
      <c r="AX402" s="12" t="s">
        <v>86</v>
      </c>
      <c r="AY402" s="149" t="s">
        <v>190</v>
      </c>
    </row>
    <row r="403" spans="2:65" s="14" customFormat="1" ht="11.25">
      <c r="B403" s="161"/>
      <c r="D403" s="148" t="s">
        <v>200</v>
      </c>
      <c r="E403" s="162" t="s">
        <v>1</v>
      </c>
      <c r="F403" s="163" t="s">
        <v>572</v>
      </c>
      <c r="H403" s="164">
        <v>50.1</v>
      </c>
      <c r="I403" s="165"/>
      <c r="L403" s="161"/>
      <c r="M403" s="166"/>
      <c r="T403" s="167"/>
      <c r="AT403" s="162" t="s">
        <v>200</v>
      </c>
      <c r="AU403" s="162" t="s">
        <v>96</v>
      </c>
      <c r="AV403" s="14" t="s">
        <v>96</v>
      </c>
      <c r="AW403" s="14" t="s">
        <v>41</v>
      </c>
      <c r="AX403" s="14" t="s">
        <v>86</v>
      </c>
      <c r="AY403" s="162" t="s">
        <v>190</v>
      </c>
    </row>
    <row r="404" spans="2:65" s="12" customFormat="1" ht="11.25">
      <c r="B404" s="147"/>
      <c r="D404" s="148" t="s">
        <v>200</v>
      </c>
      <c r="E404" s="149" t="s">
        <v>1</v>
      </c>
      <c r="F404" s="150" t="s">
        <v>573</v>
      </c>
      <c r="H404" s="149" t="s">
        <v>1</v>
      </c>
      <c r="I404" s="151"/>
      <c r="L404" s="147"/>
      <c r="M404" s="152"/>
      <c r="T404" s="153"/>
      <c r="AT404" s="149" t="s">
        <v>200</v>
      </c>
      <c r="AU404" s="149" t="s">
        <v>96</v>
      </c>
      <c r="AV404" s="12" t="s">
        <v>94</v>
      </c>
      <c r="AW404" s="12" t="s">
        <v>41</v>
      </c>
      <c r="AX404" s="12" t="s">
        <v>86</v>
      </c>
      <c r="AY404" s="149" t="s">
        <v>190</v>
      </c>
    </row>
    <row r="405" spans="2:65" s="14" customFormat="1" ht="11.25">
      <c r="B405" s="161"/>
      <c r="D405" s="148" t="s">
        <v>200</v>
      </c>
      <c r="E405" s="162" t="s">
        <v>1</v>
      </c>
      <c r="F405" s="163" t="s">
        <v>574</v>
      </c>
      <c r="H405" s="164">
        <v>13.49</v>
      </c>
      <c r="I405" s="165"/>
      <c r="L405" s="161"/>
      <c r="M405" s="166"/>
      <c r="T405" s="167"/>
      <c r="AT405" s="162" t="s">
        <v>200</v>
      </c>
      <c r="AU405" s="162" t="s">
        <v>96</v>
      </c>
      <c r="AV405" s="14" t="s">
        <v>96</v>
      </c>
      <c r="AW405" s="14" t="s">
        <v>41</v>
      </c>
      <c r="AX405" s="14" t="s">
        <v>86</v>
      </c>
      <c r="AY405" s="162" t="s">
        <v>190</v>
      </c>
    </row>
    <row r="406" spans="2:65" s="15" customFormat="1" ht="11.25">
      <c r="B406" s="168"/>
      <c r="D406" s="148" t="s">
        <v>200</v>
      </c>
      <c r="E406" s="169" t="s">
        <v>140</v>
      </c>
      <c r="F406" s="170" t="s">
        <v>207</v>
      </c>
      <c r="H406" s="171">
        <v>63.59</v>
      </c>
      <c r="I406" s="172"/>
      <c r="L406" s="168"/>
      <c r="M406" s="173"/>
      <c r="T406" s="174"/>
      <c r="AT406" s="169" t="s">
        <v>200</v>
      </c>
      <c r="AU406" s="169" t="s">
        <v>96</v>
      </c>
      <c r="AV406" s="15" t="s">
        <v>198</v>
      </c>
      <c r="AW406" s="15" t="s">
        <v>41</v>
      </c>
      <c r="AX406" s="15" t="s">
        <v>94</v>
      </c>
      <c r="AY406" s="169" t="s">
        <v>190</v>
      </c>
    </row>
    <row r="407" spans="2:65" s="1" customFormat="1" ht="16.5" customHeight="1">
      <c r="B407" s="33"/>
      <c r="C407" s="134" t="s">
        <v>575</v>
      </c>
      <c r="D407" s="134" t="s">
        <v>193</v>
      </c>
      <c r="E407" s="135" t="s">
        <v>576</v>
      </c>
      <c r="F407" s="136" t="s">
        <v>577</v>
      </c>
      <c r="G407" s="137" t="s">
        <v>196</v>
      </c>
      <c r="H407" s="138">
        <v>71</v>
      </c>
      <c r="I407" s="139"/>
      <c r="J407" s="140">
        <f>ROUND(I407*H407,2)</f>
        <v>0</v>
      </c>
      <c r="K407" s="136" t="s">
        <v>197</v>
      </c>
      <c r="L407" s="33"/>
      <c r="M407" s="141" t="s">
        <v>1</v>
      </c>
      <c r="N407" s="142" t="s">
        <v>51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198</v>
      </c>
      <c r="AT407" s="145" t="s">
        <v>193</v>
      </c>
      <c r="AU407" s="145" t="s">
        <v>96</v>
      </c>
      <c r="AY407" s="17" t="s">
        <v>190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7" t="s">
        <v>94</v>
      </c>
      <c r="BK407" s="146">
        <f>ROUND(I407*H407,2)</f>
        <v>0</v>
      </c>
      <c r="BL407" s="17" t="s">
        <v>198</v>
      </c>
      <c r="BM407" s="145" t="s">
        <v>578</v>
      </c>
    </row>
    <row r="408" spans="2:65" s="12" customFormat="1" ht="11.25">
      <c r="B408" s="147"/>
      <c r="D408" s="148" t="s">
        <v>200</v>
      </c>
      <c r="E408" s="149" t="s">
        <v>1</v>
      </c>
      <c r="F408" s="150" t="s">
        <v>579</v>
      </c>
      <c r="H408" s="149" t="s">
        <v>1</v>
      </c>
      <c r="I408" s="151"/>
      <c r="L408" s="147"/>
      <c r="M408" s="152"/>
      <c r="T408" s="153"/>
      <c r="AT408" s="149" t="s">
        <v>200</v>
      </c>
      <c r="AU408" s="149" t="s">
        <v>96</v>
      </c>
      <c r="AV408" s="12" t="s">
        <v>94</v>
      </c>
      <c r="AW408" s="12" t="s">
        <v>41</v>
      </c>
      <c r="AX408" s="12" t="s">
        <v>86</v>
      </c>
      <c r="AY408" s="149" t="s">
        <v>190</v>
      </c>
    </row>
    <row r="409" spans="2:65" s="12" customFormat="1" ht="11.25">
      <c r="B409" s="147"/>
      <c r="D409" s="148" t="s">
        <v>200</v>
      </c>
      <c r="E409" s="149" t="s">
        <v>1</v>
      </c>
      <c r="F409" s="150" t="s">
        <v>580</v>
      </c>
      <c r="H409" s="149" t="s">
        <v>1</v>
      </c>
      <c r="I409" s="151"/>
      <c r="L409" s="147"/>
      <c r="M409" s="152"/>
      <c r="T409" s="153"/>
      <c r="AT409" s="149" t="s">
        <v>200</v>
      </c>
      <c r="AU409" s="149" t="s">
        <v>96</v>
      </c>
      <c r="AV409" s="12" t="s">
        <v>94</v>
      </c>
      <c r="AW409" s="12" t="s">
        <v>41</v>
      </c>
      <c r="AX409" s="12" t="s">
        <v>86</v>
      </c>
      <c r="AY409" s="149" t="s">
        <v>190</v>
      </c>
    </row>
    <row r="410" spans="2:65" s="14" customFormat="1" ht="11.25">
      <c r="B410" s="161"/>
      <c r="D410" s="148" t="s">
        <v>200</v>
      </c>
      <c r="E410" s="162" t="s">
        <v>1</v>
      </c>
      <c r="F410" s="163" t="s">
        <v>581</v>
      </c>
      <c r="H410" s="164">
        <v>71</v>
      </c>
      <c r="I410" s="165"/>
      <c r="L410" s="161"/>
      <c r="M410" s="166"/>
      <c r="T410" s="167"/>
      <c r="AT410" s="162" t="s">
        <v>200</v>
      </c>
      <c r="AU410" s="162" t="s">
        <v>96</v>
      </c>
      <c r="AV410" s="14" t="s">
        <v>96</v>
      </c>
      <c r="AW410" s="14" t="s">
        <v>41</v>
      </c>
      <c r="AX410" s="14" t="s">
        <v>86</v>
      </c>
      <c r="AY410" s="162" t="s">
        <v>190</v>
      </c>
    </row>
    <row r="411" spans="2:65" s="15" customFormat="1" ht="11.25">
      <c r="B411" s="168"/>
      <c r="D411" s="148" t="s">
        <v>200</v>
      </c>
      <c r="E411" s="169" t="s">
        <v>129</v>
      </c>
      <c r="F411" s="170" t="s">
        <v>207</v>
      </c>
      <c r="H411" s="171">
        <v>71</v>
      </c>
      <c r="I411" s="172"/>
      <c r="L411" s="168"/>
      <c r="M411" s="173"/>
      <c r="T411" s="174"/>
      <c r="AT411" s="169" t="s">
        <v>200</v>
      </c>
      <c r="AU411" s="169" t="s">
        <v>96</v>
      </c>
      <c r="AV411" s="15" t="s">
        <v>198</v>
      </c>
      <c r="AW411" s="15" t="s">
        <v>41</v>
      </c>
      <c r="AX411" s="15" t="s">
        <v>94</v>
      </c>
      <c r="AY411" s="169" t="s">
        <v>190</v>
      </c>
    </row>
    <row r="412" spans="2:65" s="1" customFormat="1" ht="21.75" customHeight="1">
      <c r="B412" s="33"/>
      <c r="C412" s="134" t="s">
        <v>582</v>
      </c>
      <c r="D412" s="134" t="s">
        <v>193</v>
      </c>
      <c r="E412" s="135" t="s">
        <v>583</v>
      </c>
      <c r="F412" s="136" t="s">
        <v>584</v>
      </c>
      <c r="G412" s="137" t="s">
        <v>196</v>
      </c>
      <c r="H412" s="138">
        <v>334</v>
      </c>
      <c r="I412" s="139"/>
      <c r="J412" s="140">
        <f>ROUND(I412*H412,2)</f>
        <v>0</v>
      </c>
      <c r="K412" s="136" t="s">
        <v>197</v>
      </c>
      <c r="L412" s="33"/>
      <c r="M412" s="141" t="s">
        <v>1</v>
      </c>
      <c r="N412" s="142" t="s">
        <v>51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198</v>
      </c>
      <c r="AT412" s="145" t="s">
        <v>193</v>
      </c>
      <c r="AU412" s="145" t="s">
        <v>96</v>
      </c>
      <c r="AY412" s="17" t="s">
        <v>190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7" t="s">
        <v>94</v>
      </c>
      <c r="BK412" s="146">
        <f>ROUND(I412*H412,2)</f>
        <v>0</v>
      </c>
      <c r="BL412" s="17" t="s">
        <v>198</v>
      </c>
      <c r="BM412" s="145" t="s">
        <v>585</v>
      </c>
    </row>
    <row r="413" spans="2:65" s="12" customFormat="1" ht="11.25">
      <c r="B413" s="147"/>
      <c r="D413" s="148" t="s">
        <v>200</v>
      </c>
      <c r="E413" s="149" t="s">
        <v>1</v>
      </c>
      <c r="F413" s="150" t="s">
        <v>579</v>
      </c>
      <c r="H413" s="149" t="s">
        <v>1</v>
      </c>
      <c r="I413" s="151"/>
      <c r="L413" s="147"/>
      <c r="M413" s="152"/>
      <c r="T413" s="153"/>
      <c r="AT413" s="149" t="s">
        <v>200</v>
      </c>
      <c r="AU413" s="149" t="s">
        <v>96</v>
      </c>
      <c r="AV413" s="12" t="s">
        <v>94</v>
      </c>
      <c r="AW413" s="12" t="s">
        <v>41</v>
      </c>
      <c r="AX413" s="12" t="s">
        <v>86</v>
      </c>
      <c r="AY413" s="149" t="s">
        <v>190</v>
      </c>
    </row>
    <row r="414" spans="2:65" s="12" customFormat="1" ht="11.25">
      <c r="B414" s="147"/>
      <c r="D414" s="148" t="s">
        <v>200</v>
      </c>
      <c r="E414" s="149" t="s">
        <v>1</v>
      </c>
      <c r="F414" s="150" t="s">
        <v>580</v>
      </c>
      <c r="H414" s="149" t="s">
        <v>1</v>
      </c>
      <c r="I414" s="151"/>
      <c r="L414" s="147"/>
      <c r="M414" s="152"/>
      <c r="T414" s="153"/>
      <c r="AT414" s="149" t="s">
        <v>200</v>
      </c>
      <c r="AU414" s="149" t="s">
        <v>96</v>
      </c>
      <c r="AV414" s="12" t="s">
        <v>94</v>
      </c>
      <c r="AW414" s="12" t="s">
        <v>41</v>
      </c>
      <c r="AX414" s="12" t="s">
        <v>86</v>
      </c>
      <c r="AY414" s="149" t="s">
        <v>190</v>
      </c>
    </row>
    <row r="415" spans="2:65" s="14" customFormat="1" ht="11.25">
      <c r="B415" s="161"/>
      <c r="D415" s="148" t="s">
        <v>200</v>
      </c>
      <c r="E415" s="162" t="s">
        <v>586</v>
      </c>
      <c r="F415" s="163" t="s">
        <v>587</v>
      </c>
      <c r="H415" s="164">
        <v>334</v>
      </c>
      <c r="I415" s="165"/>
      <c r="L415" s="161"/>
      <c r="M415" s="166"/>
      <c r="T415" s="167"/>
      <c r="AT415" s="162" t="s">
        <v>200</v>
      </c>
      <c r="AU415" s="162" t="s">
        <v>96</v>
      </c>
      <c r="AV415" s="14" t="s">
        <v>96</v>
      </c>
      <c r="AW415" s="14" t="s">
        <v>41</v>
      </c>
      <c r="AX415" s="14" t="s">
        <v>86</v>
      </c>
      <c r="AY415" s="162" t="s">
        <v>190</v>
      </c>
    </row>
    <row r="416" spans="2:65" s="12" customFormat="1" ht="11.25">
      <c r="B416" s="147"/>
      <c r="D416" s="148" t="s">
        <v>200</v>
      </c>
      <c r="E416" s="149" t="s">
        <v>1</v>
      </c>
      <c r="F416" s="150" t="s">
        <v>588</v>
      </c>
      <c r="H416" s="149" t="s">
        <v>1</v>
      </c>
      <c r="I416" s="151"/>
      <c r="L416" s="147"/>
      <c r="M416" s="152"/>
      <c r="T416" s="153"/>
      <c r="AT416" s="149" t="s">
        <v>200</v>
      </c>
      <c r="AU416" s="149" t="s">
        <v>96</v>
      </c>
      <c r="AV416" s="12" t="s">
        <v>94</v>
      </c>
      <c r="AW416" s="12" t="s">
        <v>41</v>
      </c>
      <c r="AX416" s="12" t="s">
        <v>86</v>
      </c>
      <c r="AY416" s="149" t="s">
        <v>190</v>
      </c>
    </row>
    <row r="417" spans="2:65" s="12" customFormat="1" ht="11.25">
      <c r="B417" s="147"/>
      <c r="D417" s="148" t="s">
        <v>200</v>
      </c>
      <c r="E417" s="149" t="s">
        <v>1</v>
      </c>
      <c r="F417" s="150" t="s">
        <v>589</v>
      </c>
      <c r="H417" s="149" t="s">
        <v>1</v>
      </c>
      <c r="I417" s="151"/>
      <c r="L417" s="147"/>
      <c r="M417" s="152"/>
      <c r="T417" s="153"/>
      <c r="AT417" s="149" t="s">
        <v>200</v>
      </c>
      <c r="AU417" s="149" t="s">
        <v>96</v>
      </c>
      <c r="AV417" s="12" t="s">
        <v>94</v>
      </c>
      <c r="AW417" s="12" t="s">
        <v>41</v>
      </c>
      <c r="AX417" s="12" t="s">
        <v>86</v>
      </c>
      <c r="AY417" s="149" t="s">
        <v>190</v>
      </c>
    </row>
    <row r="418" spans="2:65" s="12" customFormat="1" ht="11.25">
      <c r="B418" s="147"/>
      <c r="D418" s="148" t="s">
        <v>200</v>
      </c>
      <c r="E418" s="149" t="s">
        <v>1</v>
      </c>
      <c r="F418" s="150" t="s">
        <v>590</v>
      </c>
      <c r="H418" s="149" t="s">
        <v>1</v>
      </c>
      <c r="I418" s="151"/>
      <c r="L418" s="147"/>
      <c r="M418" s="152"/>
      <c r="T418" s="153"/>
      <c r="AT418" s="149" t="s">
        <v>200</v>
      </c>
      <c r="AU418" s="149" t="s">
        <v>96</v>
      </c>
      <c r="AV418" s="12" t="s">
        <v>94</v>
      </c>
      <c r="AW418" s="12" t="s">
        <v>41</v>
      </c>
      <c r="AX418" s="12" t="s">
        <v>86</v>
      </c>
      <c r="AY418" s="149" t="s">
        <v>190</v>
      </c>
    </row>
    <row r="419" spans="2:65" s="12" customFormat="1" ht="11.25">
      <c r="B419" s="147"/>
      <c r="D419" s="148" t="s">
        <v>200</v>
      </c>
      <c r="E419" s="149" t="s">
        <v>1</v>
      </c>
      <c r="F419" s="150" t="s">
        <v>522</v>
      </c>
      <c r="H419" s="149" t="s">
        <v>1</v>
      </c>
      <c r="I419" s="151"/>
      <c r="L419" s="147"/>
      <c r="M419" s="152"/>
      <c r="T419" s="153"/>
      <c r="AT419" s="149" t="s">
        <v>200</v>
      </c>
      <c r="AU419" s="149" t="s">
        <v>96</v>
      </c>
      <c r="AV419" s="12" t="s">
        <v>94</v>
      </c>
      <c r="AW419" s="12" t="s">
        <v>41</v>
      </c>
      <c r="AX419" s="12" t="s">
        <v>86</v>
      </c>
      <c r="AY419" s="149" t="s">
        <v>190</v>
      </c>
    </row>
    <row r="420" spans="2:65" s="12" customFormat="1" ht="11.25">
      <c r="B420" s="147"/>
      <c r="D420" s="148" t="s">
        <v>200</v>
      </c>
      <c r="E420" s="149" t="s">
        <v>1</v>
      </c>
      <c r="F420" s="150" t="s">
        <v>591</v>
      </c>
      <c r="H420" s="149" t="s">
        <v>1</v>
      </c>
      <c r="I420" s="151"/>
      <c r="L420" s="147"/>
      <c r="M420" s="152"/>
      <c r="T420" s="153"/>
      <c r="AT420" s="149" t="s">
        <v>200</v>
      </c>
      <c r="AU420" s="149" t="s">
        <v>96</v>
      </c>
      <c r="AV420" s="12" t="s">
        <v>94</v>
      </c>
      <c r="AW420" s="12" t="s">
        <v>41</v>
      </c>
      <c r="AX420" s="12" t="s">
        <v>86</v>
      </c>
      <c r="AY420" s="149" t="s">
        <v>190</v>
      </c>
    </row>
    <row r="421" spans="2:65" s="15" customFormat="1" ht="11.25">
      <c r="B421" s="168"/>
      <c r="D421" s="148" t="s">
        <v>200</v>
      </c>
      <c r="E421" s="169" t="s">
        <v>130</v>
      </c>
      <c r="F421" s="170" t="s">
        <v>207</v>
      </c>
      <c r="H421" s="171">
        <v>334</v>
      </c>
      <c r="I421" s="172"/>
      <c r="L421" s="168"/>
      <c r="M421" s="173"/>
      <c r="T421" s="174"/>
      <c r="AT421" s="169" t="s">
        <v>200</v>
      </c>
      <c r="AU421" s="169" t="s">
        <v>96</v>
      </c>
      <c r="AV421" s="15" t="s">
        <v>198</v>
      </c>
      <c r="AW421" s="15" t="s">
        <v>41</v>
      </c>
      <c r="AX421" s="15" t="s">
        <v>94</v>
      </c>
      <c r="AY421" s="169" t="s">
        <v>190</v>
      </c>
    </row>
    <row r="422" spans="2:65" s="1" customFormat="1" ht="16.5" customHeight="1">
      <c r="B422" s="33"/>
      <c r="C422" s="175" t="s">
        <v>592</v>
      </c>
      <c r="D422" s="175" t="s">
        <v>593</v>
      </c>
      <c r="E422" s="176" t="s">
        <v>594</v>
      </c>
      <c r="F422" s="177" t="s">
        <v>595</v>
      </c>
      <c r="G422" s="178" t="s">
        <v>291</v>
      </c>
      <c r="H422" s="179">
        <v>108.093</v>
      </c>
      <c r="I422" s="180"/>
      <c r="J422" s="181">
        <f>ROUND(I422*H422,2)</f>
        <v>0</v>
      </c>
      <c r="K422" s="177" t="s">
        <v>197</v>
      </c>
      <c r="L422" s="182"/>
      <c r="M422" s="183" t="s">
        <v>1</v>
      </c>
      <c r="N422" s="184" t="s">
        <v>51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237</v>
      </c>
      <c r="AT422" s="145" t="s">
        <v>593</v>
      </c>
      <c r="AU422" s="145" t="s">
        <v>96</v>
      </c>
      <c r="AY422" s="17" t="s">
        <v>190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7" t="s">
        <v>94</v>
      </c>
      <c r="BK422" s="146">
        <f>ROUND(I422*H422,2)</f>
        <v>0</v>
      </c>
      <c r="BL422" s="17" t="s">
        <v>198</v>
      </c>
      <c r="BM422" s="145" t="s">
        <v>596</v>
      </c>
    </row>
    <row r="423" spans="2:65" s="12" customFormat="1" ht="11.25">
      <c r="B423" s="147"/>
      <c r="D423" s="148" t="s">
        <v>200</v>
      </c>
      <c r="E423" s="149" t="s">
        <v>1</v>
      </c>
      <c r="F423" s="150" t="s">
        <v>597</v>
      </c>
      <c r="H423" s="149" t="s">
        <v>1</v>
      </c>
      <c r="I423" s="151"/>
      <c r="L423" s="147"/>
      <c r="M423" s="152"/>
      <c r="T423" s="153"/>
      <c r="AT423" s="149" t="s">
        <v>200</v>
      </c>
      <c r="AU423" s="149" t="s">
        <v>96</v>
      </c>
      <c r="AV423" s="12" t="s">
        <v>94</v>
      </c>
      <c r="AW423" s="12" t="s">
        <v>41</v>
      </c>
      <c r="AX423" s="12" t="s">
        <v>86</v>
      </c>
      <c r="AY423" s="149" t="s">
        <v>190</v>
      </c>
    </row>
    <row r="424" spans="2:65" s="12" customFormat="1" ht="11.25">
      <c r="B424" s="147"/>
      <c r="D424" s="148" t="s">
        <v>200</v>
      </c>
      <c r="E424" s="149" t="s">
        <v>1</v>
      </c>
      <c r="F424" s="150" t="s">
        <v>598</v>
      </c>
      <c r="H424" s="149" t="s">
        <v>1</v>
      </c>
      <c r="I424" s="151"/>
      <c r="L424" s="147"/>
      <c r="M424" s="152"/>
      <c r="T424" s="153"/>
      <c r="AT424" s="149" t="s">
        <v>200</v>
      </c>
      <c r="AU424" s="149" t="s">
        <v>96</v>
      </c>
      <c r="AV424" s="12" t="s">
        <v>94</v>
      </c>
      <c r="AW424" s="12" t="s">
        <v>41</v>
      </c>
      <c r="AX424" s="12" t="s">
        <v>86</v>
      </c>
      <c r="AY424" s="149" t="s">
        <v>190</v>
      </c>
    </row>
    <row r="425" spans="2:65" s="14" customFormat="1" ht="11.25">
      <c r="B425" s="161"/>
      <c r="D425" s="148" t="s">
        <v>200</v>
      </c>
      <c r="E425" s="162" t="s">
        <v>1</v>
      </c>
      <c r="F425" s="163" t="s">
        <v>599</v>
      </c>
      <c r="H425" s="164">
        <v>10.97</v>
      </c>
      <c r="I425" s="165"/>
      <c r="L425" s="161"/>
      <c r="M425" s="166"/>
      <c r="T425" s="167"/>
      <c r="AT425" s="162" t="s">
        <v>200</v>
      </c>
      <c r="AU425" s="162" t="s">
        <v>96</v>
      </c>
      <c r="AV425" s="14" t="s">
        <v>96</v>
      </c>
      <c r="AW425" s="14" t="s">
        <v>41</v>
      </c>
      <c r="AX425" s="14" t="s">
        <v>86</v>
      </c>
      <c r="AY425" s="162" t="s">
        <v>190</v>
      </c>
    </row>
    <row r="426" spans="2:65" s="14" customFormat="1" ht="11.25">
      <c r="B426" s="161"/>
      <c r="D426" s="148" t="s">
        <v>200</v>
      </c>
      <c r="E426" s="162" t="s">
        <v>1</v>
      </c>
      <c r="F426" s="163" t="s">
        <v>600</v>
      </c>
      <c r="H426" s="164">
        <v>51.603000000000002</v>
      </c>
      <c r="I426" s="165"/>
      <c r="L426" s="161"/>
      <c r="M426" s="166"/>
      <c r="T426" s="167"/>
      <c r="AT426" s="162" t="s">
        <v>200</v>
      </c>
      <c r="AU426" s="162" t="s">
        <v>96</v>
      </c>
      <c r="AV426" s="14" t="s">
        <v>96</v>
      </c>
      <c r="AW426" s="14" t="s">
        <v>41</v>
      </c>
      <c r="AX426" s="14" t="s">
        <v>86</v>
      </c>
      <c r="AY426" s="162" t="s">
        <v>190</v>
      </c>
    </row>
    <row r="427" spans="2:65" s="14" customFormat="1" ht="11.25">
      <c r="B427" s="161"/>
      <c r="D427" s="148" t="s">
        <v>200</v>
      </c>
      <c r="E427" s="162" t="s">
        <v>1</v>
      </c>
      <c r="F427" s="163" t="s">
        <v>601</v>
      </c>
      <c r="H427" s="164">
        <v>30</v>
      </c>
      <c r="I427" s="165"/>
      <c r="L427" s="161"/>
      <c r="M427" s="166"/>
      <c r="T427" s="167"/>
      <c r="AT427" s="162" t="s">
        <v>200</v>
      </c>
      <c r="AU427" s="162" t="s">
        <v>96</v>
      </c>
      <c r="AV427" s="14" t="s">
        <v>96</v>
      </c>
      <c r="AW427" s="14" t="s">
        <v>41</v>
      </c>
      <c r="AX427" s="14" t="s">
        <v>86</v>
      </c>
      <c r="AY427" s="162" t="s">
        <v>190</v>
      </c>
    </row>
    <row r="428" spans="2:65" s="14" customFormat="1" ht="11.25">
      <c r="B428" s="161"/>
      <c r="D428" s="148" t="s">
        <v>200</v>
      </c>
      <c r="E428" s="162" t="s">
        <v>1</v>
      </c>
      <c r="F428" s="163" t="s">
        <v>602</v>
      </c>
      <c r="H428" s="164">
        <v>23.236999999999998</v>
      </c>
      <c r="I428" s="165"/>
      <c r="L428" s="161"/>
      <c r="M428" s="166"/>
      <c r="T428" s="167"/>
      <c r="AT428" s="162" t="s">
        <v>200</v>
      </c>
      <c r="AU428" s="162" t="s">
        <v>96</v>
      </c>
      <c r="AV428" s="14" t="s">
        <v>96</v>
      </c>
      <c r="AW428" s="14" t="s">
        <v>41</v>
      </c>
      <c r="AX428" s="14" t="s">
        <v>86</v>
      </c>
      <c r="AY428" s="162" t="s">
        <v>190</v>
      </c>
    </row>
    <row r="429" spans="2:65" s="13" customFormat="1" ht="11.25">
      <c r="B429" s="154"/>
      <c r="D429" s="148" t="s">
        <v>200</v>
      </c>
      <c r="E429" s="155" t="s">
        <v>138</v>
      </c>
      <c r="F429" s="156" t="s">
        <v>603</v>
      </c>
      <c r="H429" s="157">
        <v>115.81</v>
      </c>
      <c r="I429" s="158"/>
      <c r="L429" s="154"/>
      <c r="M429" s="159"/>
      <c r="T429" s="160"/>
      <c r="AT429" s="155" t="s">
        <v>200</v>
      </c>
      <c r="AU429" s="155" t="s">
        <v>96</v>
      </c>
      <c r="AV429" s="13" t="s">
        <v>204</v>
      </c>
      <c r="AW429" s="13" t="s">
        <v>41</v>
      </c>
      <c r="AX429" s="13" t="s">
        <v>86</v>
      </c>
      <c r="AY429" s="155" t="s">
        <v>190</v>
      </c>
    </row>
    <row r="430" spans="2:65" s="12" customFormat="1" ht="11.25">
      <c r="B430" s="147"/>
      <c r="D430" s="148" t="s">
        <v>200</v>
      </c>
      <c r="E430" s="149" t="s">
        <v>1</v>
      </c>
      <c r="F430" s="150" t="s">
        <v>604</v>
      </c>
      <c r="H430" s="149" t="s">
        <v>1</v>
      </c>
      <c r="I430" s="151"/>
      <c r="L430" s="147"/>
      <c r="M430" s="152"/>
      <c r="T430" s="153"/>
      <c r="AT430" s="149" t="s">
        <v>200</v>
      </c>
      <c r="AU430" s="149" t="s">
        <v>96</v>
      </c>
      <c r="AV430" s="12" t="s">
        <v>94</v>
      </c>
      <c r="AW430" s="12" t="s">
        <v>41</v>
      </c>
      <c r="AX430" s="12" t="s">
        <v>86</v>
      </c>
      <c r="AY430" s="149" t="s">
        <v>190</v>
      </c>
    </row>
    <row r="431" spans="2:65" s="12" customFormat="1" ht="11.25">
      <c r="B431" s="147"/>
      <c r="D431" s="148" t="s">
        <v>200</v>
      </c>
      <c r="E431" s="149" t="s">
        <v>1</v>
      </c>
      <c r="F431" s="150" t="s">
        <v>605</v>
      </c>
      <c r="H431" s="149" t="s">
        <v>1</v>
      </c>
      <c r="I431" s="151"/>
      <c r="L431" s="147"/>
      <c r="M431" s="152"/>
      <c r="T431" s="153"/>
      <c r="AT431" s="149" t="s">
        <v>200</v>
      </c>
      <c r="AU431" s="149" t="s">
        <v>96</v>
      </c>
      <c r="AV431" s="12" t="s">
        <v>94</v>
      </c>
      <c r="AW431" s="12" t="s">
        <v>41</v>
      </c>
      <c r="AX431" s="12" t="s">
        <v>86</v>
      </c>
      <c r="AY431" s="149" t="s">
        <v>190</v>
      </c>
    </row>
    <row r="432" spans="2:65" s="12" customFormat="1" ht="11.25">
      <c r="B432" s="147"/>
      <c r="D432" s="148" t="s">
        <v>200</v>
      </c>
      <c r="E432" s="149" t="s">
        <v>1</v>
      </c>
      <c r="F432" s="150" t="s">
        <v>606</v>
      </c>
      <c r="H432" s="149" t="s">
        <v>1</v>
      </c>
      <c r="I432" s="151"/>
      <c r="L432" s="147"/>
      <c r="M432" s="152"/>
      <c r="T432" s="153"/>
      <c r="AT432" s="149" t="s">
        <v>200</v>
      </c>
      <c r="AU432" s="149" t="s">
        <v>96</v>
      </c>
      <c r="AV432" s="12" t="s">
        <v>94</v>
      </c>
      <c r="AW432" s="12" t="s">
        <v>41</v>
      </c>
      <c r="AX432" s="12" t="s">
        <v>86</v>
      </c>
      <c r="AY432" s="149" t="s">
        <v>190</v>
      </c>
    </row>
    <row r="433" spans="2:65" s="14" customFormat="1" ht="11.25">
      <c r="B433" s="161"/>
      <c r="D433" s="148" t="s">
        <v>200</v>
      </c>
      <c r="E433" s="162" t="s">
        <v>1</v>
      </c>
      <c r="F433" s="163" t="s">
        <v>607</v>
      </c>
      <c r="H433" s="164">
        <v>-48.252000000000002</v>
      </c>
      <c r="I433" s="165"/>
      <c r="L433" s="161"/>
      <c r="M433" s="166"/>
      <c r="T433" s="167"/>
      <c r="AT433" s="162" t="s">
        <v>200</v>
      </c>
      <c r="AU433" s="162" t="s">
        <v>96</v>
      </c>
      <c r="AV433" s="14" t="s">
        <v>96</v>
      </c>
      <c r="AW433" s="14" t="s">
        <v>41</v>
      </c>
      <c r="AX433" s="14" t="s">
        <v>86</v>
      </c>
      <c r="AY433" s="162" t="s">
        <v>190</v>
      </c>
    </row>
    <row r="434" spans="2:65" s="13" customFormat="1" ht="11.25">
      <c r="B434" s="154"/>
      <c r="D434" s="148" t="s">
        <v>200</v>
      </c>
      <c r="E434" s="155" t="s">
        <v>608</v>
      </c>
      <c r="F434" s="156" t="s">
        <v>609</v>
      </c>
      <c r="H434" s="157">
        <v>-48.252000000000002</v>
      </c>
      <c r="I434" s="158"/>
      <c r="L434" s="154"/>
      <c r="M434" s="159"/>
      <c r="T434" s="160"/>
      <c r="AT434" s="155" t="s">
        <v>200</v>
      </c>
      <c r="AU434" s="155" t="s">
        <v>96</v>
      </c>
      <c r="AV434" s="13" t="s">
        <v>204</v>
      </c>
      <c r="AW434" s="13" t="s">
        <v>41</v>
      </c>
      <c r="AX434" s="13" t="s">
        <v>86</v>
      </c>
      <c r="AY434" s="155" t="s">
        <v>190</v>
      </c>
    </row>
    <row r="435" spans="2:65" s="15" customFormat="1" ht="11.25">
      <c r="B435" s="168"/>
      <c r="D435" s="148" t="s">
        <v>200</v>
      </c>
      <c r="E435" s="169" t="s">
        <v>136</v>
      </c>
      <c r="F435" s="170" t="s">
        <v>610</v>
      </c>
      <c r="H435" s="171">
        <v>67.558000000000007</v>
      </c>
      <c r="I435" s="172"/>
      <c r="L435" s="168"/>
      <c r="M435" s="173"/>
      <c r="T435" s="174"/>
      <c r="AT435" s="169" t="s">
        <v>200</v>
      </c>
      <c r="AU435" s="169" t="s">
        <v>96</v>
      </c>
      <c r="AV435" s="15" t="s">
        <v>198</v>
      </c>
      <c r="AW435" s="15" t="s">
        <v>41</v>
      </c>
      <c r="AX435" s="15" t="s">
        <v>86</v>
      </c>
      <c r="AY435" s="169" t="s">
        <v>190</v>
      </c>
    </row>
    <row r="436" spans="2:65" s="12" customFormat="1" ht="11.25">
      <c r="B436" s="147"/>
      <c r="D436" s="148" t="s">
        <v>200</v>
      </c>
      <c r="E436" s="149" t="s">
        <v>1</v>
      </c>
      <c r="F436" s="150" t="s">
        <v>611</v>
      </c>
      <c r="H436" s="149" t="s">
        <v>1</v>
      </c>
      <c r="I436" s="151"/>
      <c r="L436" s="147"/>
      <c r="M436" s="152"/>
      <c r="T436" s="153"/>
      <c r="AT436" s="149" t="s">
        <v>200</v>
      </c>
      <c r="AU436" s="149" t="s">
        <v>96</v>
      </c>
      <c r="AV436" s="12" t="s">
        <v>94</v>
      </c>
      <c r="AW436" s="12" t="s">
        <v>41</v>
      </c>
      <c r="AX436" s="12" t="s">
        <v>86</v>
      </c>
      <c r="AY436" s="149" t="s">
        <v>190</v>
      </c>
    </row>
    <row r="437" spans="2:65" s="14" customFormat="1" ht="11.25">
      <c r="B437" s="161"/>
      <c r="D437" s="148" t="s">
        <v>200</v>
      </c>
      <c r="E437" s="162" t="s">
        <v>1</v>
      </c>
      <c r="F437" s="163" t="s">
        <v>612</v>
      </c>
      <c r="H437" s="164">
        <v>108.093</v>
      </c>
      <c r="I437" s="165"/>
      <c r="L437" s="161"/>
      <c r="M437" s="166"/>
      <c r="T437" s="167"/>
      <c r="AT437" s="162" t="s">
        <v>200</v>
      </c>
      <c r="AU437" s="162" t="s">
        <v>96</v>
      </c>
      <c r="AV437" s="14" t="s">
        <v>96</v>
      </c>
      <c r="AW437" s="14" t="s">
        <v>41</v>
      </c>
      <c r="AX437" s="14" t="s">
        <v>94</v>
      </c>
      <c r="AY437" s="162" t="s">
        <v>190</v>
      </c>
    </row>
    <row r="438" spans="2:65" s="1" customFormat="1" ht="16.5" customHeight="1">
      <c r="B438" s="33"/>
      <c r="C438" s="134" t="s">
        <v>613</v>
      </c>
      <c r="D438" s="134" t="s">
        <v>193</v>
      </c>
      <c r="E438" s="135" t="s">
        <v>614</v>
      </c>
      <c r="F438" s="136" t="s">
        <v>615</v>
      </c>
      <c r="G438" s="137" t="s">
        <v>255</v>
      </c>
      <c r="H438" s="138">
        <v>67.558000000000007</v>
      </c>
      <c r="I438" s="139"/>
      <c r="J438" s="140">
        <f>ROUND(I438*H438,2)</f>
        <v>0</v>
      </c>
      <c r="K438" s="136" t="s">
        <v>197</v>
      </c>
      <c r="L438" s="33"/>
      <c r="M438" s="141" t="s">
        <v>1</v>
      </c>
      <c r="N438" s="142" t="s">
        <v>51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198</v>
      </c>
      <c r="AT438" s="145" t="s">
        <v>193</v>
      </c>
      <c r="AU438" s="145" t="s">
        <v>96</v>
      </c>
      <c r="AY438" s="17" t="s">
        <v>190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94</v>
      </c>
      <c r="BK438" s="146">
        <f>ROUND(I438*H438,2)</f>
        <v>0</v>
      </c>
      <c r="BL438" s="17" t="s">
        <v>198</v>
      </c>
      <c r="BM438" s="145" t="s">
        <v>616</v>
      </c>
    </row>
    <row r="439" spans="2:65" s="12" customFormat="1" ht="11.25">
      <c r="B439" s="147"/>
      <c r="D439" s="148" t="s">
        <v>200</v>
      </c>
      <c r="E439" s="149" t="s">
        <v>1</v>
      </c>
      <c r="F439" s="150" t="s">
        <v>617</v>
      </c>
      <c r="H439" s="149" t="s">
        <v>1</v>
      </c>
      <c r="I439" s="151"/>
      <c r="L439" s="147"/>
      <c r="M439" s="152"/>
      <c r="T439" s="153"/>
      <c r="AT439" s="149" t="s">
        <v>200</v>
      </c>
      <c r="AU439" s="149" t="s">
        <v>96</v>
      </c>
      <c r="AV439" s="12" t="s">
        <v>94</v>
      </c>
      <c r="AW439" s="12" t="s">
        <v>41</v>
      </c>
      <c r="AX439" s="12" t="s">
        <v>86</v>
      </c>
      <c r="AY439" s="149" t="s">
        <v>190</v>
      </c>
    </row>
    <row r="440" spans="2:65" s="14" customFormat="1" ht="11.25">
      <c r="B440" s="161"/>
      <c r="D440" s="148" t="s">
        <v>200</v>
      </c>
      <c r="E440" s="162" t="s">
        <v>1</v>
      </c>
      <c r="F440" s="163" t="s">
        <v>136</v>
      </c>
      <c r="H440" s="164">
        <v>67.558000000000007</v>
      </c>
      <c r="I440" s="165"/>
      <c r="L440" s="161"/>
      <c r="M440" s="166"/>
      <c r="T440" s="167"/>
      <c r="AT440" s="162" t="s">
        <v>200</v>
      </c>
      <c r="AU440" s="162" t="s">
        <v>96</v>
      </c>
      <c r="AV440" s="14" t="s">
        <v>96</v>
      </c>
      <c r="AW440" s="14" t="s">
        <v>41</v>
      </c>
      <c r="AX440" s="14" t="s">
        <v>94</v>
      </c>
      <c r="AY440" s="162" t="s">
        <v>190</v>
      </c>
    </row>
    <row r="441" spans="2:65" s="1" customFormat="1" ht="21.75" customHeight="1">
      <c r="B441" s="33"/>
      <c r="C441" s="134" t="s">
        <v>618</v>
      </c>
      <c r="D441" s="134" t="s">
        <v>193</v>
      </c>
      <c r="E441" s="135" t="s">
        <v>619</v>
      </c>
      <c r="F441" s="136" t="s">
        <v>620</v>
      </c>
      <c r="G441" s="137" t="s">
        <v>255</v>
      </c>
      <c r="H441" s="138">
        <v>67.558000000000007</v>
      </c>
      <c r="I441" s="139"/>
      <c r="J441" s="140">
        <f>ROUND(I441*H441,2)</f>
        <v>0</v>
      </c>
      <c r="K441" s="136" t="s">
        <v>197</v>
      </c>
      <c r="L441" s="33"/>
      <c r="M441" s="141" t="s">
        <v>1</v>
      </c>
      <c r="N441" s="142" t="s">
        <v>51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198</v>
      </c>
      <c r="AT441" s="145" t="s">
        <v>193</v>
      </c>
      <c r="AU441" s="145" t="s">
        <v>96</v>
      </c>
      <c r="AY441" s="17" t="s">
        <v>190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94</v>
      </c>
      <c r="BK441" s="146">
        <f>ROUND(I441*H441,2)</f>
        <v>0</v>
      </c>
      <c r="BL441" s="17" t="s">
        <v>198</v>
      </c>
      <c r="BM441" s="145" t="s">
        <v>621</v>
      </c>
    </row>
    <row r="442" spans="2:65" s="12" customFormat="1" ht="11.25">
      <c r="B442" s="147"/>
      <c r="D442" s="148" t="s">
        <v>200</v>
      </c>
      <c r="E442" s="149" t="s">
        <v>1</v>
      </c>
      <c r="F442" s="150" t="s">
        <v>622</v>
      </c>
      <c r="H442" s="149" t="s">
        <v>1</v>
      </c>
      <c r="I442" s="151"/>
      <c r="L442" s="147"/>
      <c r="M442" s="152"/>
      <c r="T442" s="153"/>
      <c r="AT442" s="149" t="s">
        <v>200</v>
      </c>
      <c r="AU442" s="149" t="s">
        <v>96</v>
      </c>
      <c r="AV442" s="12" t="s">
        <v>94</v>
      </c>
      <c r="AW442" s="12" t="s">
        <v>41</v>
      </c>
      <c r="AX442" s="12" t="s">
        <v>86</v>
      </c>
      <c r="AY442" s="149" t="s">
        <v>190</v>
      </c>
    </row>
    <row r="443" spans="2:65" s="14" customFormat="1" ht="11.25">
      <c r="B443" s="161"/>
      <c r="D443" s="148" t="s">
        <v>200</v>
      </c>
      <c r="E443" s="162" t="s">
        <v>1</v>
      </c>
      <c r="F443" s="163" t="s">
        <v>136</v>
      </c>
      <c r="H443" s="164">
        <v>67.558000000000007</v>
      </c>
      <c r="I443" s="165"/>
      <c r="L443" s="161"/>
      <c r="M443" s="166"/>
      <c r="T443" s="167"/>
      <c r="AT443" s="162" t="s">
        <v>200</v>
      </c>
      <c r="AU443" s="162" t="s">
        <v>96</v>
      </c>
      <c r="AV443" s="14" t="s">
        <v>96</v>
      </c>
      <c r="AW443" s="14" t="s">
        <v>41</v>
      </c>
      <c r="AX443" s="14" t="s">
        <v>94</v>
      </c>
      <c r="AY443" s="162" t="s">
        <v>190</v>
      </c>
    </row>
    <row r="444" spans="2:65" s="1" customFormat="1" ht="21.75" customHeight="1">
      <c r="B444" s="33"/>
      <c r="C444" s="134" t="s">
        <v>623</v>
      </c>
      <c r="D444" s="134" t="s">
        <v>193</v>
      </c>
      <c r="E444" s="135" t="s">
        <v>624</v>
      </c>
      <c r="F444" s="136" t="s">
        <v>625</v>
      </c>
      <c r="G444" s="137" t="s">
        <v>255</v>
      </c>
      <c r="H444" s="138">
        <v>481.44299999999998</v>
      </c>
      <c r="I444" s="139"/>
      <c r="J444" s="140">
        <f>ROUND(I444*H444,2)</f>
        <v>0</v>
      </c>
      <c r="K444" s="136" t="s">
        <v>197</v>
      </c>
      <c r="L444" s="33"/>
      <c r="M444" s="141" t="s">
        <v>1</v>
      </c>
      <c r="N444" s="142" t="s">
        <v>51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198</v>
      </c>
      <c r="AT444" s="145" t="s">
        <v>193</v>
      </c>
      <c r="AU444" s="145" t="s">
        <v>96</v>
      </c>
      <c r="AY444" s="17" t="s">
        <v>190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7" t="s">
        <v>94</v>
      </c>
      <c r="BK444" s="146">
        <f>ROUND(I444*H444,2)</f>
        <v>0</v>
      </c>
      <c r="BL444" s="17" t="s">
        <v>198</v>
      </c>
      <c r="BM444" s="145" t="s">
        <v>626</v>
      </c>
    </row>
    <row r="445" spans="2:65" s="12" customFormat="1" ht="11.25">
      <c r="B445" s="147"/>
      <c r="D445" s="148" t="s">
        <v>200</v>
      </c>
      <c r="E445" s="149" t="s">
        <v>1</v>
      </c>
      <c r="F445" s="150" t="s">
        <v>627</v>
      </c>
      <c r="H445" s="149" t="s">
        <v>1</v>
      </c>
      <c r="I445" s="151"/>
      <c r="L445" s="147"/>
      <c r="M445" s="152"/>
      <c r="T445" s="153"/>
      <c r="AT445" s="149" t="s">
        <v>200</v>
      </c>
      <c r="AU445" s="149" t="s">
        <v>96</v>
      </c>
      <c r="AV445" s="12" t="s">
        <v>94</v>
      </c>
      <c r="AW445" s="12" t="s">
        <v>41</v>
      </c>
      <c r="AX445" s="12" t="s">
        <v>86</v>
      </c>
      <c r="AY445" s="149" t="s">
        <v>190</v>
      </c>
    </row>
    <row r="446" spans="2:65" s="14" customFormat="1" ht="11.25">
      <c r="B446" s="161"/>
      <c r="D446" s="148" t="s">
        <v>200</v>
      </c>
      <c r="E446" s="162" t="s">
        <v>1</v>
      </c>
      <c r="F446" s="163" t="s">
        <v>144</v>
      </c>
      <c r="H446" s="164">
        <v>74</v>
      </c>
      <c r="I446" s="165"/>
      <c r="L446" s="161"/>
      <c r="M446" s="166"/>
      <c r="T446" s="167"/>
      <c r="AT446" s="162" t="s">
        <v>200</v>
      </c>
      <c r="AU446" s="162" t="s">
        <v>96</v>
      </c>
      <c r="AV446" s="14" t="s">
        <v>96</v>
      </c>
      <c r="AW446" s="14" t="s">
        <v>41</v>
      </c>
      <c r="AX446" s="14" t="s">
        <v>86</v>
      </c>
      <c r="AY446" s="162" t="s">
        <v>190</v>
      </c>
    </row>
    <row r="447" spans="2:65" s="14" customFormat="1" ht="11.25">
      <c r="B447" s="161"/>
      <c r="D447" s="148" t="s">
        <v>200</v>
      </c>
      <c r="E447" s="162" t="s">
        <v>1</v>
      </c>
      <c r="F447" s="163" t="s">
        <v>152</v>
      </c>
      <c r="H447" s="164">
        <v>28.059000000000001</v>
      </c>
      <c r="I447" s="165"/>
      <c r="L447" s="161"/>
      <c r="M447" s="166"/>
      <c r="T447" s="167"/>
      <c r="AT447" s="162" t="s">
        <v>200</v>
      </c>
      <c r="AU447" s="162" t="s">
        <v>96</v>
      </c>
      <c r="AV447" s="14" t="s">
        <v>96</v>
      </c>
      <c r="AW447" s="14" t="s">
        <v>41</v>
      </c>
      <c r="AX447" s="14" t="s">
        <v>86</v>
      </c>
      <c r="AY447" s="162" t="s">
        <v>190</v>
      </c>
    </row>
    <row r="448" spans="2:65" s="12" customFormat="1" ht="11.25">
      <c r="B448" s="147"/>
      <c r="D448" s="148" t="s">
        <v>200</v>
      </c>
      <c r="E448" s="149" t="s">
        <v>1</v>
      </c>
      <c r="F448" s="150" t="s">
        <v>628</v>
      </c>
      <c r="H448" s="149" t="s">
        <v>1</v>
      </c>
      <c r="I448" s="151"/>
      <c r="L448" s="147"/>
      <c r="M448" s="152"/>
      <c r="T448" s="153"/>
      <c r="AT448" s="149" t="s">
        <v>200</v>
      </c>
      <c r="AU448" s="149" t="s">
        <v>96</v>
      </c>
      <c r="AV448" s="12" t="s">
        <v>94</v>
      </c>
      <c r="AW448" s="12" t="s">
        <v>41</v>
      </c>
      <c r="AX448" s="12" t="s">
        <v>86</v>
      </c>
      <c r="AY448" s="149" t="s">
        <v>190</v>
      </c>
    </row>
    <row r="449" spans="2:51" s="12" customFormat="1" ht="11.25">
      <c r="B449" s="147"/>
      <c r="D449" s="148" t="s">
        <v>200</v>
      </c>
      <c r="E449" s="149" t="s">
        <v>1</v>
      </c>
      <c r="F449" s="150" t="s">
        <v>629</v>
      </c>
      <c r="H449" s="149" t="s">
        <v>1</v>
      </c>
      <c r="I449" s="151"/>
      <c r="L449" s="147"/>
      <c r="M449" s="152"/>
      <c r="T449" s="153"/>
      <c r="AT449" s="149" t="s">
        <v>200</v>
      </c>
      <c r="AU449" s="149" t="s">
        <v>96</v>
      </c>
      <c r="AV449" s="12" t="s">
        <v>94</v>
      </c>
      <c r="AW449" s="12" t="s">
        <v>41</v>
      </c>
      <c r="AX449" s="12" t="s">
        <v>86</v>
      </c>
      <c r="AY449" s="149" t="s">
        <v>190</v>
      </c>
    </row>
    <row r="450" spans="2:51" s="14" customFormat="1" ht="11.25">
      <c r="B450" s="161"/>
      <c r="D450" s="148" t="s">
        <v>200</v>
      </c>
      <c r="E450" s="162" t="s">
        <v>125</v>
      </c>
      <c r="F450" s="163" t="s">
        <v>630</v>
      </c>
      <c r="H450" s="164">
        <v>87.73</v>
      </c>
      <c r="I450" s="165"/>
      <c r="L450" s="161"/>
      <c r="M450" s="166"/>
      <c r="T450" s="167"/>
      <c r="AT450" s="162" t="s">
        <v>200</v>
      </c>
      <c r="AU450" s="162" t="s">
        <v>96</v>
      </c>
      <c r="AV450" s="14" t="s">
        <v>96</v>
      </c>
      <c r="AW450" s="14" t="s">
        <v>41</v>
      </c>
      <c r="AX450" s="14" t="s">
        <v>86</v>
      </c>
      <c r="AY450" s="162" t="s">
        <v>190</v>
      </c>
    </row>
    <row r="451" spans="2:51" s="13" customFormat="1" ht="11.25">
      <c r="B451" s="154"/>
      <c r="D451" s="148" t="s">
        <v>200</v>
      </c>
      <c r="E451" s="155" t="s">
        <v>1</v>
      </c>
      <c r="F451" s="156" t="s">
        <v>631</v>
      </c>
      <c r="H451" s="157">
        <v>189.78899999999999</v>
      </c>
      <c r="I451" s="158"/>
      <c r="L451" s="154"/>
      <c r="M451" s="159"/>
      <c r="T451" s="160"/>
      <c r="AT451" s="155" t="s">
        <v>200</v>
      </c>
      <c r="AU451" s="155" t="s">
        <v>96</v>
      </c>
      <c r="AV451" s="13" t="s">
        <v>204</v>
      </c>
      <c r="AW451" s="13" t="s">
        <v>41</v>
      </c>
      <c r="AX451" s="13" t="s">
        <v>86</v>
      </c>
      <c r="AY451" s="155" t="s">
        <v>190</v>
      </c>
    </row>
    <row r="452" spans="2:51" s="12" customFormat="1" ht="11.25">
      <c r="B452" s="147"/>
      <c r="D452" s="148" t="s">
        <v>200</v>
      </c>
      <c r="E452" s="149" t="s">
        <v>1</v>
      </c>
      <c r="F452" s="150" t="s">
        <v>632</v>
      </c>
      <c r="H452" s="149" t="s">
        <v>1</v>
      </c>
      <c r="I452" s="151"/>
      <c r="L452" s="147"/>
      <c r="M452" s="152"/>
      <c r="T452" s="153"/>
      <c r="AT452" s="149" t="s">
        <v>200</v>
      </c>
      <c r="AU452" s="149" t="s">
        <v>96</v>
      </c>
      <c r="AV452" s="12" t="s">
        <v>94</v>
      </c>
      <c r="AW452" s="12" t="s">
        <v>41</v>
      </c>
      <c r="AX452" s="12" t="s">
        <v>86</v>
      </c>
      <c r="AY452" s="149" t="s">
        <v>190</v>
      </c>
    </row>
    <row r="453" spans="2:51" s="14" customFormat="1" ht="11.25">
      <c r="B453" s="161"/>
      <c r="D453" s="148" t="s">
        <v>200</v>
      </c>
      <c r="E453" s="162" t="s">
        <v>1</v>
      </c>
      <c r="F453" s="163" t="s">
        <v>140</v>
      </c>
      <c r="H453" s="164">
        <v>63.59</v>
      </c>
      <c r="I453" s="165"/>
      <c r="L453" s="161"/>
      <c r="M453" s="166"/>
      <c r="T453" s="167"/>
      <c r="AT453" s="162" t="s">
        <v>200</v>
      </c>
      <c r="AU453" s="162" t="s">
        <v>96</v>
      </c>
      <c r="AV453" s="14" t="s">
        <v>96</v>
      </c>
      <c r="AW453" s="14" t="s">
        <v>41</v>
      </c>
      <c r="AX453" s="14" t="s">
        <v>86</v>
      </c>
      <c r="AY453" s="162" t="s">
        <v>190</v>
      </c>
    </row>
    <row r="454" spans="2:51" s="14" customFormat="1" ht="11.25">
      <c r="B454" s="161"/>
      <c r="D454" s="148" t="s">
        <v>200</v>
      </c>
      <c r="E454" s="162" t="s">
        <v>1</v>
      </c>
      <c r="F454" s="163" t="s">
        <v>162</v>
      </c>
      <c r="H454" s="164">
        <v>37.698999999999998</v>
      </c>
      <c r="I454" s="165"/>
      <c r="L454" s="161"/>
      <c r="M454" s="166"/>
      <c r="T454" s="167"/>
      <c r="AT454" s="162" t="s">
        <v>200</v>
      </c>
      <c r="AU454" s="162" t="s">
        <v>96</v>
      </c>
      <c r="AV454" s="14" t="s">
        <v>96</v>
      </c>
      <c r="AW454" s="14" t="s">
        <v>41</v>
      </c>
      <c r="AX454" s="14" t="s">
        <v>86</v>
      </c>
      <c r="AY454" s="162" t="s">
        <v>190</v>
      </c>
    </row>
    <row r="455" spans="2:51" s="14" customFormat="1" ht="11.25">
      <c r="B455" s="161"/>
      <c r="D455" s="148" t="s">
        <v>200</v>
      </c>
      <c r="E455" s="162" t="s">
        <v>1</v>
      </c>
      <c r="F455" s="163" t="s">
        <v>142</v>
      </c>
      <c r="H455" s="164">
        <v>88.5</v>
      </c>
      <c r="I455" s="165"/>
      <c r="L455" s="161"/>
      <c r="M455" s="166"/>
      <c r="T455" s="167"/>
      <c r="AT455" s="162" t="s">
        <v>200</v>
      </c>
      <c r="AU455" s="162" t="s">
        <v>96</v>
      </c>
      <c r="AV455" s="14" t="s">
        <v>96</v>
      </c>
      <c r="AW455" s="14" t="s">
        <v>41</v>
      </c>
      <c r="AX455" s="14" t="s">
        <v>86</v>
      </c>
      <c r="AY455" s="162" t="s">
        <v>190</v>
      </c>
    </row>
    <row r="456" spans="2:51" s="13" customFormat="1" ht="11.25">
      <c r="B456" s="154"/>
      <c r="D456" s="148" t="s">
        <v>200</v>
      </c>
      <c r="E456" s="155" t="s">
        <v>1</v>
      </c>
      <c r="F456" s="156" t="s">
        <v>633</v>
      </c>
      <c r="H456" s="157">
        <v>189.78899999999999</v>
      </c>
      <c r="I456" s="158"/>
      <c r="L456" s="154"/>
      <c r="M456" s="159"/>
      <c r="T456" s="160"/>
      <c r="AT456" s="155" t="s">
        <v>200</v>
      </c>
      <c r="AU456" s="155" t="s">
        <v>96</v>
      </c>
      <c r="AV456" s="13" t="s">
        <v>204</v>
      </c>
      <c r="AW456" s="13" t="s">
        <v>41</v>
      </c>
      <c r="AX456" s="13" t="s">
        <v>86</v>
      </c>
      <c r="AY456" s="155" t="s">
        <v>190</v>
      </c>
    </row>
    <row r="457" spans="2:51" s="12" customFormat="1" ht="11.25">
      <c r="B457" s="147"/>
      <c r="D457" s="148" t="s">
        <v>200</v>
      </c>
      <c r="E457" s="149" t="s">
        <v>1</v>
      </c>
      <c r="F457" s="150" t="s">
        <v>634</v>
      </c>
      <c r="H457" s="149" t="s">
        <v>1</v>
      </c>
      <c r="I457" s="151"/>
      <c r="L457" s="147"/>
      <c r="M457" s="152"/>
      <c r="T457" s="153"/>
      <c r="AT457" s="149" t="s">
        <v>200</v>
      </c>
      <c r="AU457" s="149" t="s">
        <v>96</v>
      </c>
      <c r="AV457" s="12" t="s">
        <v>94</v>
      </c>
      <c r="AW457" s="12" t="s">
        <v>41</v>
      </c>
      <c r="AX457" s="12" t="s">
        <v>86</v>
      </c>
      <c r="AY457" s="149" t="s">
        <v>190</v>
      </c>
    </row>
    <row r="458" spans="2:51" s="14" customFormat="1" ht="11.25">
      <c r="B458" s="161"/>
      <c r="D458" s="148" t="s">
        <v>200</v>
      </c>
      <c r="E458" s="162" t="s">
        <v>1</v>
      </c>
      <c r="F458" s="163" t="s">
        <v>635</v>
      </c>
      <c r="H458" s="164">
        <v>53.613</v>
      </c>
      <c r="I458" s="165"/>
      <c r="L458" s="161"/>
      <c r="M458" s="166"/>
      <c r="T458" s="167"/>
      <c r="AT458" s="162" t="s">
        <v>200</v>
      </c>
      <c r="AU458" s="162" t="s">
        <v>96</v>
      </c>
      <c r="AV458" s="14" t="s">
        <v>96</v>
      </c>
      <c r="AW458" s="14" t="s">
        <v>41</v>
      </c>
      <c r="AX458" s="14" t="s">
        <v>86</v>
      </c>
      <c r="AY458" s="162" t="s">
        <v>190</v>
      </c>
    </row>
    <row r="459" spans="2:51" s="13" customFormat="1" ht="11.25">
      <c r="B459" s="154"/>
      <c r="D459" s="148" t="s">
        <v>200</v>
      </c>
      <c r="E459" s="155" t="s">
        <v>1</v>
      </c>
      <c r="F459" s="156" t="s">
        <v>636</v>
      </c>
      <c r="H459" s="157">
        <v>53.613</v>
      </c>
      <c r="I459" s="158"/>
      <c r="L459" s="154"/>
      <c r="M459" s="159"/>
      <c r="T459" s="160"/>
      <c r="AT459" s="155" t="s">
        <v>200</v>
      </c>
      <c r="AU459" s="155" t="s">
        <v>96</v>
      </c>
      <c r="AV459" s="13" t="s">
        <v>204</v>
      </c>
      <c r="AW459" s="13" t="s">
        <v>41</v>
      </c>
      <c r="AX459" s="13" t="s">
        <v>86</v>
      </c>
      <c r="AY459" s="155" t="s">
        <v>190</v>
      </c>
    </row>
    <row r="460" spans="2:51" s="12" customFormat="1" ht="11.25">
      <c r="B460" s="147"/>
      <c r="D460" s="148" t="s">
        <v>200</v>
      </c>
      <c r="E460" s="149" t="s">
        <v>1</v>
      </c>
      <c r="F460" s="150" t="s">
        <v>637</v>
      </c>
      <c r="H460" s="149" t="s">
        <v>1</v>
      </c>
      <c r="I460" s="151"/>
      <c r="L460" s="147"/>
      <c r="M460" s="152"/>
      <c r="T460" s="153"/>
      <c r="AT460" s="149" t="s">
        <v>200</v>
      </c>
      <c r="AU460" s="149" t="s">
        <v>96</v>
      </c>
      <c r="AV460" s="12" t="s">
        <v>94</v>
      </c>
      <c r="AW460" s="12" t="s">
        <v>41</v>
      </c>
      <c r="AX460" s="12" t="s">
        <v>86</v>
      </c>
      <c r="AY460" s="149" t="s">
        <v>190</v>
      </c>
    </row>
    <row r="461" spans="2:51" s="14" customFormat="1" ht="11.25">
      <c r="B461" s="161"/>
      <c r="D461" s="148" t="s">
        <v>200</v>
      </c>
      <c r="E461" s="162" t="s">
        <v>1</v>
      </c>
      <c r="F461" s="163" t="s">
        <v>638</v>
      </c>
      <c r="H461" s="164">
        <v>48.252000000000002</v>
      </c>
      <c r="I461" s="165"/>
      <c r="L461" s="161"/>
      <c r="M461" s="166"/>
      <c r="T461" s="167"/>
      <c r="AT461" s="162" t="s">
        <v>200</v>
      </c>
      <c r="AU461" s="162" t="s">
        <v>96</v>
      </c>
      <c r="AV461" s="14" t="s">
        <v>96</v>
      </c>
      <c r="AW461" s="14" t="s">
        <v>41</v>
      </c>
      <c r="AX461" s="14" t="s">
        <v>86</v>
      </c>
      <c r="AY461" s="162" t="s">
        <v>190</v>
      </c>
    </row>
    <row r="462" spans="2:51" s="12" customFormat="1" ht="11.25">
      <c r="B462" s="147"/>
      <c r="D462" s="148" t="s">
        <v>200</v>
      </c>
      <c r="E462" s="149" t="s">
        <v>1</v>
      </c>
      <c r="F462" s="150" t="s">
        <v>639</v>
      </c>
      <c r="H462" s="149" t="s">
        <v>1</v>
      </c>
      <c r="I462" s="151"/>
      <c r="L462" s="147"/>
      <c r="M462" s="152"/>
      <c r="T462" s="153"/>
      <c r="AT462" s="149" t="s">
        <v>200</v>
      </c>
      <c r="AU462" s="149" t="s">
        <v>96</v>
      </c>
      <c r="AV462" s="12" t="s">
        <v>94</v>
      </c>
      <c r="AW462" s="12" t="s">
        <v>41</v>
      </c>
      <c r="AX462" s="12" t="s">
        <v>86</v>
      </c>
      <c r="AY462" s="149" t="s">
        <v>190</v>
      </c>
    </row>
    <row r="463" spans="2:51" s="13" customFormat="1" ht="11.25">
      <c r="B463" s="154"/>
      <c r="D463" s="148" t="s">
        <v>200</v>
      </c>
      <c r="E463" s="155" t="s">
        <v>1</v>
      </c>
      <c r="F463" s="156" t="s">
        <v>640</v>
      </c>
      <c r="H463" s="157">
        <v>48.252000000000002</v>
      </c>
      <c r="I463" s="158"/>
      <c r="L463" s="154"/>
      <c r="M463" s="159"/>
      <c r="T463" s="160"/>
      <c r="AT463" s="155" t="s">
        <v>200</v>
      </c>
      <c r="AU463" s="155" t="s">
        <v>96</v>
      </c>
      <c r="AV463" s="13" t="s">
        <v>204</v>
      </c>
      <c r="AW463" s="13" t="s">
        <v>41</v>
      </c>
      <c r="AX463" s="13" t="s">
        <v>86</v>
      </c>
      <c r="AY463" s="155" t="s">
        <v>190</v>
      </c>
    </row>
    <row r="464" spans="2:51" s="15" customFormat="1" ht="11.25">
      <c r="B464" s="168"/>
      <c r="D464" s="148" t="s">
        <v>200</v>
      </c>
      <c r="E464" s="169" t="s">
        <v>1</v>
      </c>
      <c r="F464" s="170" t="s">
        <v>207</v>
      </c>
      <c r="H464" s="171">
        <v>481.44299999999998</v>
      </c>
      <c r="I464" s="172"/>
      <c r="L464" s="168"/>
      <c r="M464" s="173"/>
      <c r="T464" s="174"/>
      <c r="AT464" s="169" t="s">
        <v>200</v>
      </c>
      <c r="AU464" s="169" t="s">
        <v>96</v>
      </c>
      <c r="AV464" s="15" t="s">
        <v>198</v>
      </c>
      <c r="AW464" s="15" t="s">
        <v>41</v>
      </c>
      <c r="AX464" s="15" t="s">
        <v>94</v>
      </c>
      <c r="AY464" s="169" t="s">
        <v>190</v>
      </c>
    </row>
    <row r="465" spans="2:65" s="1" customFormat="1" ht="16.5" customHeight="1">
      <c r="B465" s="33"/>
      <c r="C465" s="134" t="s">
        <v>641</v>
      </c>
      <c r="D465" s="134" t="s">
        <v>193</v>
      </c>
      <c r="E465" s="135" t="s">
        <v>642</v>
      </c>
      <c r="F465" s="136" t="s">
        <v>643</v>
      </c>
      <c r="G465" s="137" t="s">
        <v>255</v>
      </c>
      <c r="H465" s="138">
        <v>243.40199999999999</v>
      </c>
      <c r="I465" s="139"/>
      <c r="J465" s="140">
        <f>ROUND(I465*H465,2)</f>
        <v>0</v>
      </c>
      <c r="K465" s="136" t="s">
        <v>197</v>
      </c>
      <c r="L465" s="33"/>
      <c r="M465" s="141" t="s">
        <v>1</v>
      </c>
      <c r="N465" s="142" t="s">
        <v>51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198</v>
      </c>
      <c r="AT465" s="145" t="s">
        <v>193</v>
      </c>
      <c r="AU465" s="145" t="s">
        <v>96</v>
      </c>
      <c r="AY465" s="17" t="s">
        <v>190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94</v>
      </c>
      <c r="BK465" s="146">
        <f>ROUND(I465*H465,2)</f>
        <v>0</v>
      </c>
      <c r="BL465" s="17" t="s">
        <v>198</v>
      </c>
      <c r="BM465" s="145" t="s">
        <v>644</v>
      </c>
    </row>
    <row r="466" spans="2:65" s="12" customFormat="1" ht="11.25">
      <c r="B466" s="147"/>
      <c r="D466" s="148" t="s">
        <v>200</v>
      </c>
      <c r="E466" s="149" t="s">
        <v>1</v>
      </c>
      <c r="F466" s="150" t="s">
        <v>645</v>
      </c>
      <c r="H466" s="149" t="s">
        <v>1</v>
      </c>
      <c r="I466" s="151"/>
      <c r="L466" s="147"/>
      <c r="M466" s="152"/>
      <c r="T466" s="153"/>
      <c r="AT466" s="149" t="s">
        <v>200</v>
      </c>
      <c r="AU466" s="149" t="s">
        <v>96</v>
      </c>
      <c r="AV466" s="12" t="s">
        <v>94</v>
      </c>
      <c r="AW466" s="12" t="s">
        <v>41</v>
      </c>
      <c r="AX466" s="12" t="s">
        <v>86</v>
      </c>
      <c r="AY466" s="149" t="s">
        <v>190</v>
      </c>
    </row>
    <row r="467" spans="2:65" s="12" customFormat="1" ht="11.25">
      <c r="B467" s="147"/>
      <c r="D467" s="148" t="s">
        <v>200</v>
      </c>
      <c r="E467" s="149" t="s">
        <v>1</v>
      </c>
      <c r="F467" s="150" t="s">
        <v>646</v>
      </c>
      <c r="H467" s="149" t="s">
        <v>1</v>
      </c>
      <c r="I467" s="151"/>
      <c r="L467" s="147"/>
      <c r="M467" s="152"/>
      <c r="T467" s="153"/>
      <c r="AT467" s="149" t="s">
        <v>200</v>
      </c>
      <c r="AU467" s="149" t="s">
        <v>96</v>
      </c>
      <c r="AV467" s="12" t="s">
        <v>94</v>
      </c>
      <c r="AW467" s="12" t="s">
        <v>41</v>
      </c>
      <c r="AX467" s="12" t="s">
        <v>86</v>
      </c>
      <c r="AY467" s="149" t="s">
        <v>190</v>
      </c>
    </row>
    <row r="468" spans="2:65" s="12" customFormat="1" ht="11.25">
      <c r="B468" s="147"/>
      <c r="D468" s="148" t="s">
        <v>200</v>
      </c>
      <c r="E468" s="149" t="s">
        <v>1</v>
      </c>
      <c r="F468" s="150" t="s">
        <v>647</v>
      </c>
      <c r="H468" s="149" t="s">
        <v>1</v>
      </c>
      <c r="I468" s="151"/>
      <c r="L468" s="147"/>
      <c r="M468" s="152"/>
      <c r="T468" s="153"/>
      <c r="AT468" s="149" t="s">
        <v>200</v>
      </c>
      <c r="AU468" s="149" t="s">
        <v>96</v>
      </c>
      <c r="AV468" s="12" t="s">
        <v>94</v>
      </c>
      <c r="AW468" s="12" t="s">
        <v>41</v>
      </c>
      <c r="AX468" s="12" t="s">
        <v>86</v>
      </c>
      <c r="AY468" s="149" t="s">
        <v>190</v>
      </c>
    </row>
    <row r="469" spans="2:65" s="12" customFormat="1" ht="11.25">
      <c r="B469" s="147"/>
      <c r="D469" s="148" t="s">
        <v>200</v>
      </c>
      <c r="E469" s="149" t="s">
        <v>1</v>
      </c>
      <c r="F469" s="150" t="s">
        <v>648</v>
      </c>
      <c r="H469" s="149" t="s">
        <v>1</v>
      </c>
      <c r="I469" s="151"/>
      <c r="L469" s="147"/>
      <c r="M469" s="152"/>
      <c r="T469" s="153"/>
      <c r="AT469" s="149" t="s">
        <v>200</v>
      </c>
      <c r="AU469" s="149" t="s">
        <v>96</v>
      </c>
      <c r="AV469" s="12" t="s">
        <v>94</v>
      </c>
      <c r="AW469" s="12" t="s">
        <v>41</v>
      </c>
      <c r="AX469" s="12" t="s">
        <v>86</v>
      </c>
      <c r="AY469" s="149" t="s">
        <v>190</v>
      </c>
    </row>
    <row r="470" spans="2:65" s="12" customFormat="1" ht="11.25">
      <c r="B470" s="147"/>
      <c r="D470" s="148" t="s">
        <v>200</v>
      </c>
      <c r="E470" s="149" t="s">
        <v>1</v>
      </c>
      <c r="F470" s="150" t="s">
        <v>649</v>
      </c>
      <c r="H470" s="149" t="s">
        <v>1</v>
      </c>
      <c r="I470" s="151"/>
      <c r="L470" s="147"/>
      <c r="M470" s="152"/>
      <c r="T470" s="153"/>
      <c r="AT470" s="149" t="s">
        <v>200</v>
      </c>
      <c r="AU470" s="149" t="s">
        <v>96</v>
      </c>
      <c r="AV470" s="12" t="s">
        <v>94</v>
      </c>
      <c r="AW470" s="12" t="s">
        <v>41</v>
      </c>
      <c r="AX470" s="12" t="s">
        <v>86</v>
      </c>
      <c r="AY470" s="149" t="s">
        <v>190</v>
      </c>
    </row>
    <row r="471" spans="2:65" s="14" customFormat="1" ht="11.25">
      <c r="B471" s="161"/>
      <c r="D471" s="148" t="s">
        <v>200</v>
      </c>
      <c r="E471" s="162" t="s">
        <v>1</v>
      </c>
      <c r="F471" s="163" t="s">
        <v>140</v>
      </c>
      <c r="H471" s="164">
        <v>63.59</v>
      </c>
      <c r="I471" s="165"/>
      <c r="L471" s="161"/>
      <c r="M471" s="166"/>
      <c r="T471" s="167"/>
      <c r="AT471" s="162" t="s">
        <v>200</v>
      </c>
      <c r="AU471" s="162" t="s">
        <v>96</v>
      </c>
      <c r="AV471" s="14" t="s">
        <v>96</v>
      </c>
      <c r="AW471" s="14" t="s">
        <v>41</v>
      </c>
      <c r="AX471" s="14" t="s">
        <v>86</v>
      </c>
      <c r="AY471" s="162" t="s">
        <v>190</v>
      </c>
    </row>
    <row r="472" spans="2:65" s="14" customFormat="1" ht="11.25">
      <c r="B472" s="161"/>
      <c r="D472" s="148" t="s">
        <v>200</v>
      </c>
      <c r="E472" s="162" t="s">
        <v>1</v>
      </c>
      <c r="F472" s="163" t="s">
        <v>162</v>
      </c>
      <c r="H472" s="164">
        <v>37.698999999999998</v>
      </c>
      <c r="I472" s="165"/>
      <c r="L472" s="161"/>
      <c r="M472" s="166"/>
      <c r="T472" s="167"/>
      <c r="AT472" s="162" t="s">
        <v>200</v>
      </c>
      <c r="AU472" s="162" t="s">
        <v>96</v>
      </c>
      <c r="AV472" s="14" t="s">
        <v>96</v>
      </c>
      <c r="AW472" s="14" t="s">
        <v>41</v>
      </c>
      <c r="AX472" s="14" t="s">
        <v>86</v>
      </c>
      <c r="AY472" s="162" t="s">
        <v>190</v>
      </c>
    </row>
    <row r="473" spans="2:65" s="14" customFormat="1" ht="11.25">
      <c r="B473" s="161"/>
      <c r="D473" s="148" t="s">
        <v>200</v>
      </c>
      <c r="E473" s="162" t="s">
        <v>1</v>
      </c>
      <c r="F473" s="163" t="s">
        <v>142</v>
      </c>
      <c r="H473" s="164">
        <v>88.5</v>
      </c>
      <c r="I473" s="165"/>
      <c r="L473" s="161"/>
      <c r="M473" s="166"/>
      <c r="T473" s="167"/>
      <c r="AT473" s="162" t="s">
        <v>200</v>
      </c>
      <c r="AU473" s="162" t="s">
        <v>96</v>
      </c>
      <c r="AV473" s="14" t="s">
        <v>96</v>
      </c>
      <c r="AW473" s="14" t="s">
        <v>41</v>
      </c>
      <c r="AX473" s="14" t="s">
        <v>86</v>
      </c>
      <c r="AY473" s="162" t="s">
        <v>190</v>
      </c>
    </row>
    <row r="474" spans="2:65" s="13" customFormat="1" ht="11.25">
      <c r="B474" s="154"/>
      <c r="D474" s="148" t="s">
        <v>200</v>
      </c>
      <c r="E474" s="155" t="s">
        <v>150</v>
      </c>
      <c r="F474" s="156" t="s">
        <v>650</v>
      </c>
      <c r="H474" s="157">
        <v>189.78899999999999</v>
      </c>
      <c r="I474" s="158"/>
      <c r="L474" s="154"/>
      <c r="M474" s="159"/>
      <c r="T474" s="160"/>
      <c r="AT474" s="155" t="s">
        <v>200</v>
      </c>
      <c r="AU474" s="155" t="s">
        <v>96</v>
      </c>
      <c r="AV474" s="13" t="s">
        <v>204</v>
      </c>
      <c r="AW474" s="13" t="s">
        <v>41</v>
      </c>
      <c r="AX474" s="13" t="s">
        <v>86</v>
      </c>
      <c r="AY474" s="155" t="s">
        <v>190</v>
      </c>
    </row>
    <row r="475" spans="2:65" s="12" customFormat="1" ht="11.25">
      <c r="B475" s="147"/>
      <c r="D475" s="148" t="s">
        <v>200</v>
      </c>
      <c r="E475" s="149" t="s">
        <v>1</v>
      </c>
      <c r="F475" s="150" t="s">
        <v>651</v>
      </c>
      <c r="H475" s="149" t="s">
        <v>1</v>
      </c>
      <c r="I475" s="151"/>
      <c r="L475" s="147"/>
      <c r="M475" s="152"/>
      <c r="T475" s="153"/>
      <c r="AT475" s="149" t="s">
        <v>200</v>
      </c>
      <c r="AU475" s="149" t="s">
        <v>96</v>
      </c>
      <c r="AV475" s="12" t="s">
        <v>94</v>
      </c>
      <c r="AW475" s="12" t="s">
        <v>41</v>
      </c>
      <c r="AX475" s="12" t="s">
        <v>86</v>
      </c>
      <c r="AY475" s="149" t="s">
        <v>190</v>
      </c>
    </row>
    <row r="476" spans="2:65" s="12" customFormat="1" ht="11.25">
      <c r="B476" s="147"/>
      <c r="D476" s="148" t="s">
        <v>200</v>
      </c>
      <c r="E476" s="149" t="s">
        <v>1</v>
      </c>
      <c r="F476" s="150" t="s">
        <v>652</v>
      </c>
      <c r="H476" s="149" t="s">
        <v>1</v>
      </c>
      <c r="I476" s="151"/>
      <c r="L476" s="147"/>
      <c r="M476" s="152"/>
      <c r="T476" s="153"/>
      <c r="AT476" s="149" t="s">
        <v>200</v>
      </c>
      <c r="AU476" s="149" t="s">
        <v>96</v>
      </c>
      <c r="AV476" s="12" t="s">
        <v>94</v>
      </c>
      <c r="AW476" s="12" t="s">
        <v>41</v>
      </c>
      <c r="AX476" s="12" t="s">
        <v>86</v>
      </c>
      <c r="AY476" s="149" t="s">
        <v>190</v>
      </c>
    </row>
    <row r="477" spans="2:65" s="14" customFormat="1" ht="11.25">
      <c r="B477" s="161"/>
      <c r="D477" s="148" t="s">
        <v>200</v>
      </c>
      <c r="E477" s="162" t="s">
        <v>1</v>
      </c>
      <c r="F477" s="163" t="s">
        <v>138</v>
      </c>
      <c r="H477" s="164">
        <v>115.81</v>
      </c>
      <c r="I477" s="165"/>
      <c r="L477" s="161"/>
      <c r="M477" s="166"/>
      <c r="T477" s="167"/>
      <c r="AT477" s="162" t="s">
        <v>200</v>
      </c>
      <c r="AU477" s="162" t="s">
        <v>96</v>
      </c>
      <c r="AV477" s="14" t="s">
        <v>96</v>
      </c>
      <c r="AW477" s="14" t="s">
        <v>41</v>
      </c>
      <c r="AX477" s="14" t="s">
        <v>86</v>
      </c>
      <c r="AY477" s="162" t="s">
        <v>190</v>
      </c>
    </row>
    <row r="478" spans="2:65" s="14" customFormat="1" ht="11.25">
      <c r="B478" s="161"/>
      <c r="D478" s="148" t="s">
        <v>200</v>
      </c>
      <c r="E478" s="162" t="s">
        <v>1</v>
      </c>
      <c r="F478" s="163" t="s">
        <v>653</v>
      </c>
      <c r="H478" s="164">
        <v>-67.558000000000007</v>
      </c>
      <c r="I478" s="165"/>
      <c r="L478" s="161"/>
      <c r="M478" s="166"/>
      <c r="T478" s="167"/>
      <c r="AT478" s="162" t="s">
        <v>200</v>
      </c>
      <c r="AU478" s="162" t="s">
        <v>96</v>
      </c>
      <c r="AV478" s="14" t="s">
        <v>96</v>
      </c>
      <c r="AW478" s="14" t="s">
        <v>41</v>
      </c>
      <c r="AX478" s="14" t="s">
        <v>86</v>
      </c>
      <c r="AY478" s="162" t="s">
        <v>190</v>
      </c>
    </row>
    <row r="479" spans="2:65" s="13" customFormat="1" ht="11.25">
      <c r="B479" s="154"/>
      <c r="D479" s="148" t="s">
        <v>200</v>
      </c>
      <c r="E479" s="155" t="s">
        <v>654</v>
      </c>
      <c r="F479" s="156" t="s">
        <v>655</v>
      </c>
      <c r="H479" s="157">
        <v>48.252000000000002</v>
      </c>
      <c r="I479" s="158"/>
      <c r="L479" s="154"/>
      <c r="M479" s="159"/>
      <c r="T479" s="160"/>
      <c r="AT479" s="155" t="s">
        <v>200</v>
      </c>
      <c r="AU479" s="155" t="s">
        <v>96</v>
      </c>
      <c r="AV479" s="13" t="s">
        <v>204</v>
      </c>
      <c r="AW479" s="13" t="s">
        <v>41</v>
      </c>
      <c r="AX479" s="13" t="s">
        <v>86</v>
      </c>
      <c r="AY479" s="155" t="s">
        <v>190</v>
      </c>
    </row>
    <row r="480" spans="2:65" s="12" customFormat="1" ht="11.25">
      <c r="B480" s="147"/>
      <c r="D480" s="148" t="s">
        <v>200</v>
      </c>
      <c r="E480" s="149" t="s">
        <v>1</v>
      </c>
      <c r="F480" s="150" t="s">
        <v>656</v>
      </c>
      <c r="H480" s="149" t="s">
        <v>1</v>
      </c>
      <c r="I480" s="151"/>
      <c r="L480" s="147"/>
      <c r="M480" s="152"/>
      <c r="T480" s="153"/>
      <c r="AT480" s="149" t="s">
        <v>200</v>
      </c>
      <c r="AU480" s="149" t="s">
        <v>96</v>
      </c>
      <c r="AV480" s="12" t="s">
        <v>94</v>
      </c>
      <c r="AW480" s="12" t="s">
        <v>41</v>
      </c>
      <c r="AX480" s="12" t="s">
        <v>86</v>
      </c>
      <c r="AY480" s="149" t="s">
        <v>190</v>
      </c>
    </row>
    <row r="481" spans="2:65" s="14" customFormat="1" ht="11.25">
      <c r="B481" s="161"/>
      <c r="D481" s="148" t="s">
        <v>200</v>
      </c>
      <c r="E481" s="162" t="s">
        <v>1</v>
      </c>
      <c r="F481" s="163" t="s">
        <v>657</v>
      </c>
      <c r="H481" s="164">
        <v>5.3609999999999998</v>
      </c>
      <c r="I481" s="165"/>
      <c r="L481" s="161"/>
      <c r="M481" s="166"/>
      <c r="T481" s="167"/>
      <c r="AT481" s="162" t="s">
        <v>200</v>
      </c>
      <c r="AU481" s="162" t="s">
        <v>96</v>
      </c>
      <c r="AV481" s="14" t="s">
        <v>96</v>
      </c>
      <c r="AW481" s="14" t="s">
        <v>41</v>
      </c>
      <c r="AX481" s="14" t="s">
        <v>86</v>
      </c>
      <c r="AY481" s="162" t="s">
        <v>190</v>
      </c>
    </row>
    <row r="482" spans="2:65" s="15" customFormat="1" ht="11.25">
      <c r="B482" s="168"/>
      <c r="D482" s="148" t="s">
        <v>200</v>
      </c>
      <c r="E482" s="169" t="s">
        <v>1</v>
      </c>
      <c r="F482" s="170" t="s">
        <v>207</v>
      </c>
      <c r="H482" s="171">
        <v>243.40199999999999</v>
      </c>
      <c r="I482" s="172"/>
      <c r="L482" s="168"/>
      <c r="M482" s="173"/>
      <c r="T482" s="174"/>
      <c r="AT482" s="169" t="s">
        <v>200</v>
      </c>
      <c r="AU482" s="169" t="s">
        <v>96</v>
      </c>
      <c r="AV482" s="15" t="s">
        <v>198</v>
      </c>
      <c r="AW482" s="15" t="s">
        <v>41</v>
      </c>
      <c r="AX482" s="15" t="s">
        <v>94</v>
      </c>
      <c r="AY482" s="169" t="s">
        <v>190</v>
      </c>
    </row>
    <row r="483" spans="2:65" s="1" customFormat="1" ht="21.75" customHeight="1">
      <c r="B483" s="33"/>
      <c r="C483" s="134" t="s">
        <v>658</v>
      </c>
      <c r="D483" s="134" t="s">
        <v>193</v>
      </c>
      <c r="E483" s="135" t="s">
        <v>659</v>
      </c>
      <c r="F483" s="136" t="s">
        <v>660</v>
      </c>
      <c r="G483" s="137" t="s">
        <v>255</v>
      </c>
      <c r="H483" s="138">
        <v>5.3609999999999998</v>
      </c>
      <c r="I483" s="139"/>
      <c r="J483" s="140">
        <f>ROUND(I483*H483,2)</f>
        <v>0</v>
      </c>
      <c r="K483" s="136" t="s">
        <v>197</v>
      </c>
      <c r="L483" s="33"/>
      <c r="M483" s="141" t="s">
        <v>1</v>
      </c>
      <c r="N483" s="142" t="s">
        <v>51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198</v>
      </c>
      <c r="AT483" s="145" t="s">
        <v>193</v>
      </c>
      <c r="AU483" s="145" t="s">
        <v>96</v>
      </c>
      <c r="AY483" s="17" t="s">
        <v>190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7" t="s">
        <v>94</v>
      </c>
      <c r="BK483" s="146">
        <f>ROUND(I483*H483,2)</f>
        <v>0</v>
      </c>
      <c r="BL483" s="17" t="s">
        <v>198</v>
      </c>
      <c r="BM483" s="145" t="s">
        <v>661</v>
      </c>
    </row>
    <row r="484" spans="2:65" s="12" customFormat="1" ht="11.25">
      <c r="B484" s="147"/>
      <c r="D484" s="148" t="s">
        <v>200</v>
      </c>
      <c r="E484" s="149" t="s">
        <v>1</v>
      </c>
      <c r="F484" s="150" t="s">
        <v>662</v>
      </c>
      <c r="H484" s="149" t="s">
        <v>1</v>
      </c>
      <c r="I484" s="151"/>
      <c r="L484" s="147"/>
      <c r="M484" s="152"/>
      <c r="T484" s="153"/>
      <c r="AT484" s="149" t="s">
        <v>200</v>
      </c>
      <c r="AU484" s="149" t="s">
        <v>96</v>
      </c>
      <c r="AV484" s="12" t="s">
        <v>94</v>
      </c>
      <c r="AW484" s="12" t="s">
        <v>41</v>
      </c>
      <c r="AX484" s="12" t="s">
        <v>86</v>
      </c>
      <c r="AY484" s="149" t="s">
        <v>190</v>
      </c>
    </row>
    <row r="485" spans="2:65" s="12" customFormat="1" ht="11.25">
      <c r="B485" s="147"/>
      <c r="D485" s="148" t="s">
        <v>200</v>
      </c>
      <c r="E485" s="149" t="s">
        <v>1</v>
      </c>
      <c r="F485" s="150" t="s">
        <v>663</v>
      </c>
      <c r="H485" s="149" t="s">
        <v>1</v>
      </c>
      <c r="I485" s="151"/>
      <c r="L485" s="147"/>
      <c r="M485" s="152"/>
      <c r="T485" s="153"/>
      <c r="AT485" s="149" t="s">
        <v>200</v>
      </c>
      <c r="AU485" s="149" t="s">
        <v>96</v>
      </c>
      <c r="AV485" s="12" t="s">
        <v>94</v>
      </c>
      <c r="AW485" s="12" t="s">
        <v>41</v>
      </c>
      <c r="AX485" s="12" t="s">
        <v>86</v>
      </c>
      <c r="AY485" s="149" t="s">
        <v>190</v>
      </c>
    </row>
    <row r="486" spans="2:65" s="14" customFormat="1" ht="11.25">
      <c r="B486" s="161"/>
      <c r="D486" s="148" t="s">
        <v>200</v>
      </c>
      <c r="E486" s="162" t="s">
        <v>1</v>
      </c>
      <c r="F486" s="163" t="s">
        <v>144</v>
      </c>
      <c r="H486" s="164">
        <v>74</v>
      </c>
      <c r="I486" s="165"/>
      <c r="L486" s="161"/>
      <c r="M486" s="166"/>
      <c r="T486" s="167"/>
      <c r="AT486" s="162" t="s">
        <v>200</v>
      </c>
      <c r="AU486" s="162" t="s">
        <v>96</v>
      </c>
      <c r="AV486" s="14" t="s">
        <v>96</v>
      </c>
      <c r="AW486" s="14" t="s">
        <v>41</v>
      </c>
      <c r="AX486" s="14" t="s">
        <v>86</v>
      </c>
      <c r="AY486" s="162" t="s">
        <v>190</v>
      </c>
    </row>
    <row r="487" spans="2:65" s="14" customFormat="1" ht="11.25">
      <c r="B487" s="161"/>
      <c r="D487" s="148" t="s">
        <v>200</v>
      </c>
      <c r="E487" s="162" t="s">
        <v>1</v>
      </c>
      <c r="F487" s="163" t="s">
        <v>152</v>
      </c>
      <c r="H487" s="164">
        <v>28.059000000000001</v>
      </c>
      <c r="I487" s="165"/>
      <c r="L487" s="161"/>
      <c r="M487" s="166"/>
      <c r="T487" s="167"/>
      <c r="AT487" s="162" t="s">
        <v>200</v>
      </c>
      <c r="AU487" s="162" t="s">
        <v>96</v>
      </c>
      <c r="AV487" s="14" t="s">
        <v>96</v>
      </c>
      <c r="AW487" s="14" t="s">
        <v>41</v>
      </c>
      <c r="AX487" s="14" t="s">
        <v>86</v>
      </c>
      <c r="AY487" s="162" t="s">
        <v>190</v>
      </c>
    </row>
    <row r="488" spans="2:65" s="14" customFormat="1" ht="11.25">
      <c r="B488" s="161"/>
      <c r="D488" s="148" t="s">
        <v>200</v>
      </c>
      <c r="E488" s="162" t="s">
        <v>1</v>
      </c>
      <c r="F488" s="163" t="s">
        <v>664</v>
      </c>
      <c r="H488" s="164">
        <v>-102.059</v>
      </c>
      <c r="I488" s="165"/>
      <c r="L488" s="161"/>
      <c r="M488" s="166"/>
      <c r="T488" s="167"/>
      <c r="AT488" s="162" t="s">
        <v>200</v>
      </c>
      <c r="AU488" s="162" t="s">
        <v>96</v>
      </c>
      <c r="AV488" s="14" t="s">
        <v>96</v>
      </c>
      <c r="AW488" s="14" t="s">
        <v>41</v>
      </c>
      <c r="AX488" s="14" t="s">
        <v>86</v>
      </c>
      <c r="AY488" s="162" t="s">
        <v>190</v>
      </c>
    </row>
    <row r="489" spans="2:65" s="13" customFormat="1" ht="11.25">
      <c r="B489" s="154"/>
      <c r="D489" s="148" t="s">
        <v>200</v>
      </c>
      <c r="E489" s="155" t="s">
        <v>1</v>
      </c>
      <c r="F489" s="156" t="s">
        <v>665</v>
      </c>
      <c r="H489" s="157">
        <v>0</v>
      </c>
      <c r="I489" s="158"/>
      <c r="L489" s="154"/>
      <c r="M489" s="159"/>
      <c r="T489" s="160"/>
      <c r="AT489" s="155" t="s">
        <v>200</v>
      </c>
      <c r="AU489" s="155" t="s">
        <v>96</v>
      </c>
      <c r="AV489" s="13" t="s">
        <v>204</v>
      </c>
      <c r="AW489" s="13" t="s">
        <v>41</v>
      </c>
      <c r="AX489" s="13" t="s">
        <v>86</v>
      </c>
      <c r="AY489" s="155" t="s">
        <v>190</v>
      </c>
    </row>
    <row r="490" spans="2:65" s="12" customFormat="1" ht="11.25">
      <c r="B490" s="147"/>
      <c r="D490" s="148" t="s">
        <v>200</v>
      </c>
      <c r="E490" s="149" t="s">
        <v>1</v>
      </c>
      <c r="F490" s="150" t="s">
        <v>666</v>
      </c>
      <c r="H490" s="149" t="s">
        <v>1</v>
      </c>
      <c r="I490" s="151"/>
      <c r="L490" s="147"/>
      <c r="M490" s="152"/>
      <c r="T490" s="153"/>
      <c r="AT490" s="149" t="s">
        <v>200</v>
      </c>
      <c r="AU490" s="149" t="s">
        <v>96</v>
      </c>
      <c r="AV490" s="12" t="s">
        <v>94</v>
      </c>
      <c r="AW490" s="12" t="s">
        <v>41</v>
      </c>
      <c r="AX490" s="12" t="s">
        <v>86</v>
      </c>
      <c r="AY490" s="149" t="s">
        <v>190</v>
      </c>
    </row>
    <row r="491" spans="2:65" s="12" customFormat="1" ht="11.25">
      <c r="B491" s="147"/>
      <c r="D491" s="148" t="s">
        <v>200</v>
      </c>
      <c r="E491" s="149" t="s">
        <v>1</v>
      </c>
      <c r="F491" s="150" t="s">
        <v>667</v>
      </c>
      <c r="H491" s="149" t="s">
        <v>1</v>
      </c>
      <c r="I491" s="151"/>
      <c r="L491" s="147"/>
      <c r="M491" s="152"/>
      <c r="T491" s="153"/>
      <c r="AT491" s="149" t="s">
        <v>200</v>
      </c>
      <c r="AU491" s="149" t="s">
        <v>96</v>
      </c>
      <c r="AV491" s="12" t="s">
        <v>94</v>
      </c>
      <c r="AW491" s="12" t="s">
        <v>41</v>
      </c>
      <c r="AX491" s="12" t="s">
        <v>86</v>
      </c>
      <c r="AY491" s="149" t="s">
        <v>190</v>
      </c>
    </row>
    <row r="492" spans="2:65" s="14" customFormat="1" ht="11.25">
      <c r="B492" s="161"/>
      <c r="D492" s="148" t="s">
        <v>200</v>
      </c>
      <c r="E492" s="162" t="s">
        <v>1</v>
      </c>
      <c r="F492" s="163" t="s">
        <v>635</v>
      </c>
      <c r="H492" s="164">
        <v>53.613</v>
      </c>
      <c r="I492" s="165"/>
      <c r="L492" s="161"/>
      <c r="M492" s="166"/>
      <c r="T492" s="167"/>
      <c r="AT492" s="162" t="s">
        <v>200</v>
      </c>
      <c r="AU492" s="162" t="s">
        <v>96</v>
      </c>
      <c r="AV492" s="14" t="s">
        <v>96</v>
      </c>
      <c r="AW492" s="14" t="s">
        <v>41</v>
      </c>
      <c r="AX492" s="14" t="s">
        <v>86</v>
      </c>
      <c r="AY492" s="162" t="s">
        <v>190</v>
      </c>
    </row>
    <row r="493" spans="2:65" s="14" customFormat="1" ht="11.25">
      <c r="B493" s="161"/>
      <c r="D493" s="148" t="s">
        <v>200</v>
      </c>
      <c r="E493" s="162" t="s">
        <v>1</v>
      </c>
      <c r="F493" s="163" t="s">
        <v>607</v>
      </c>
      <c r="H493" s="164">
        <v>-48.252000000000002</v>
      </c>
      <c r="I493" s="165"/>
      <c r="L493" s="161"/>
      <c r="M493" s="166"/>
      <c r="T493" s="167"/>
      <c r="AT493" s="162" t="s">
        <v>200</v>
      </c>
      <c r="AU493" s="162" t="s">
        <v>96</v>
      </c>
      <c r="AV493" s="14" t="s">
        <v>96</v>
      </c>
      <c r="AW493" s="14" t="s">
        <v>41</v>
      </c>
      <c r="AX493" s="14" t="s">
        <v>86</v>
      </c>
      <c r="AY493" s="162" t="s">
        <v>190</v>
      </c>
    </row>
    <row r="494" spans="2:65" s="13" customFormat="1" ht="11.25">
      <c r="B494" s="154"/>
      <c r="D494" s="148" t="s">
        <v>200</v>
      </c>
      <c r="E494" s="155" t="s">
        <v>668</v>
      </c>
      <c r="F494" s="156" t="s">
        <v>669</v>
      </c>
      <c r="H494" s="157">
        <v>5.3609999999999998</v>
      </c>
      <c r="I494" s="158"/>
      <c r="L494" s="154"/>
      <c r="M494" s="159"/>
      <c r="T494" s="160"/>
      <c r="AT494" s="155" t="s">
        <v>200</v>
      </c>
      <c r="AU494" s="155" t="s">
        <v>96</v>
      </c>
      <c r="AV494" s="13" t="s">
        <v>204</v>
      </c>
      <c r="AW494" s="13" t="s">
        <v>41</v>
      </c>
      <c r="AX494" s="13" t="s">
        <v>86</v>
      </c>
      <c r="AY494" s="155" t="s">
        <v>190</v>
      </c>
    </row>
    <row r="495" spans="2:65" s="15" customFormat="1" ht="11.25">
      <c r="B495" s="168"/>
      <c r="D495" s="148" t="s">
        <v>200</v>
      </c>
      <c r="E495" s="169" t="s">
        <v>148</v>
      </c>
      <c r="F495" s="170" t="s">
        <v>207</v>
      </c>
      <c r="H495" s="171">
        <v>5.3609999999999998</v>
      </c>
      <c r="I495" s="172"/>
      <c r="L495" s="168"/>
      <c r="M495" s="173"/>
      <c r="T495" s="174"/>
      <c r="AT495" s="169" t="s">
        <v>200</v>
      </c>
      <c r="AU495" s="169" t="s">
        <v>96</v>
      </c>
      <c r="AV495" s="15" t="s">
        <v>198</v>
      </c>
      <c r="AW495" s="15" t="s">
        <v>41</v>
      </c>
      <c r="AX495" s="15" t="s">
        <v>94</v>
      </c>
      <c r="AY495" s="169" t="s">
        <v>190</v>
      </c>
    </row>
    <row r="496" spans="2:65" s="1" customFormat="1" ht="21.75" customHeight="1">
      <c r="B496" s="33"/>
      <c r="C496" s="134" t="s">
        <v>670</v>
      </c>
      <c r="D496" s="134" t="s">
        <v>193</v>
      </c>
      <c r="E496" s="135" t="s">
        <v>671</v>
      </c>
      <c r="F496" s="136" t="s">
        <v>672</v>
      </c>
      <c r="G496" s="137" t="s">
        <v>255</v>
      </c>
      <c r="H496" s="138">
        <v>1.68</v>
      </c>
      <c r="I496" s="139"/>
      <c r="J496" s="140">
        <f>ROUND(I496*H496,2)</f>
        <v>0</v>
      </c>
      <c r="K496" s="136" t="s">
        <v>197</v>
      </c>
      <c r="L496" s="33"/>
      <c r="M496" s="141" t="s">
        <v>1</v>
      </c>
      <c r="N496" s="142" t="s">
        <v>51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198</v>
      </c>
      <c r="AT496" s="145" t="s">
        <v>193</v>
      </c>
      <c r="AU496" s="145" t="s">
        <v>96</v>
      </c>
      <c r="AY496" s="17" t="s">
        <v>190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7" t="s">
        <v>94</v>
      </c>
      <c r="BK496" s="146">
        <f>ROUND(I496*H496,2)</f>
        <v>0</v>
      </c>
      <c r="BL496" s="17" t="s">
        <v>198</v>
      </c>
      <c r="BM496" s="145" t="s">
        <v>673</v>
      </c>
    </row>
    <row r="497" spans="2:65" s="12" customFormat="1" ht="11.25">
      <c r="B497" s="147"/>
      <c r="D497" s="148" t="s">
        <v>200</v>
      </c>
      <c r="E497" s="149" t="s">
        <v>1</v>
      </c>
      <c r="F497" s="150" t="s">
        <v>674</v>
      </c>
      <c r="H497" s="149" t="s">
        <v>1</v>
      </c>
      <c r="I497" s="151"/>
      <c r="L497" s="147"/>
      <c r="M497" s="152"/>
      <c r="T497" s="153"/>
      <c r="AT497" s="149" t="s">
        <v>200</v>
      </c>
      <c r="AU497" s="149" t="s">
        <v>96</v>
      </c>
      <c r="AV497" s="12" t="s">
        <v>94</v>
      </c>
      <c r="AW497" s="12" t="s">
        <v>41</v>
      </c>
      <c r="AX497" s="12" t="s">
        <v>86</v>
      </c>
      <c r="AY497" s="149" t="s">
        <v>190</v>
      </c>
    </row>
    <row r="498" spans="2:65" s="14" customFormat="1" ht="11.25">
      <c r="B498" s="161"/>
      <c r="D498" s="148" t="s">
        <v>200</v>
      </c>
      <c r="E498" s="162" t="s">
        <v>1</v>
      </c>
      <c r="F498" s="163" t="s">
        <v>154</v>
      </c>
      <c r="H498" s="164">
        <v>1.68</v>
      </c>
      <c r="I498" s="165"/>
      <c r="L498" s="161"/>
      <c r="M498" s="166"/>
      <c r="T498" s="167"/>
      <c r="AT498" s="162" t="s">
        <v>200</v>
      </c>
      <c r="AU498" s="162" t="s">
        <v>96</v>
      </c>
      <c r="AV498" s="14" t="s">
        <v>96</v>
      </c>
      <c r="AW498" s="14" t="s">
        <v>41</v>
      </c>
      <c r="AX498" s="14" t="s">
        <v>86</v>
      </c>
      <c r="AY498" s="162" t="s">
        <v>190</v>
      </c>
    </row>
    <row r="499" spans="2:65" s="15" customFormat="1" ht="11.25">
      <c r="B499" s="168"/>
      <c r="D499" s="148" t="s">
        <v>200</v>
      </c>
      <c r="E499" s="169" t="s">
        <v>146</v>
      </c>
      <c r="F499" s="170" t="s">
        <v>207</v>
      </c>
      <c r="H499" s="171">
        <v>1.68</v>
      </c>
      <c r="I499" s="172"/>
      <c r="L499" s="168"/>
      <c r="M499" s="173"/>
      <c r="T499" s="174"/>
      <c r="AT499" s="169" t="s">
        <v>200</v>
      </c>
      <c r="AU499" s="169" t="s">
        <v>96</v>
      </c>
      <c r="AV499" s="15" t="s">
        <v>198</v>
      </c>
      <c r="AW499" s="15" t="s">
        <v>41</v>
      </c>
      <c r="AX499" s="15" t="s">
        <v>94</v>
      </c>
      <c r="AY499" s="169" t="s">
        <v>190</v>
      </c>
    </row>
    <row r="500" spans="2:65" s="1" customFormat="1" ht="16.5" customHeight="1">
      <c r="B500" s="33"/>
      <c r="C500" s="134" t="s">
        <v>675</v>
      </c>
      <c r="D500" s="134" t="s">
        <v>193</v>
      </c>
      <c r="E500" s="135" t="s">
        <v>676</v>
      </c>
      <c r="F500" s="136" t="s">
        <v>677</v>
      </c>
      <c r="G500" s="137" t="s">
        <v>255</v>
      </c>
      <c r="H500" s="138">
        <v>7.0410000000000004</v>
      </c>
      <c r="I500" s="139"/>
      <c r="J500" s="140">
        <f>ROUND(I500*H500,2)</f>
        <v>0</v>
      </c>
      <c r="K500" s="136" t="s">
        <v>197</v>
      </c>
      <c r="L500" s="33"/>
      <c r="M500" s="141" t="s">
        <v>1</v>
      </c>
      <c r="N500" s="142" t="s">
        <v>51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198</v>
      </c>
      <c r="AT500" s="145" t="s">
        <v>193</v>
      </c>
      <c r="AU500" s="145" t="s">
        <v>96</v>
      </c>
      <c r="AY500" s="17" t="s">
        <v>190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7" t="s">
        <v>94</v>
      </c>
      <c r="BK500" s="146">
        <f>ROUND(I500*H500,2)</f>
        <v>0</v>
      </c>
      <c r="BL500" s="17" t="s">
        <v>198</v>
      </c>
      <c r="BM500" s="145" t="s">
        <v>678</v>
      </c>
    </row>
    <row r="501" spans="2:65" s="14" customFormat="1" ht="11.25">
      <c r="B501" s="161"/>
      <c r="D501" s="148" t="s">
        <v>200</v>
      </c>
      <c r="E501" s="162" t="s">
        <v>1</v>
      </c>
      <c r="F501" s="163" t="s">
        <v>148</v>
      </c>
      <c r="H501" s="164">
        <v>5.3609999999999998</v>
      </c>
      <c r="I501" s="165"/>
      <c r="L501" s="161"/>
      <c r="M501" s="166"/>
      <c r="T501" s="167"/>
      <c r="AT501" s="162" t="s">
        <v>200</v>
      </c>
      <c r="AU501" s="162" t="s">
        <v>96</v>
      </c>
      <c r="AV501" s="14" t="s">
        <v>96</v>
      </c>
      <c r="AW501" s="14" t="s">
        <v>41</v>
      </c>
      <c r="AX501" s="14" t="s">
        <v>86</v>
      </c>
      <c r="AY501" s="162" t="s">
        <v>190</v>
      </c>
    </row>
    <row r="502" spans="2:65" s="14" customFormat="1" ht="11.25">
      <c r="B502" s="161"/>
      <c r="D502" s="148" t="s">
        <v>200</v>
      </c>
      <c r="E502" s="162" t="s">
        <v>1</v>
      </c>
      <c r="F502" s="163" t="s">
        <v>146</v>
      </c>
      <c r="H502" s="164">
        <v>1.68</v>
      </c>
      <c r="I502" s="165"/>
      <c r="L502" s="161"/>
      <c r="M502" s="166"/>
      <c r="T502" s="167"/>
      <c r="AT502" s="162" t="s">
        <v>200</v>
      </c>
      <c r="AU502" s="162" t="s">
        <v>96</v>
      </c>
      <c r="AV502" s="14" t="s">
        <v>96</v>
      </c>
      <c r="AW502" s="14" t="s">
        <v>41</v>
      </c>
      <c r="AX502" s="14" t="s">
        <v>86</v>
      </c>
      <c r="AY502" s="162" t="s">
        <v>190</v>
      </c>
    </row>
    <row r="503" spans="2:65" s="15" customFormat="1" ht="11.25">
      <c r="B503" s="168"/>
      <c r="D503" s="148" t="s">
        <v>200</v>
      </c>
      <c r="E503" s="169" t="s">
        <v>1</v>
      </c>
      <c r="F503" s="170" t="s">
        <v>207</v>
      </c>
      <c r="H503" s="171">
        <v>7.0410000000000004</v>
      </c>
      <c r="I503" s="172"/>
      <c r="L503" s="168"/>
      <c r="M503" s="173"/>
      <c r="T503" s="174"/>
      <c r="AT503" s="169" t="s">
        <v>200</v>
      </c>
      <c r="AU503" s="169" t="s">
        <v>96</v>
      </c>
      <c r="AV503" s="15" t="s">
        <v>198</v>
      </c>
      <c r="AW503" s="15" t="s">
        <v>41</v>
      </c>
      <c r="AX503" s="15" t="s">
        <v>94</v>
      </c>
      <c r="AY503" s="169" t="s">
        <v>190</v>
      </c>
    </row>
    <row r="504" spans="2:65" s="1" customFormat="1" ht="16.5" customHeight="1">
      <c r="B504" s="33"/>
      <c r="C504" s="134" t="s">
        <v>121</v>
      </c>
      <c r="D504" s="134" t="s">
        <v>193</v>
      </c>
      <c r="E504" s="135" t="s">
        <v>679</v>
      </c>
      <c r="F504" s="136" t="s">
        <v>680</v>
      </c>
      <c r="G504" s="137" t="s">
        <v>255</v>
      </c>
      <c r="H504" s="138">
        <v>7.0410000000000004</v>
      </c>
      <c r="I504" s="139"/>
      <c r="J504" s="140">
        <f>ROUND(I504*H504,2)</f>
        <v>0</v>
      </c>
      <c r="K504" s="136" t="s">
        <v>214</v>
      </c>
      <c r="L504" s="33"/>
      <c r="M504" s="141" t="s">
        <v>1</v>
      </c>
      <c r="N504" s="142" t="s">
        <v>51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198</v>
      </c>
      <c r="AT504" s="145" t="s">
        <v>193</v>
      </c>
      <c r="AU504" s="145" t="s">
        <v>96</v>
      </c>
      <c r="AY504" s="17" t="s">
        <v>190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7" t="s">
        <v>94</v>
      </c>
      <c r="BK504" s="146">
        <f>ROUND(I504*H504,2)</f>
        <v>0</v>
      </c>
      <c r="BL504" s="17" t="s">
        <v>198</v>
      </c>
      <c r="BM504" s="145" t="s">
        <v>681</v>
      </c>
    </row>
    <row r="505" spans="2:65" s="14" customFormat="1" ht="11.25">
      <c r="B505" s="161"/>
      <c r="D505" s="148" t="s">
        <v>200</v>
      </c>
      <c r="E505" s="162" t="s">
        <v>1</v>
      </c>
      <c r="F505" s="163" t="s">
        <v>148</v>
      </c>
      <c r="H505" s="164">
        <v>5.3609999999999998</v>
      </c>
      <c r="I505" s="165"/>
      <c r="L505" s="161"/>
      <c r="M505" s="166"/>
      <c r="T505" s="167"/>
      <c r="AT505" s="162" t="s">
        <v>200</v>
      </c>
      <c r="AU505" s="162" t="s">
        <v>96</v>
      </c>
      <c r="AV505" s="14" t="s">
        <v>96</v>
      </c>
      <c r="AW505" s="14" t="s">
        <v>41</v>
      </c>
      <c r="AX505" s="14" t="s">
        <v>86</v>
      </c>
      <c r="AY505" s="162" t="s">
        <v>190</v>
      </c>
    </row>
    <row r="506" spans="2:65" s="14" customFormat="1" ht="11.25">
      <c r="B506" s="161"/>
      <c r="D506" s="148" t="s">
        <v>200</v>
      </c>
      <c r="E506" s="162" t="s">
        <v>1</v>
      </c>
      <c r="F506" s="163" t="s">
        <v>146</v>
      </c>
      <c r="H506" s="164">
        <v>1.68</v>
      </c>
      <c r="I506" s="165"/>
      <c r="L506" s="161"/>
      <c r="M506" s="166"/>
      <c r="T506" s="167"/>
      <c r="AT506" s="162" t="s">
        <v>200</v>
      </c>
      <c r="AU506" s="162" t="s">
        <v>96</v>
      </c>
      <c r="AV506" s="14" t="s">
        <v>96</v>
      </c>
      <c r="AW506" s="14" t="s">
        <v>41</v>
      </c>
      <c r="AX506" s="14" t="s">
        <v>86</v>
      </c>
      <c r="AY506" s="162" t="s">
        <v>190</v>
      </c>
    </row>
    <row r="507" spans="2:65" s="15" customFormat="1" ht="11.25">
      <c r="B507" s="168"/>
      <c r="D507" s="148" t="s">
        <v>200</v>
      </c>
      <c r="E507" s="169" t="s">
        <v>1</v>
      </c>
      <c r="F507" s="170" t="s">
        <v>207</v>
      </c>
      <c r="H507" s="171">
        <v>7.0410000000000004</v>
      </c>
      <c r="I507" s="172"/>
      <c r="L507" s="168"/>
      <c r="M507" s="173"/>
      <c r="T507" s="174"/>
      <c r="AT507" s="169" t="s">
        <v>200</v>
      </c>
      <c r="AU507" s="169" t="s">
        <v>96</v>
      </c>
      <c r="AV507" s="15" t="s">
        <v>198</v>
      </c>
      <c r="AW507" s="15" t="s">
        <v>41</v>
      </c>
      <c r="AX507" s="15" t="s">
        <v>94</v>
      </c>
      <c r="AY507" s="169" t="s">
        <v>190</v>
      </c>
    </row>
    <row r="508" spans="2:65" s="11" customFormat="1" ht="22.9" customHeight="1">
      <c r="B508" s="122"/>
      <c r="D508" s="123" t="s">
        <v>85</v>
      </c>
      <c r="E508" s="132" t="s">
        <v>244</v>
      </c>
      <c r="F508" s="132" t="s">
        <v>682</v>
      </c>
      <c r="I508" s="125"/>
      <c r="J508" s="133">
        <f>BK508</f>
        <v>0</v>
      </c>
      <c r="L508" s="122"/>
      <c r="M508" s="127"/>
      <c r="P508" s="128">
        <f>SUM(P509:P542)</f>
        <v>0</v>
      </c>
      <c r="R508" s="128">
        <f>SUM(R509:R542)</f>
        <v>7.9039999999999999E-2</v>
      </c>
      <c r="T508" s="129">
        <f>SUM(T509:T542)</f>
        <v>0</v>
      </c>
      <c r="AR508" s="123" t="s">
        <v>94</v>
      </c>
      <c r="AT508" s="130" t="s">
        <v>85</v>
      </c>
      <c r="AU508" s="130" t="s">
        <v>94</v>
      </c>
      <c r="AY508" s="123" t="s">
        <v>190</v>
      </c>
      <c r="BK508" s="131">
        <f>SUM(BK509:BK542)</f>
        <v>0</v>
      </c>
    </row>
    <row r="509" spans="2:65" s="1" customFormat="1" ht="33" customHeight="1">
      <c r="B509" s="33"/>
      <c r="C509" s="134" t="s">
        <v>683</v>
      </c>
      <c r="D509" s="134" t="s">
        <v>193</v>
      </c>
      <c r="E509" s="135" t="s">
        <v>684</v>
      </c>
      <c r="F509" s="136" t="s">
        <v>685</v>
      </c>
      <c r="G509" s="137" t="s">
        <v>218</v>
      </c>
      <c r="H509" s="138">
        <v>1</v>
      </c>
      <c r="I509" s="139"/>
      <c r="J509" s="140">
        <f>ROUND(I509*H509,2)</f>
        <v>0</v>
      </c>
      <c r="K509" s="136" t="s">
        <v>214</v>
      </c>
      <c r="L509" s="33"/>
      <c r="M509" s="141" t="s">
        <v>1</v>
      </c>
      <c r="N509" s="142" t="s">
        <v>51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198</v>
      </c>
      <c r="AT509" s="145" t="s">
        <v>193</v>
      </c>
      <c r="AU509" s="145" t="s">
        <v>96</v>
      </c>
      <c r="AY509" s="17" t="s">
        <v>190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94</v>
      </c>
      <c r="BK509" s="146">
        <f>ROUND(I509*H509,2)</f>
        <v>0</v>
      </c>
      <c r="BL509" s="17" t="s">
        <v>198</v>
      </c>
      <c r="BM509" s="145" t="s">
        <v>686</v>
      </c>
    </row>
    <row r="510" spans="2:65" s="12" customFormat="1" ht="11.25">
      <c r="B510" s="147"/>
      <c r="D510" s="148" t="s">
        <v>200</v>
      </c>
      <c r="E510" s="149" t="s">
        <v>1</v>
      </c>
      <c r="F510" s="150" t="s">
        <v>687</v>
      </c>
      <c r="H510" s="149" t="s">
        <v>1</v>
      </c>
      <c r="I510" s="151"/>
      <c r="L510" s="147"/>
      <c r="M510" s="152"/>
      <c r="T510" s="153"/>
      <c r="AT510" s="149" t="s">
        <v>200</v>
      </c>
      <c r="AU510" s="149" t="s">
        <v>96</v>
      </c>
      <c r="AV510" s="12" t="s">
        <v>94</v>
      </c>
      <c r="AW510" s="12" t="s">
        <v>41</v>
      </c>
      <c r="AX510" s="12" t="s">
        <v>86</v>
      </c>
      <c r="AY510" s="149" t="s">
        <v>190</v>
      </c>
    </row>
    <row r="511" spans="2:65" s="14" customFormat="1" ht="11.25">
      <c r="B511" s="161"/>
      <c r="D511" s="148" t="s">
        <v>200</v>
      </c>
      <c r="E511" s="162" t="s">
        <v>1</v>
      </c>
      <c r="F511" s="163" t="s">
        <v>688</v>
      </c>
      <c r="H511" s="164">
        <v>1</v>
      </c>
      <c r="I511" s="165"/>
      <c r="L511" s="161"/>
      <c r="M511" s="166"/>
      <c r="T511" s="167"/>
      <c r="AT511" s="162" t="s">
        <v>200</v>
      </c>
      <c r="AU511" s="162" t="s">
        <v>96</v>
      </c>
      <c r="AV511" s="14" t="s">
        <v>96</v>
      </c>
      <c r="AW511" s="14" t="s">
        <v>41</v>
      </c>
      <c r="AX511" s="14" t="s">
        <v>94</v>
      </c>
      <c r="AY511" s="162" t="s">
        <v>190</v>
      </c>
    </row>
    <row r="512" spans="2:65" s="1" customFormat="1" ht="33" customHeight="1">
      <c r="B512" s="33"/>
      <c r="C512" s="134" t="s">
        <v>689</v>
      </c>
      <c r="D512" s="134" t="s">
        <v>193</v>
      </c>
      <c r="E512" s="135" t="s">
        <v>690</v>
      </c>
      <c r="F512" s="136" t="s">
        <v>691</v>
      </c>
      <c r="G512" s="137" t="s">
        <v>218</v>
      </c>
      <c r="H512" s="138">
        <v>1</v>
      </c>
      <c r="I512" s="139"/>
      <c r="J512" s="140">
        <f>ROUND(I512*H512,2)</f>
        <v>0</v>
      </c>
      <c r="K512" s="136" t="s">
        <v>214</v>
      </c>
      <c r="L512" s="33"/>
      <c r="M512" s="141" t="s">
        <v>1</v>
      </c>
      <c r="N512" s="142" t="s">
        <v>51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198</v>
      </c>
      <c r="AT512" s="145" t="s">
        <v>193</v>
      </c>
      <c r="AU512" s="145" t="s">
        <v>96</v>
      </c>
      <c r="AY512" s="17" t="s">
        <v>190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94</v>
      </c>
      <c r="BK512" s="146">
        <f>ROUND(I512*H512,2)</f>
        <v>0</v>
      </c>
      <c r="BL512" s="17" t="s">
        <v>198</v>
      </c>
      <c r="BM512" s="145" t="s">
        <v>692</v>
      </c>
    </row>
    <row r="513" spans="2:65" s="12" customFormat="1" ht="11.25">
      <c r="B513" s="147"/>
      <c r="D513" s="148" t="s">
        <v>200</v>
      </c>
      <c r="E513" s="149" t="s">
        <v>1</v>
      </c>
      <c r="F513" s="150" t="s">
        <v>687</v>
      </c>
      <c r="H513" s="149" t="s">
        <v>1</v>
      </c>
      <c r="I513" s="151"/>
      <c r="L513" s="147"/>
      <c r="M513" s="152"/>
      <c r="T513" s="153"/>
      <c r="AT513" s="149" t="s">
        <v>200</v>
      </c>
      <c r="AU513" s="149" t="s">
        <v>96</v>
      </c>
      <c r="AV513" s="12" t="s">
        <v>94</v>
      </c>
      <c r="AW513" s="12" t="s">
        <v>41</v>
      </c>
      <c r="AX513" s="12" t="s">
        <v>86</v>
      </c>
      <c r="AY513" s="149" t="s">
        <v>190</v>
      </c>
    </row>
    <row r="514" spans="2:65" s="14" customFormat="1" ht="11.25">
      <c r="B514" s="161"/>
      <c r="D514" s="148" t="s">
        <v>200</v>
      </c>
      <c r="E514" s="162" t="s">
        <v>1</v>
      </c>
      <c r="F514" s="163" t="s">
        <v>693</v>
      </c>
      <c r="H514" s="164">
        <v>1</v>
      </c>
      <c r="I514" s="165"/>
      <c r="L514" s="161"/>
      <c r="M514" s="166"/>
      <c r="T514" s="167"/>
      <c r="AT514" s="162" t="s">
        <v>200</v>
      </c>
      <c r="AU514" s="162" t="s">
        <v>96</v>
      </c>
      <c r="AV514" s="14" t="s">
        <v>96</v>
      </c>
      <c r="AW514" s="14" t="s">
        <v>41</v>
      </c>
      <c r="AX514" s="14" t="s">
        <v>94</v>
      </c>
      <c r="AY514" s="162" t="s">
        <v>190</v>
      </c>
    </row>
    <row r="515" spans="2:65" s="1" customFormat="1" ht="24.2" customHeight="1">
      <c r="B515" s="33"/>
      <c r="C515" s="134" t="s">
        <v>145</v>
      </c>
      <c r="D515" s="134" t="s">
        <v>193</v>
      </c>
      <c r="E515" s="135" t="s">
        <v>694</v>
      </c>
      <c r="F515" s="136" t="s">
        <v>695</v>
      </c>
      <c r="G515" s="137" t="s">
        <v>196</v>
      </c>
      <c r="H515" s="138">
        <v>24</v>
      </c>
      <c r="I515" s="139"/>
      <c r="J515" s="140">
        <f>ROUND(I515*H515,2)</f>
        <v>0</v>
      </c>
      <c r="K515" s="136" t="s">
        <v>197</v>
      </c>
      <c r="L515" s="33"/>
      <c r="M515" s="141" t="s">
        <v>1</v>
      </c>
      <c r="N515" s="142" t="s">
        <v>51</v>
      </c>
      <c r="P515" s="143">
        <f>O515*H515</f>
        <v>0</v>
      </c>
      <c r="Q515" s="143">
        <v>2.1000000000000001E-4</v>
      </c>
      <c r="R515" s="143">
        <f>Q515*H515</f>
        <v>5.0400000000000002E-3</v>
      </c>
      <c r="S515" s="143">
        <v>0</v>
      </c>
      <c r="T515" s="144">
        <f>S515*H515</f>
        <v>0</v>
      </c>
      <c r="AR515" s="145" t="s">
        <v>198</v>
      </c>
      <c r="AT515" s="145" t="s">
        <v>193</v>
      </c>
      <c r="AU515" s="145" t="s">
        <v>96</v>
      </c>
      <c r="AY515" s="17" t="s">
        <v>190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94</v>
      </c>
      <c r="BK515" s="146">
        <f>ROUND(I515*H515,2)</f>
        <v>0</v>
      </c>
      <c r="BL515" s="17" t="s">
        <v>198</v>
      </c>
      <c r="BM515" s="145" t="s">
        <v>696</v>
      </c>
    </row>
    <row r="516" spans="2:65" s="12" customFormat="1" ht="11.25">
      <c r="B516" s="147"/>
      <c r="D516" s="148" t="s">
        <v>200</v>
      </c>
      <c r="E516" s="149" t="s">
        <v>1</v>
      </c>
      <c r="F516" s="150" t="s">
        <v>205</v>
      </c>
      <c r="H516" s="149" t="s">
        <v>1</v>
      </c>
      <c r="I516" s="151"/>
      <c r="L516" s="147"/>
      <c r="M516" s="152"/>
      <c r="T516" s="153"/>
      <c r="AT516" s="149" t="s">
        <v>200</v>
      </c>
      <c r="AU516" s="149" t="s">
        <v>96</v>
      </c>
      <c r="AV516" s="12" t="s">
        <v>94</v>
      </c>
      <c r="AW516" s="12" t="s">
        <v>41</v>
      </c>
      <c r="AX516" s="12" t="s">
        <v>86</v>
      </c>
      <c r="AY516" s="149" t="s">
        <v>190</v>
      </c>
    </row>
    <row r="517" spans="2:65" s="12" customFormat="1" ht="11.25">
      <c r="B517" s="147"/>
      <c r="D517" s="148" t="s">
        <v>200</v>
      </c>
      <c r="E517" s="149" t="s">
        <v>1</v>
      </c>
      <c r="F517" s="150" t="s">
        <v>248</v>
      </c>
      <c r="H517" s="149" t="s">
        <v>1</v>
      </c>
      <c r="I517" s="151"/>
      <c r="L517" s="147"/>
      <c r="M517" s="152"/>
      <c r="T517" s="153"/>
      <c r="AT517" s="149" t="s">
        <v>200</v>
      </c>
      <c r="AU517" s="149" t="s">
        <v>96</v>
      </c>
      <c r="AV517" s="12" t="s">
        <v>94</v>
      </c>
      <c r="AW517" s="12" t="s">
        <v>41</v>
      </c>
      <c r="AX517" s="12" t="s">
        <v>86</v>
      </c>
      <c r="AY517" s="149" t="s">
        <v>190</v>
      </c>
    </row>
    <row r="518" spans="2:65" s="12" customFormat="1" ht="11.25">
      <c r="B518" s="147"/>
      <c r="D518" s="148" t="s">
        <v>200</v>
      </c>
      <c r="E518" s="149" t="s">
        <v>1</v>
      </c>
      <c r="F518" s="150" t="s">
        <v>697</v>
      </c>
      <c r="H518" s="149" t="s">
        <v>1</v>
      </c>
      <c r="I518" s="151"/>
      <c r="L518" s="147"/>
      <c r="M518" s="152"/>
      <c r="T518" s="153"/>
      <c r="AT518" s="149" t="s">
        <v>200</v>
      </c>
      <c r="AU518" s="149" t="s">
        <v>96</v>
      </c>
      <c r="AV518" s="12" t="s">
        <v>94</v>
      </c>
      <c r="AW518" s="12" t="s">
        <v>41</v>
      </c>
      <c r="AX518" s="12" t="s">
        <v>86</v>
      </c>
      <c r="AY518" s="149" t="s">
        <v>190</v>
      </c>
    </row>
    <row r="519" spans="2:65" s="14" customFormat="1" ht="11.25">
      <c r="B519" s="161"/>
      <c r="D519" s="148" t="s">
        <v>200</v>
      </c>
      <c r="E519" s="162" t="s">
        <v>1</v>
      </c>
      <c r="F519" s="163" t="s">
        <v>698</v>
      </c>
      <c r="H519" s="164">
        <v>24</v>
      </c>
      <c r="I519" s="165"/>
      <c r="L519" s="161"/>
      <c r="M519" s="166"/>
      <c r="T519" s="167"/>
      <c r="AT519" s="162" t="s">
        <v>200</v>
      </c>
      <c r="AU519" s="162" t="s">
        <v>96</v>
      </c>
      <c r="AV519" s="14" t="s">
        <v>96</v>
      </c>
      <c r="AW519" s="14" t="s">
        <v>41</v>
      </c>
      <c r="AX519" s="14" t="s">
        <v>86</v>
      </c>
      <c r="AY519" s="162" t="s">
        <v>190</v>
      </c>
    </row>
    <row r="520" spans="2:65" s="15" customFormat="1" ht="11.25">
      <c r="B520" s="168"/>
      <c r="D520" s="148" t="s">
        <v>200</v>
      </c>
      <c r="E520" s="169" t="s">
        <v>1</v>
      </c>
      <c r="F520" s="170" t="s">
        <v>207</v>
      </c>
      <c r="H520" s="171">
        <v>24</v>
      </c>
      <c r="I520" s="172"/>
      <c r="L520" s="168"/>
      <c r="M520" s="173"/>
      <c r="T520" s="174"/>
      <c r="AT520" s="169" t="s">
        <v>200</v>
      </c>
      <c r="AU520" s="169" t="s">
        <v>96</v>
      </c>
      <c r="AV520" s="15" t="s">
        <v>198</v>
      </c>
      <c r="AW520" s="15" t="s">
        <v>41</v>
      </c>
      <c r="AX520" s="15" t="s">
        <v>94</v>
      </c>
      <c r="AY520" s="169" t="s">
        <v>190</v>
      </c>
    </row>
    <row r="521" spans="2:65" s="1" customFormat="1" ht="37.9" customHeight="1">
      <c r="B521" s="33"/>
      <c r="C521" s="134" t="s">
        <v>699</v>
      </c>
      <c r="D521" s="134" t="s">
        <v>193</v>
      </c>
      <c r="E521" s="135" t="s">
        <v>700</v>
      </c>
      <c r="F521" s="136" t="s">
        <v>701</v>
      </c>
      <c r="G521" s="137" t="s">
        <v>224</v>
      </c>
      <c r="H521" s="138">
        <v>38.5</v>
      </c>
      <c r="I521" s="139"/>
      <c r="J521" s="140">
        <f>ROUND(I521*H521,2)</f>
        <v>0</v>
      </c>
      <c r="K521" s="136" t="s">
        <v>214</v>
      </c>
      <c r="L521" s="33"/>
      <c r="M521" s="141" t="s">
        <v>1</v>
      </c>
      <c r="N521" s="142" t="s">
        <v>51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198</v>
      </c>
      <c r="AT521" s="145" t="s">
        <v>193</v>
      </c>
      <c r="AU521" s="145" t="s">
        <v>96</v>
      </c>
      <c r="AY521" s="17" t="s">
        <v>190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7" t="s">
        <v>94</v>
      </c>
      <c r="BK521" s="146">
        <f>ROUND(I521*H521,2)</f>
        <v>0</v>
      </c>
      <c r="BL521" s="17" t="s">
        <v>198</v>
      </c>
      <c r="BM521" s="145" t="s">
        <v>702</v>
      </c>
    </row>
    <row r="522" spans="2:65" s="12" customFormat="1" ht="11.25">
      <c r="B522" s="147"/>
      <c r="D522" s="148" t="s">
        <v>200</v>
      </c>
      <c r="E522" s="149" t="s">
        <v>1</v>
      </c>
      <c r="F522" s="150" t="s">
        <v>703</v>
      </c>
      <c r="H522" s="149" t="s">
        <v>1</v>
      </c>
      <c r="I522" s="151"/>
      <c r="L522" s="147"/>
      <c r="M522" s="152"/>
      <c r="T522" s="153"/>
      <c r="AT522" s="149" t="s">
        <v>200</v>
      </c>
      <c r="AU522" s="149" t="s">
        <v>96</v>
      </c>
      <c r="AV522" s="12" t="s">
        <v>94</v>
      </c>
      <c r="AW522" s="12" t="s">
        <v>41</v>
      </c>
      <c r="AX522" s="12" t="s">
        <v>86</v>
      </c>
      <c r="AY522" s="149" t="s">
        <v>190</v>
      </c>
    </row>
    <row r="523" spans="2:65" s="14" customFormat="1" ht="11.25">
      <c r="B523" s="161"/>
      <c r="D523" s="148" t="s">
        <v>200</v>
      </c>
      <c r="E523" s="162" t="s">
        <v>1</v>
      </c>
      <c r="F523" s="163" t="s">
        <v>704</v>
      </c>
      <c r="H523" s="164">
        <v>38.5</v>
      </c>
      <c r="I523" s="165"/>
      <c r="L523" s="161"/>
      <c r="M523" s="166"/>
      <c r="T523" s="167"/>
      <c r="AT523" s="162" t="s">
        <v>200</v>
      </c>
      <c r="AU523" s="162" t="s">
        <v>96</v>
      </c>
      <c r="AV523" s="14" t="s">
        <v>96</v>
      </c>
      <c r="AW523" s="14" t="s">
        <v>41</v>
      </c>
      <c r="AX523" s="14" t="s">
        <v>86</v>
      </c>
      <c r="AY523" s="162" t="s">
        <v>190</v>
      </c>
    </row>
    <row r="524" spans="2:65" s="12" customFormat="1" ht="11.25">
      <c r="B524" s="147"/>
      <c r="D524" s="148" t="s">
        <v>200</v>
      </c>
      <c r="E524" s="149" t="s">
        <v>1</v>
      </c>
      <c r="F524" s="150" t="s">
        <v>705</v>
      </c>
      <c r="H524" s="149" t="s">
        <v>1</v>
      </c>
      <c r="I524" s="151"/>
      <c r="L524" s="147"/>
      <c r="M524" s="152"/>
      <c r="T524" s="153"/>
      <c r="AT524" s="149" t="s">
        <v>200</v>
      </c>
      <c r="AU524" s="149" t="s">
        <v>96</v>
      </c>
      <c r="AV524" s="12" t="s">
        <v>94</v>
      </c>
      <c r="AW524" s="12" t="s">
        <v>41</v>
      </c>
      <c r="AX524" s="12" t="s">
        <v>86</v>
      </c>
      <c r="AY524" s="149" t="s">
        <v>190</v>
      </c>
    </row>
    <row r="525" spans="2:65" s="15" customFormat="1" ht="11.25">
      <c r="B525" s="168"/>
      <c r="D525" s="148" t="s">
        <v>200</v>
      </c>
      <c r="E525" s="169" t="s">
        <v>1</v>
      </c>
      <c r="F525" s="170" t="s">
        <v>207</v>
      </c>
      <c r="H525" s="171">
        <v>38.5</v>
      </c>
      <c r="I525" s="172"/>
      <c r="L525" s="168"/>
      <c r="M525" s="173"/>
      <c r="T525" s="174"/>
      <c r="AT525" s="169" t="s">
        <v>200</v>
      </c>
      <c r="AU525" s="169" t="s">
        <v>96</v>
      </c>
      <c r="AV525" s="15" t="s">
        <v>198</v>
      </c>
      <c r="AW525" s="15" t="s">
        <v>41</v>
      </c>
      <c r="AX525" s="15" t="s">
        <v>94</v>
      </c>
      <c r="AY525" s="169" t="s">
        <v>190</v>
      </c>
    </row>
    <row r="526" spans="2:65" s="1" customFormat="1" ht="16.5" customHeight="1">
      <c r="B526" s="33"/>
      <c r="C526" s="134" t="s">
        <v>706</v>
      </c>
      <c r="D526" s="134" t="s">
        <v>193</v>
      </c>
      <c r="E526" s="135" t="s">
        <v>707</v>
      </c>
      <c r="F526" s="136" t="s">
        <v>708</v>
      </c>
      <c r="G526" s="137" t="s">
        <v>218</v>
      </c>
      <c r="H526" s="138">
        <v>1</v>
      </c>
      <c r="I526" s="139"/>
      <c r="J526" s="140">
        <f>ROUND(I526*H526,2)</f>
        <v>0</v>
      </c>
      <c r="K526" s="136" t="s">
        <v>214</v>
      </c>
      <c r="L526" s="33"/>
      <c r="M526" s="141" t="s">
        <v>1</v>
      </c>
      <c r="N526" s="142" t="s">
        <v>51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198</v>
      </c>
      <c r="AT526" s="145" t="s">
        <v>193</v>
      </c>
      <c r="AU526" s="145" t="s">
        <v>96</v>
      </c>
      <c r="AY526" s="17" t="s">
        <v>190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94</v>
      </c>
      <c r="BK526" s="146">
        <f>ROUND(I526*H526,2)</f>
        <v>0</v>
      </c>
      <c r="BL526" s="17" t="s">
        <v>198</v>
      </c>
      <c r="BM526" s="145" t="s">
        <v>709</v>
      </c>
    </row>
    <row r="527" spans="2:65" s="12" customFormat="1" ht="11.25">
      <c r="B527" s="147"/>
      <c r="D527" s="148" t="s">
        <v>200</v>
      </c>
      <c r="E527" s="149" t="s">
        <v>1</v>
      </c>
      <c r="F527" s="150" t="s">
        <v>710</v>
      </c>
      <c r="H527" s="149" t="s">
        <v>1</v>
      </c>
      <c r="I527" s="151"/>
      <c r="L527" s="147"/>
      <c r="M527" s="152"/>
      <c r="T527" s="153"/>
      <c r="AT527" s="149" t="s">
        <v>200</v>
      </c>
      <c r="AU527" s="149" t="s">
        <v>96</v>
      </c>
      <c r="AV527" s="12" t="s">
        <v>94</v>
      </c>
      <c r="AW527" s="12" t="s">
        <v>41</v>
      </c>
      <c r="AX527" s="12" t="s">
        <v>86</v>
      </c>
      <c r="AY527" s="149" t="s">
        <v>190</v>
      </c>
    </row>
    <row r="528" spans="2:65" s="14" customFormat="1" ht="11.25">
      <c r="B528" s="161"/>
      <c r="D528" s="148" t="s">
        <v>200</v>
      </c>
      <c r="E528" s="162" t="s">
        <v>1</v>
      </c>
      <c r="F528" s="163" t="s">
        <v>711</v>
      </c>
      <c r="H528" s="164">
        <v>1</v>
      </c>
      <c r="I528" s="165"/>
      <c r="L528" s="161"/>
      <c r="M528" s="166"/>
      <c r="T528" s="167"/>
      <c r="AT528" s="162" t="s">
        <v>200</v>
      </c>
      <c r="AU528" s="162" t="s">
        <v>96</v>
      </c>
      <c r="AV528" s="14" t="s">
        <v>96</v>
      </c>
      <c r="AW528" s="14" t="s">
        <v>41</v>
      </c>
      <c r="AX528" s="14" t="s">
        <v>86</v>
      </c>
      <c r="AY528" s="162" t="s">
        <v>190</v>
      </c>
    </row>
    <row r="529" spans="2:65" s="15" customFormat="1" ht="11.25">
      <c r="B529" s="168"/>
      <c r="D529" s="148" t="s">
        <v>200</v>
      </c>
      <c r="E529" s="169" t="s">
        <v>1</v>
      </c>
      <c r="F529" s="170" t="s">
        <v>207</v>
      </c>
      <c r="H529" s="171">
        <v>1</v>
      </c>
      <c r="I529" s="172"/>
      <c r="L529" s="168"/>
      <c r="M529" s="173"/>
      <c r="T529" s="174"/>
      <c r="AT529" s="169" t="s">
        <v>200</v>
      </c>
      <c r="AU529" s="169" t="s">
        <v>96</v>
      </c>
      <c r="AV529" s="15" t="s">
        <v>198</v>
      </c>
      <c r="AW529" s="15" t="s">
        <v>41</v>
      </c>
      <c r="AX529" s="15" t="s">
        <v>94</v>
      </c>
      <c r="AY529" s="169" t="s">
        <v>190</v>
      </c>
    </row>
    <row r="530" spans="2:65" s="1" customFormat="1" ht="33" customHeight="1">
      <c r="B530" s="33"/>
      <c r="C530" s="134" t="s">
        <v>712</v>
      </c>
      <c r="D530" s="134" t="s">
        <v>193</v>
      </c>
      <c r="E530" s="135" t="s">
        <v>713</v>
      </c>
      <c r="F530" s="136" t="s">
        <v>714</v>
      </c>
      <c r="G530" s="137" t="s">
        <v>218</v>
      </c>
      <c r="H530" s="138">
        <v>1</v>
      </c>
      <c r="I530" s="139"/>
      <c r="J530" s="140">
        <f>ROUND(I530*H530,2)</f>
        <v>0</v>
      </c>
      <c r="K530" s="136" t="s">
        <v>214</v>
      </c>
      <c r="L530" s="33"/>
      <c r="M530" s="141" t="s">
        <v>1</v>
      </c>
      <c r="N530" s="142" t="s">
        <v>51</v>
      </c>
      <c r="P530" s="143">
        <f>O530*H530</f>
        <v>0</v>
      </c>
      <c r="Q530" s="143">
        <v>7.3999999999999996E-2</v>
      </c>
      <c r="R530" s="143">
        <f>Q530*H530</f>
        <v>7.3999999999999996E-2</v>
      </c>
      <c r="S530" s="143">
        <v>0</v>
      </c>
      <c r="T530" s="144">
        <f>S530*H530</f>
        <v>0</v>
      </c>
      <c r="AR530" s="145" t="s">
        <v>198</v>
      </c>
      <c r="AT530" s="145" t="s">
        <v>193</v>
      </c>
      <c r="AU530" s="145" t="s">
        <v>96</v>
      </c>
      <c r="AY530" s="17" t="s">
        <v>190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94</v>
      </c>
      <c r="BK530" s="146">
        <f>ROUND(I530*H530,2)</f>
        <v>0</v>
      </c>
      <c r="BL530" s="17" t="s">
        <v>198</v>
      </c>
      <c r="BM530" s="145" t="s">
        <v>715</v>
      </c>
    </row>
    <row r="531" spans="2:65" s="12" customFormat="1" ht="11.25">
      <c r="B531" s="147"/>
      <c r="D531" s="148" t="s">
        <v>200</v>
      </c>
      <c r="E531" s="149" t="s">
        <v>1</v>
      </c>
      <c r="F531" s="150" t="s">
        <v>710</v>
      </c>
      <c r="H531" s="149" t="s">
        <v>1</v>
      </c>
      <c r="I531" s="151"/>
      <c r="L531" s="147"/>
      <c r="M531" s="152"/>
      <c r="T531" s="153"/>
      <c r="AT531" s="149" t="s">
        <v>200</v>
      </c>
      <c r="AU531" s="149" t="s">
        <v>96</v>
      </c>
      <c r="AV531" s="12" t="s">
        <v>94</v>
      </c>
      <c r="AW531" s="12" t="s">
        <v>41</v>
      </c>
      <c r="AX531" s="12" t="s">
        <v>86</v>
      </c>
      <c r="AY531" s="149" t="s">
        <v>190</v>
      </c>
    </row>
    <row r="532" spans="2:65" s="12" customFormat="1" ht="11.25">
      <c r="B532" s="147"/>
      <c r="D532" s="148" t="s">
        <v>200</v>
      </c>
      <c r="E532" s="149" t="s">
        <v>1</v>
      </c>
      <c r="F532" s="150" t="s">
        <v>716</v>
      </c>
      <c r="H532" s="149" t="s">
        <v>1</v>
      </c>
      <c r="I532" s="151"/>
      <c r="L532" s="147"/>
      <c r="M532" s="152"/>
      <c r="T532" s="153"/>
      <c r="AT532" s="149" t="s">
        <v>200</v>
      </c>
      <c r="AU532" s="149" t="s">
        <v>96</v>
      </c>
      <c r="AV532" s="12" t="s">
        <v>94</v>
      </c>
      <c r="AW532" s="12" t="s">
        <v>41</v>
      </c>
      <c r="AX532" s="12" t="s">
        <v>86</v>
      </c>
      <c r="AY532" s="149" t="s">
        <v>190</v>
      </c>
    </row>
    <row r="533" spans="2:65" s="14" customFormat="1" ht="11.25">
      <c r="B533" s="161"/>
      <c r="D533" s="148" t="s">
        <v>200</v>
      </c>
      <c r="E533" s="162" t="s">
        <v>1</v>
      </c>
      <c r="F533" s="163" t="s">
        <v>717</v>
      </c>
      <c r="H533" s="164">
        <v>1</v>
      </c>
      <c r="I533" s="165"/>
      <c r="L533" s="161"/>
      <c r="M533" s="166"/>
      <c r="T533" s="167"/>
      <c r="AT533" s="162" t="s">
        <v>200</v>
      </c>
      <c r="AU533" s="162" t="s">
        <v>96</v>
      </c>
      <c r="AV533" s="14" t="s">
        <v>96</v>
      </c>
      <c r="AW533" s="14" t="s">
        <v>41</v>
      </c>
      <c r="AX533" s="14" t="s">
        <v>86</v>
      </c>
      <c r="AY533" s="162" t="s">
        <v>190</v>
      </c>
    </row>
    <row r="534" spans="2:65" s="15" customFormat="1" ht="11.25">
      <c r="B534" s="168"/>
      <c r="D534" s="148" t="s">
        <v>200</v>
      </c>
      <c r="E534" s="169" t="s">
        <v>1</v>
      </c>
      <c r="F534" s="170" t="s">
        <v>207</v>
      </c>
      <c r="H534" s="171">
        <v>1</v>
      </c>
      <c r="I534" s="172"/>
      <c r="L534" s="168"/>
      <c r="M534" s="173"/>
      <c r="T534" s="174"/>
      <c r="AT534" s="169" t="s">
        <v>200</v>
      </c>
      <c r="AU534" s="169" t="s">
        <v>96</v>
      </c>
      <c r="AV534" s="15" t="s">
        <v>198</v>
      </c>
      <c r="AW534" s="15" t="s">
        <v>41</v>
      </c>
      <c r="AX534" s="15" t="s">
        <v>94</v>
      </c>
      <c r="AY534" s="169" t="s">
        <v>190</v>
      </c>
    </row>
    <row r="535" spans="2:65" s="1" customFormat="1" ht="16.5" customHeight="1">
      <c r="B535" s="33"/>
      <c r="C535" s="134" t="s">
        <v>718</v>
      </c>
      <c r="D535" s="134" t="s">
        <v>193</v>
      </c>
      <c r="E535" s="135" t="s">
        <v>719</v>
      </c>
      <c r="F535" s="136" t="s">
        <v>720</v>
      </c>
      <c r="G535" s="137" t="s">
        <v>218</v>
      </c>
      <c r="H535" s="138">
        <v>1</v>
      </c>
      <c r="I535" s="139"/>
      <c r="J535" s="140">
        <f>ROUND(I535*H535,2)</f>
        <v>0</v>
      </c>
      <c r="K535" s="136" t="s">
        <v>214</v>
      </c>
      <c r="L535" s="33"/>
      <c r="M535" s="141" t="s">
        <v>1</v>
      </c>
      <c r="N535" s="142" t="s">
        <v>51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198</v>
      </c>
      <c r="AT535" s="145" t="s">
        <v>193</v>
      </c>
      <c r="AU535" s="145" t="s">
        <v>96</v>
      </c>
      <c r="AY535" s="17" t="s">
        <v>190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94</v>
      </c>
      <c r="BK535" s="146">
        <f>ROUND(I535*H535,2)</f>
        <v>0</v>
      </c>
      <c r="BL535" s="17" t="s">
        <v>198</v>
      </c>
      <c r="BM535" s="145" t="s">
        <v>721</v>
      </c>
    </row>
    <row r="536" spans="2:65" s="12" customFormat="1" ht="11.25">
      <c r="B536" s="147"/>
      <c r="D536" s="148" t="s">
        <v>200</v>
      </c>
      <c r="E536" s="149" t="s">
        <v>1</v>
      </c>
      <c r="F536" s="150" t="s">
        <v>710</v>
      </c>
      <c r="H536" s="149" t="s">
        <v>1</v>
      </c>
      <c r="I536" s="151"/>
      <c r="L536" s="147"/>
      <c r="M536" s="152"/>
      <c r="T536" s="153"/>
      <c r="AT536" s="149" t="s">
        <v>200</v>
      </c>
      <c r="AU536" s="149" t="s">
        <v>96</v>
      </c>
      <c r="AV536" s="12" t="s">
        <v>94</v>
      </c>
      <c r="AW536" s="12" t="s">
        <v>41</v>
      </c>
      <c r="AX536" s="12" t="s">
        <v>86</v>
      </c>
      <c r="AY536" s="149" t="s">
        <v>190</v>
      </c>
    </row>
    <row r="537" spans="2:65" s="14" customFormat="1" ht="11.25">
      <c r="B537" s="161"/>
      <c r="D537" s="148" t="s">
        <v>200</v>
      </c>
      <c r="E537" s="162" t="s">
        <v>1</v>
      </c>
      <c r="F537" s="163" t="s">
        <v>722</v>
      </c>
      <c r="H537" s="164">
        <v>1</v>
      </c>
      <c r="I537" s="165"/>
      <c r="L537" s="161"/>
      <c r="M537" s="166"/>
      <c r="T537" s="167"/>
      <c r="AT537" s="162" t="s">
        <v>200</v>
      </c>
      <c r="AU537" s="162" t="s">
        <v>96</v>
      </c>
      <c r="AV537" s="14" t="s">
        <v>96</v>
      </c>
      <c r="AW537" s="14" t="s">
        <v>41</v>
      </c>
      <c r="AX537" s="14" t="s">
        <v>86</v>
      </c>
      <c r="AY537" s="162" t="s">
        <v>190</v>
      </c>
    </row>
    <row r="538" spans="2:65" s="15" customFormat="1" ht="11.25">
      <c r="B538" s="168"/>
      <c r="D538" s="148" t="s">
        <v>200</v>
      </c>
      <c r="E538" s="169" t="s">
        <v>1</v>
      </c>
      <c r="F538" s="170" t="s">
        <v>207</v>
      </c>
      <c r="H538" s="171">
        <v>1</v>
      </c>
      <c r="I538" s="172"/>
      <c r="L538" s="168"/>
      <c r="M538" s="173"/>
      <c r="T538" s="174"/>
      <c r="AT538" s="169" t="s">
        <v>200</v>
      </c>
      <c r="AU538" s="169" t="s">
        <v>96</v>
      </c>
      <c r="AV538" s="15" t="s">
        <v>198</v>
      </c>
      <c r="AW538" s="15" t="s">
        <v>41</v>
      </c>
      <c r="AX538" s="15" t="s">
        <v>94</v>
      </c>
      <c r="AY538" s="169" t="s">
        <v>190</v>
      </c>
    </row>
    <row r="539" spans="2:65" s="1" customFormat="1" ht="16.5" customHeight="1">
      <c r="B539" s="33"/>
      <c r="C539" s="134" t="s">
        <v>723</v>
      </c>
      <c r="D539" s="134" t="s">
        <v>193</v>
      </c>
      <c r="E539" s="135" t="s">
        <v>724</v>
      </c>
      <c r="F539" s="136" t="s">
        <v>725</v>
      </c>
      <c r="G539" s="137" t="s">
        <v>218</v>
      </c>
      <c r="H539" s="138">
        <v>5</v>
      </c>
      <c r="I539" s="139"/>
      <c r="J539" s="140">
        <f>ROUND(I539*H539,2)</f>
        <v>0</v>
      </c>
      <c r="K539" s="136" t="s">
        <v>214</v>
      </c>
      <c r="L539" s="33"/>
      <c r="M539" s="141" t="s">
        <v>1</v>
      </c>
      <c r="N539" s="142" t="s">
        <v>51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198</v>
      </c>
      <c r="AT539" s="145" t="s">
        <v>193</v>
      </c>
      <c r="AU539" s="145" t="s">
        <v>96</v>
      </c>
      <c r="AY539" s="17" t="s">
        <v>190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7" t="s">
        <v>94</v>
      </c>
      <c r="BK539" s="146">
        <f>ROUND(I539*H539,2)</f>
        <v>0</v>
      </c>
      <c r="BL539" s="17" t="s">
        <v>198</v>
      </c>
      <c r="BM539" s="145" t="s">
        <v>726</v>
      </c>
    </row>
    <row r="540" spans="2:65" s="12" customFormat="1" ht="11.25">
      <c r="B540" s="147"/>
      <c r="D540" s="148" t="s">
        <v>200</v>
      </c>
      <c r="E540" s="149" t="s">
        <v>1</v>
      </c>
      <c r="F540" s="150" t="s">
        <v>710</v>
      </c>
      <c r="H540" s="149" t="s">
        <v>1</v>
      </c>
      <c r="I540" s="151"/>
      <c r="L540" s="147"/>
      <c r="M540" s="152"/>
      <c r="T540" s="153"/>
      <c r="AT540" s="149" t="s">
        <v>200</v>
      </c>
      <c r="AU540" s="149" t="s">
        <v>96</v>
      </c>
      <c r="AV540" s="12" t="s">
        <v>94</v>
      </c>
      <c r="AW540" s="12" t="s">
        <v>41</v>
      </c>
      <c r="AX540" s="12" t="s">
        <v>86</v>
      </c>
      <c r="AY540" s="149" t="s">
        <v>190</v>
      </c>
    </row>
    <row r="541" spans="2:65" s="14" customFormat="1" ht="11.25">
      <c r="B541" s="161"/>
      <c r="D541" s="148" t="s">
        <v>200</v>
      </c>
      <c r="E541" s="162" t="s">
        <v>1</v>
      </c>
      <c r="F541" s="163" t="s">
        <v>727</v>
      </c>
      <c r="H541" s="164">
        <v>5</v>
      </c>
      <c r="I541" s="165"/>
      <c r="L541" s="161"/>
      <c r="M541" s="166"/>
      <c r="T541" s="167"/>
      <c r="AT541" s="162" t="s">
        <v>200</v>
      </c>
      <c r="AU541" s="162" t="s">
        <v>96</v>
      </c>
      <c r="AV541" s="14" t="s">
        <v>96</v>
      </c>
      <c r="AW541" s="14" t="s">
        <v>41</v>
      </c>
      <c r="AX541" s="14" t="s">
        <v>86</v>
      </c>
      <c r="AY541" s="162" t="s">
        <v>190</v>
      </c>
    </row>
    <row r="542" spans="2:65" s="15" customFormat="1" ht="11.25">
      <c r="B542" s="168"/>
      <c r="D542" s="148" t="s">
        <v>200</v>
      </c>
      <c r="E542" s="169" t="s">
        <v>1</v>
      </c>
      <c r="F542" s="170" t="s">
        <v>207</v>
      </c>
      <c r="H542" s="171">
        <v>5</v>
      </c>
      <c r="I542" s="172"/>
      <c r="L542" s="168"/>
      <c r="M542" s="173"/>
      <c r="T542" s="174"/>
      <c r="AT542" s="169" t="s">
        <v>200</v>
      </c>
      <c r="AU542" s="169" t="s">
        <v>96</v>
      </c>
      <c r="AV542" s="15" t="s">
        <v>198</v>
      </c>
      <c r="AW542" s="15" t="s">
        <v>41</v>
      </c>
      <c r="AX542" s="15" t="s">
        <v>94</v>
      </c>
      <c r="AY542" s="169" t="s">
        <v>190</v>
      </c>
    </row>
    <row r="543" spans="2:65" s="11" customFormat="1" ht="22.9" customHeight="1">
      <c r="B543" s="122"/>
      <c r="D543" s="123" t="s">
        <v>85</v>
      </c>
      <c r="E543" s="132" t="s">
        <v>728</v>
      </c>
      <c r="F543" s="132" t="s">
        <v>729</v>
      </c>
      <c r="I543" s="125"/>
      <c r="J543" s="133">
        <f>BK543</f>
        <v>0</v>
      </c>
      <c r="L543" s="122"/>
      <c r="M543" s="127"/>
      <c r="P543" s="128">
        <f>P544</f>
        <v>0</v>
      </c>
      <c r="R543" s="128">
        <f>R544</f>
        <v>0</v>
      </c>
      <c r="T543" s="129">
        <f>T544</f>
        <v>0</v>
      </c>
      <c r="AR543" s="123" t="s">
        <v>94</v>
      </c>
      <c r="AT543" s="130" t="s">
        <v>85</v>
      </c>
      <c r="AU543" s="130" t="s">
        <v>94</v>
      </c>
      <c r="AY543" s="123" t="s">
        <v>190</v>
      </c>
      <c r="BK543" s="131">
        <f>BK544</f>
        <v>0</v>
      </c>
    </row>
    <row r="544" spans="2:65" s="1" customFormat="1" ht="16.5" customHeight="1">
      <c r="B544" s="33"/>
      <c r="C544" s="134" t="s">
        <v>730</v>
      </c>
      <c r="D544" s="134" t="s">
        <v>193</v>
      </c>
      <c r="E544" s="135" t="s">
        <v>731</v>
      </c>
      <c r="F544" s="136" t="s">
        <v>732</v>
      </c>
      <c r="G544" s="137" t="s">
        <v>291</v>
      </c>
      <c r="H544" s="138">
        <v>9.0210000000000008</v>
      </c>
      <c r="I544" s="139"/>
      <c r="J544" s="140">
        <f>ROUND(I544*H544,2)</f>
        <v>0</v>
      </c>
      <c r="K544" s="136" t="s">
        <v>197</v>
      </c>
      <c r="L544" s="33"/>
      <c r="M544" s="185" t="s">
        <v>1</v>
      </c>
      <c r="N544" s="186" t="s">
        <v>51</v>
      </c>
      <c r="O544" s="187"/>
      <c r="P544" s="188">
        <f>O544*H544</f>
        <v>0</v>
      </c>
      <c r="Q544" s="188">
        <v>0</v>
      </c>
      <c r="R544" s="188">
        <f>Q544*H544</f>
        <v>0</v>
      </c>
      <c r="S544" s="188">
        <v>0</v>
      </c>
      <c r="T544" s="189">
        <f>S544*H544</f>
        <v>0</v>
      </c>
      <c r="AR544" s="145" t="s">
        <v>198</v>
      </c>
      <c r="AT544" s="145" t="s">
        <v>193</v>
      </c>
      <c r="AU544" s="145" t="s">
        <v>96</v>
      </c>
      <c r="AY544" s="17" t="s">
        <v>190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94</v>
      </c>
      <c r="BK544" s="146">
        <f>ROUND(I544*H544,2)</f>
        <v>0</v>
      </c>
      <c r="BL544" s="17" t="s">
        <v>198</v>
      </c>
      <c r="BM544" s="145" t="s">
        <v>733</v>
      </c>
    </row>
    <row r="545" spans="2:12" s="1" customFormat="1" ht="6.95" customHeight="1">
      <c r="B545" s="45"/>
      <c r="C545" s="46"/>
      <c r="D545" s="46"/>
      <c r="E545" s="46"/>
      <c r="F545" s="46"/>
      <c r="G545" s="46"/>
      <c r="H545" s="46"/>
      <c r="I545" s="46"/>
      <c r="J545" s="46"/>
      <c r="K545" s="46"/>
      <c r="L545" s="33"/>
    </row>
  </sheetData>
  <sheetProtection algorithmName="SHA-512" hashValue="cuMzuz2A19CMv/eTKHBOydRF+J0prRBI7HXA/H4pueK5QP9TJ48L5qRWEMPsDVC07tfkgy+1oejHAJyNk0G/hQ==" saltValue="ne2/MTGNXBNkg+Ic7xabZl3E8VWvbQ8ymPzzvplkovhNAuSZ6NOYvK5V8fN4p+u80Tuc2wsCCknjWlOMEac/5w==" spinCount="100000" sheet="1" objects="1" scenarios="1" formatColumns="0" formatRows="0" autoFilter="0"/>
  <autoFilter ref="C121:K544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99</v>
      </c>
      <c r="AZ2" s="89" t="s">
        <v>734</v>
      </c>
      <c r="BA2" s="89" t="s">
        <v>1</v>
      </c>
      <c r="BB2" s="89" t="s">
        <v>1</v>
      </c>
      <c r="BC2" s="89" t="s">
        <v>735</v>
      </c>
      <c r="BD2" s="89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89" t="s">
        <v>736</v>
      </c>
      <c r="BA3" s="89" t="s">
        <v>1</v>
      </c>
      <c r="BB3" s="89" t="s">
        <v>1</v>
      </c>
      <c r="BC3" s="89" t="s">
        <v>737</v>
      </c>
      <c r="BD3" s="89" t="s">
        <v>96</v>
      </c>
    </row>
    <row r="4" spans="2:56" ht="24.95" customHeight="1">
      <c r="B4" s="20"/>
      <c r="D4" s="21" t="s">
        <v>124</v>
      </c>
      <c r="L4" s="20"/>
      <c r="M4" s="90" t="s">
        <v>10</v>
      </c>
      <c r="AT4" s="17" t="s">
        <v>4</v>
      </c>
      <c r="AZ4" s="89" t="s">
        <v>738</v>
      </c>
      <c r="BA4" s="89" t="s">
        <v>1</v>
      </c>
      <c r="BB4" s="89" t="s">
        <v>1</v>
      </c>
      <c r="BC4" s="89" t="s">
        <v>739</v>
      </c>
      <c r="BD4" s="89" t="s">
        <v>96</v>
      </c>
    </row>
    <row r="5" spans="2:56" ht="6.95" customHeight="1">
      <c r="B5" s="20"/>
      <c r="L5" s="20"/>
      <c r="AZ5" s="89" t="s">
        <v>740</v>
      </c>
      <c r="BA5" s="89" t="s">
        <v>1</v>
      </c>
      <c r="BB5" s="89" t="s">
        <v>1</v>
      </c>
      <c r="BC5" s="89" t="s">
        <v>741</v>
      </c>
      <c r="BD5" s="89" t="s">
        <v>96</v>
      </c>
    </row>
    <row r="6" spans="2:56" ht="12" customHeight="1">
      <c r="B6" s="20"/>
      <c r="D6" s="27" t="s">
        <v>16</v>
      </c>
      <c r="L6" s="20"/>
      <c r="AZ6" s="89" t="s">
        <v>742</v>
      </c>
      <c r="BA6" s="89" t="s">
        <v>1</v>
      </c>
      <c r="BB6" s="89" t="s">
        <v>1</v>
      </c>
      <c r="BC6" s="89" t="s">
        <v>96</v>
      </c>
      <c r="BD6" s="89" t="s">
        <v>96</v>
      </c>
    </row>
    <row r="7" spans="2:5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  <c r="AZ7" s="89" t="s">
        <v>743</v>
      </c>
      <c r="BA7" s="89" t="s">
        <v>1</v>
      </c>
      <c r="BB7" s="89" t="s">
        <v>1</v>
      </c>
      <c r="BC7" s="89" t="s">
        <v>96</v>
      </c>
      <c r="BD7" s="89" t="s">
        <v>96</v>
      </c>
    </row>
    <row r="8" spans="2:56" s="1" customFormat="1" ht="12" customHeight="1">
      <c r="B8" s="33"/>
      <c r="D8" s="27" t="s">
        <v>132</v>
      </c>
      <c r="L8" s="33"/>
      <c r="AZ8" s="89" t="s">
        <v>744</v>
      </c>
      <c r="BA8" s="89" t="s">
        <v>1</v>
      </c>
      <c r="BB8" s="89" t="s">
        <v>1</v>
      </c>
      <c r="BC8" s="89" t="s">
        <v>337</v>
      </c>
      <c r="BD8" s="89" t="s">
        <v>96</v>
      </c>
    </row>
    <row r="9" spans="2:56" s="1" customFormat="1" ht="16.5" customHeight="1">
      <c r="B9" s="33"/>
      <c r="E9" s="197" t="s">
        <v>745</v>
      </c>
      <c r="F9" s="237"/>
      <c r="G9" s="237"/>
      <c r="H9" s="237"/>
      <c r="L9" s="33"/>
      <c r="AZ9" s="89" t="s">
        <v>746</v>
      </c>
      <c r="BA9" s="89" t="s">
        <v>1</v>
      </c>
      <c r="BB9" s="89" t="s">
        <v>1</v>
      </c>
      <c r="BC9" s="89" t="s">
        <v>747</v>
      </c>
      <c r="BD9" s="89" t="s">
        <v>96</v>
      </c>
    </row>
    <row r="10" spans="2:56" s="1" customFormat="1" ht="11.25">
      <c r="B10" s="33"/>
      <c r="L10" s="33"/>
      <c r="AZ10" s="89" t="s">
        <v>748</v>
      </c>
      <c r="BA10" s="89" t="s">
        <v>1</v>
      </c>
      <c r="BB10" s="89" t="s">
        <v>1</v>
      </c>
      <c r="BC10" s="89" t="s">
        <v>749</v>
      </c>
      <c r="BD10" s="89" t="s">
        <v>96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89" t="s">
        <v>750</v>
      </c>
      <c r="BA11" s="89" t="s">
        <v>1</v>
      </c>
      <c r="BB11" s="89" t="s">
        <v>1</v>
      </c>
      <c r="BC11" s="89" t="s">
        <v>751</v>
      </c>
      <c r="BD11" s="89" t="s">
        <v>96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  <c r="AZ12" s="89" t="s">
        <v>752</v>
      </c>
      <c r="BA12" s="89" t="s">
        <v>1</v>
      </c>
      <c r="BB12" s="89" t="s">
        <v>1</v>
      </c>
      <c r="BC12" s="89" t="s">
        <v>753</v>
      </c>
      <c r="BD12" s="89" t="s">
        <v>96</v>
      </c>
    </row>
    <row r="13" spans="2:56" s="1" customFormat="1" ht="10.9" customHeight="1">
      <c r="B13" s="33"/>
      <c r="L13" s="33"/>
      <c r="AZ13" s="89" t="s">
        <v>754</v>
      </c>
      <c r="BA13" s="89" t="s">
        <v>1</v>
      </c>
      <c r="BB13" s="89" t="s">
        <v>1</v>
      </c>
      <c r="BC13" s="89" t="s">
        <v>755</v>
      </c>
      <c r="BD13" s="89" t="s">
        <v>96</v>
      </c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  <c r="AZ14" s="89" t="s">
        <v>756</v>
      </c>
      <c r="BA14" s="89" t="s">
        <v>1</v>
      </c>
      <c r="BB14" s="89" t="s">
        <v>1</v>
      </c>
      <c r="BC14" s="89" t="s">
        <v>757</v>
      </c>
      <c r="BD14" s="89" t="s">
        <v>96</v>
      </c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  <c r="AZ15" s="89" t="s">
        <v>758</v>
      </c>
      <c r="BA15" s="89" t="s">
        <v>1</v>
      </c>
      <c r="BB15" s="89" t="s">
        <v>1</v>
      </c>
      <c r="BC15" s="89" t="s">
        <v>759</v>
      </c>
      <c r="BD15" s="89" t="s">
        <v>96</v>
      </c>
    </row>
    <row r="16" spans="2:56" s="1" customFormat="1" ht="6.95" customHeight="1">
      <c r="B16" s="33"/>
      <c r="L16" s="33"/>
      <c r="AZ16" s="89" t="s">
        <v>760</v>
      </c>
      <c r="BA16" s="89" t="s">
        <v>1</v>
      </c>
      <c r="BB16" s="89" t="s">
        <v>1</v>
      </c>
      <c r="BC16" s="89" t="s">
        <v>761</v>
      </c>
      <c r="BD16" s="89" t="s">
        <v>96</v>
      </c>
    </row>
    <row r="17" spans="2:56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  <c r="AZ17" s="89" t="s">
        <v>762</v>
      </c>
      <c r="BA17" s="89" t="s">
        <v>1</v>
      </c>
      <c r="BB17" s="89" t="s">
        <v>1</v>
      </c>
      <c r="BC17" s="89" t="s">
        <v>763</v>
      </c>
      <c r="BD17" s="89" t="s">
        <v>96</v>
      </c>
    </row>
    <row r="18" spans="2:56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  <c r="AZ18" s="89" t="s">
        <v>764</v>
      </c>
      <c r="BA18" s="89" t="s">
        <v>1</v>
      </c>
      <c r="BB18" s="89" t="s">
        <v>1</v>
      </c>
      <c r="BC18" s="89" t="s">
        <v>741</v>
      </c>
      <c r="BD18" s="89" t="s">
        <v>96</v>
      </c>
    </row>
    <row r="19" spans="2:56" s="1" customFormat="1" ht="6.95" customHeight="1">
      <c r="B19" s="33"/>
      <c r="L19" s="33"/>
      <c r="AZ19" s="89" t="s">
        <v>765</v>
      </c>
      <c r="BA19" s="89" t="s">
        <v>1</v>
      </c>
      <c r="BB19" s="89" t="s">
        <v>1</v>
      </c>
      <c r="BC19" s="89" t="s">
        <v>766</v>
      </c>
      <c r="BD19" s="89" t="s">
        <v>96</v>
      </c>
    </row>
    <row r="20" spans="2:56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  <c r="AZ20" s="89" t="s">
        <v>767</v>
      </c>
      <c r="BA20" s="89" t="s">
        <v>1</v>
      </c>
      <c r="BB20" s="89" t="s">
        <v>1</v>
      </c>
      <c r="BC20" s="89" t="s">
        <v>768</v>
      </c>
      <c r="BD20" s="89" t="s">
        <v>96</v>
      </c>
    </row>
    <row r="21" spans="2:56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  <c r="AZ21" s="89" t="s">
        <v>769</v>
      </c>
      <c r="BA21" s="89" t="s">
        <v>1</v>
      </c>
      <c r="BB21" s="89" t="s">
        <v>1</v>
      </c>
      <c r="BC21" s="89" t="s">
        <v>252</v>
      </c>
      <c r="BD21" s="89" t="s">
        <v>96</v>
      </c>
    </row>
    <row r="22" spans="2:56" s="1" customFormat="1" ht="6.95" customHeight="1">
      <c r="B22" s="33"/>
      <c r="L22" s="33"/>
      <c r="AZ22" s="89" t="s">
        <v>770</v>
      </c>
      <c r="BA22" s="89" t="s">
        <v>1</v>
      </c>
      <c r="BB22" s="89" t="s">
        <v>1</v>
      </c>
      <c r="BC22" s="89" t="s">
        <v>771</v>
      </c>
      <c r="BD22" s="89" t="s">
        <v>96</v>
      </c>
    </row>
    <row r="23" spans="2:56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  <c r="AZ23" s="89" t="s">
        <v>772</v>
      </c>
      <c r="BA23" s="89" t="s">
        <v>1</v>
      </c>
      <c r="BB23" s="89" t="s">
        <v>1</v>
      </c>
      <c r="BC23" s="89" t="s">
        <v>773</v>
      </c>
      <c r="BD23" s="89" t="s">
        <v>96</v>
      </c>
    </row>
    <row r="24" spans="2:56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  <c r="AZ24" s="89" t="s">
        <v>774</v>
      </c>
      <c r="BA24" s="89" t="s">
        <v>1</v>
      </c>
      <c r="BB24" s="89" t="s">
        <v>1</v>
      </c>
      <c r="BC24" s="89" t="s">
        <v>775</v>
      </c>
      <c r="BD24" s="89" t="s">
        <v>96</v>
      </c>
    </row>
    <row r="25" spans="2:56" s="1" customFormat="1" ht="6.95" customHeight="1">
      <c r="B25" s="33"/>
      <c r="L25" s="33"/>
      <c r="AZ25" s="89" t="s">
        <v>776</v>
      </c>
      <c r="BA25" s="89" t="s">
        <v>1</v>
      </c>
      <c r="BB25" s="89" t="s">
        <v>1</v>
      </c>
      <c r="BC25" s="89" t="s">
        <v>777</v>
      </c>
      <c r="BD25" s="89" t="s">
        <v>96</v>
      </c>
    </row>
    <row r="26" spans="2:56" s="1" customFormat="1" ht="12" customHeight="1">
      <c r="B26" s="33"/>
      <c r="D26" s="27" t="s">
        <v>44</v>
      </c>
      <c r="L26" s="33"/>
      <c r="AZ26" s="89" t="s">
        <v>778</v>
      </c>
      <c r="BA26" s="89" t="s">
        <v>1</v>
      </c>
      <c r="BB26" s="89" t="s">
        <v>1</v>
      </c>
      <c r="BC26" s="89" t="s">
        <v>779</v>
      </c>
      <c r="BD26" s="89" t="s">
        <v>96</v>
      </c>
    </row>
    <row r="27" spans="2:56" s="7" customFormat="1" ht="16.5" customHeight="1">
      <c r="B27" s="91"/>
      <c r="E27" s="224" t="s">
        <v>1</v>
      </c>
      <c r="F27" s="224"/>
      <c r="G27" s="224"/>
      <c r="H27" s="224"/>
      <c r="L27" s="91"/>
      <c r="AZ27" s="190" t="s">
        <v>780</v>
      </c>
      <c r="BA27" s="190" t="s">
        <v>1</v>
      </c>
      <c r="BB27" s="190" t="s">
        <v>1</v>
      </c>
      <c r="BC27" s="190" t="s">
        <v>781</v>
      </c>
      <c r="BD27" s="190" t="s">
        <v>96</v>
      </c>
    </row>
    <row r="28" spans="2:56" s="1" customFormat="1" ht="6.95" customHeight="1">
      <c r="B28" s="33"/>
      <c r="L28" s="33"/>
      <c r="AZ28" s="89" t="s">
        <v>782</v>
      </c>
      <c r="BA28" s="89" t="s">
        <v>1</v>
      </c>
      <c r="BB28" s="89" t="s">
        <v>1</v>
      </c>
      <c r="BC28" s="89" t="s">
        <v>232</v>
      </c>
      <c r="BD28" s="89" t="s">
        <v>96</v>
      </c>
    </row>
    <row r="29" spans="2:56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  <c r="AZ29" s="89" t="s">
        <v>783</v>
      </c>
      <c r="BA29" s="89" t="s">
        <v>1</v>
      </c>
      <c r="BB29" s="89" t="s">
        <v>1</v>
      </c>
      <c r="BC29" s="89" t="s">
        <v>784</v>
      </c>
      <c r="BD29" s="89" t="s">
        <v>96</v>
      </c>
    </row>
    <row r="30" spans="2:56" s="1" customFormat="1" ht="25.35" customHeight="1">
      <c r="B30" s="33"/>
      <c r="D30" s="92" t="s">
        <v>46</v>
      </c>
      <c r="J30" s="67">
        <f>ROUND(J128, 2)</f>
        <v>0</v>
      </c>
      <c r="L30" s="33"/>
      <c r="AZ30" s="89" t="s">
        <v>785</v>
      </c>
      <c r="BA30" s="89" t="s">
        <v>1</v>
      </c>
      <c r="BB30" s="89" t="s">
        <v>1</v>
      </c>
      <c r="BC30" s="89" t="s">
        <v>786</v>
      </c>
      <c r="BD30" s="89" t="s">
        <v>96</v>
      </c>
    </row>
    <row r="31" spans="2:56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  <c r="AZ31" s="89" t="s">
        <v>787</v>
      </c>
      <c r="BA31" s="89" t="s">
        <v>1</v>
      </c>
      <c r="BB31" s="89" t="s">
        <v>1</v>
      </c>
      <c r="BC31" s="89" t="s">
        <v>252</v>
      </c>
      <c r="BD31" s="89" t="s">
        <v>96</v>
      </c>
    </row>
    <row r="32" spans="2:56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  <c r="AZ32" s="89" t="s">
        <v>788</v>
      </c>
      <c r="BA32" s="89" t="s">
        <v>1</v>
      </c>
      <c r="BB32" s="89" t="s">
        <v>1</v>
      </c>
      <c r="BC32" s="89" t="s">
        <v>789</v>
      </c>
      <c r="BD32" s="89" t="s">
        <v>96</v>
      </c>
    </row>
    <row r="33" spans="2:56" s="1" customFormat="1" ht="14.45" customHeight="1">
      <c r="B33" s="33"/>
      <c r="D33" s="56" t="s">
        <v>50</v>
      </c>
      <c r="E33" s="27" t="s">
        <v>51</v>
      </c>
      <c r="F33" s="93">
        <f>ROUND((SUM(BE128:BE970)),  2)</f>
        <v>0</v>
      </c>
      <c r="I33" s="94">
        <v>0.21</v>
      </c>
      <c r="J33" s="93">
        <f>ROUND(((SUM(BE128:BE970))*I33),  2)</f>
        <v>0</v>
      </c>
      <c r="L33" s="33"/>
      <c r="AZ33" s="89" t="s">
        <v>790</v>
      </c>
      <c r="BA33" s="89" t="s">
        <v>1</v>
      </c>
      <c r="BB33" s="89" t="s">
        <v>1</v>
      </c>
      <c r="BC33" s="89" t="s">
        <v>355</v>
      </c>
      <c r="BD33" s="89" t="s">
        <v>96</v>
      </c>
    </row>
    <row r="34" spans="2:56" s="1" customFormat="1" ht="14.45" customHeight="1">
      <c r="B34" s="33"/>
      <c r="E34" s="27" t="s">
        <v>52</v>
      </c>
      <c r="F34" s="93">
        <f>ROUND((SUM(BF128:BF970)),  2)</f>
        <v>0</v>
      </c>
      <c r="I34" s="94">
        <v>0.12</v>
      </c>
      <c r="J34" s="93">
        <f>ROUND(((SUM(BF128:BF970))*I34),  2)</f>
        <v>0</v>
      </c>
      <c r="L34" s="33"/>
      <c r="AZ34" s="89" t="s">
        <v>791</v>
      </c>
      <c r="BA34" s="89" t="s">
        <v>1</v>
      </c>
      <c r="BB34" s="89" t="s">
        <v>1</v>
      </c>
      <c r="BC34" s="89" t="s">
        <v>792</v>
      </c>
      <c r="BD34" s="89" t="s">
        <v>96</v>
      </c>
    </row>
    <row r="35" spans="2:56" s="1" customFormat="1" ht="14.45" hidden="1" customHeight="1">
      <c r="B35" s="33"/>
      <c r="E35" s="27" t="s">
        <v>53</v>
      </c>
      <c r="F35" s="93">
        <f>ROUND((SUM(BG128:BG970)),  2)</f>
        <v>0</v>
      </c>
      <c r="I35" s="94">
        <v>0.21</v>
      </c>
      <c r="J35" s="93">
        <f>0</f>
        <v>0</v>
      </c>
      <c r="L35" s="33"/>
      <c r="AZ35" s="89" t="s">
        <v>793</v>
      </c>
      <c r="BA35" s="89" t="s">
        <v>1</v>
      </c>
      <c r="BB35" s="89" t="s">
        <v>1</v>
      </c>
      <c r="BC35" s="89" t="s">
        <v>794</v>
      </c>
      <c r="BD35" s="89" t="s">
        <v>96</v>
      </c>
    </row>
    <row r="36" spans="2:56" s="1" customFormat="1" ht="14.45" hidden="1" customHeight="1">
      <c r="B36" s="33"/>
      <c r="E36" s="27" t="s">
        <v>54</v>
      </c>
      <c r="F36" s="93">
        <f>ROUND((SUM(BH128:BH970)),  2)</f>
        <v>0</v>
      </c>
      <c r="I36" s="94">
        <v>0.12</v>
      </c>
      <c r="J36" s="93">
        <f>0</f>
        <v>0</v>
      </c>
      <c r="L36" s="33"/>
      <c r="AZ36" s="89" t="s">
        <v>795</v>
      </c>
      <c r="BA36" s="89" t="s">
        <v>1</v>
      </c>
      <c r="BB36" s="89" t="s">
        <v>1</v>
      </c>
      <c r="BC36" s="89" t="s">
        <v>796</v>
      </c>
      <c r="BD36" s="89" t="s">
        <v>96</v>
      </c>
    </row>
    <row r="37" spans="2:56" s="1" customFormat="1" ht="14.45" hidden="1" customHeight="1">
      <c r="B37" s="33"/>
      <c r="E37" s="27" t="s">
        <v>55</v>
      </c>
      <c r="F37" s="93">
        <f>ROUND((SUM(BI128:BI970)),  2)</f>
        <v>0</v>
      </c>
      <c r="I37" s="94">
        <v>0</v>
      </c>
      <c r="J37" s="93">
        <f>0</f>
        <v>0</v>
      </c>
      <c r="L37" s="33"/>
      <c r="AZ37" s="89" t="s">
        <v>797</v>
      </c>
      <c r="BA37" s="89" t="s">
        <v>1</v>
      </c>
      <c r="BB37" s="89" t="s">
        <v>1</v>
      </c>
      <c r="BC37" s="89" t="s">
        <v>798</v>
      </c>
      <c r="BD37" s="89" t="s">
        <v>96</v>
      </c>
    </row>
    <row r="38" spans="2:56" s="1" customFormat="1" ht="6.95" customHeight="1">
      <c r="B38" s="33"/>
      <c r="L38" s="33"/>
      <c r="AZ38" s="89" t="s">
        <v>799</v>
      </c>
      <c r="BA38" s="89" t="s">
        <v>1</v>
      </c>
      <c r="BB38" s="89" t="s">
        <v>1</v>
      </c>
      <c r="BC38" s="89" t="s">
        <v>800</v>
      </c>
      <c r="BD38" s="89" t="s">
        <v>96</v>
      </c>
    </row>
    <row r="39" spans="2:56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  <c r="AZ39" s="89" t="s">
        <v>801</v>
      </c>
      <c r="BA39" s="89" t="s">
        <v>1</v>
      </c>
      <c r="BB39" s="89" t="s">
        <v>1</v>
      </c>
      <c r="BC39" s="89" t="s">
        <v>802</v>
      </c>
      <c r="BD39" s="89" t="s">
        <v>96</v>
      </c>
    </row>
    <row r="40" spans="2:56" s="1" customFormat="1" ht="14.45" customHeight="1">
      <c r="B40" s="33"/>
      <c r="L40" s="33"/>
      <c r="AZ40" s="89" t="s">
        <v>803</v>
      </c>
      <c r="BA40" s="89" t="s">
        <v>1</v>
      </c>
      <c r="BB40" s="89" t="s">
        <v>1</v>
      </c>
      <c r="BC40" s="89" t="s">
        <v>804</v>
      </c>
      <c r="BD40" s="89" t="s">
        <v>96</v>
      </c>
    </row>
    <row r="41" spans="2:56" ht="14.45" customHeight="1">
      <c r="B41" s="20"/>
      <c r="L41" s="20"/>
      <c r="AZ41" s="89" t="s">
        <v>805</v>
      </c>
      <c r="BA41" s="89" t="s">
        <v>1</v>
      </c>
      <c r="BB41" s="89" t="s">
        <v>1</v>
      </c>
      <c r="BC41" s="89" t="s">
        <v>806</v>
      </c>
      <c r="BD41" s="89" t="s">
        <v>96</v>
      </c>
    </row>
    <row r="42" spans="2:56" ht="14.45" customHeight="1">
      <c r="B42" s="20"/>
      <c r="L42" s="20"/>
      <c r="AZ42" s="89" t="s">
        <v>807</v>
      </c>
      <c r="BA42" s="89" t="s">
        <v>1</v>
      </c>
      <c r="BB42" s="89" t="s">
        <v>1</v>
      </c>
      <c r="BC42" s="89" t="s">
        <v>582</v>
      </c>
      <c r="BD42" s="89" t="s">
        <v>96</v>
      </c>
    </row>
    <row r="43" spans="2:56" ht="14.45" customHeight="1">
      <c r="B43" s="20"/>
      <c r="L43" s="20"/>
      <c r="AZ43" s="89" t="s">
        <v>808</v>
      </c>
      <c r="BA43" s="89" t="s">
        <v>1</v>
      </c>
      <c r="BB43" s="89" t="s">
        <v>1</v>
      </c>
      <c r="BC43" s="89" t="s">
        <v>232</v>
      </c>
      <c r="BD43" s="89" t="s">
        <v>96</v>
      </c>
    </row>
    <row r="44" spans="2:56" ht="14.45" customHeight="1">
      <c r="B44" s="20"/>
      <c r="L44" s="20"/>
      <c r="AZ44" s="89" t="s">
        <v>809</v>
      </c>
      <c r="BA44" s="89" t="s">
        <v>1</v>
      </c>
      <c r="BB44" s="89" t="s">
        <v>1</v>
      </c>
      <c r="BC44" s="89" t="s">
        <v>810</v>
      </c>
      <c r="BD44" s="89" t="s">
        <v>96</v>
      </c>
    </row>
    <row r="45" spans="2:56" ht="14.45" customHeight="1">
      <c r="B45" s="20"/>
      <c r="L45" s="20"/>
      <c r="AZ45" s="89" t="s">
        <v>811</v>
      </c>
      <c r="BA45" s="89" t="s">
        <v>1</v>
      </c>
      <c r="BB45" s="89" t="s">
        <v>1</v>
      </c>
      <c r="BC45" s="89" t="s">
        <v>812</v>
      </c>
      <c r="BD45" s="89" t="s">
        <v>96</v>
      </c>
    </row>
    <row r="46" spans="2:56" ht="14.45" customHeight="1">
      <c r="B46" s="20"/>
      <c r="L46" s="20"/>
      <c r="AZ46" s="89" t="s">
        <v>813</v>
      </c>
      <c r="BA46" s="89" t="s">
        <v>1</v>
      </c>
      <c r="BB46" s="89" t="s">
        <v>1</v>
      </c>
      <c r="BC46" s="89" t="s">
        <v>297</v>
      </c>
      <c r="BD46" s="89" t="s">
        <v>96</v>
      </c>
    </row>
    <row r="47" spans="2:56" ht="14.45" customHeight="1">
      <c r="B47" s="20"/>
      <c r="L47" s="20"/>
      <c r="AZ47" s="89" t="s">
        <v>814</v>
      </c>
      <c r="BA47" s="89" t="s">
        <v>1</v>
      </c>
      <c r="BB47" s="89" t="s">
        <v>1</v>
      </c>
      <c r="BC47" s="89" t="s">
        <v>815</v>
      </c>
      <c r="BD47" s="89" t="s">
        <v>96</v>
      </c>
    </row>
    <row r="48" spans="2:56" ht="14.45" customHeight="1">
      <c r="B48" s="20"/>
      <c r="L48" s="20"/>
      <c r="AZ48" s="89" t="s">
        <v>816</v>
      </c>
      <c r="BA48" s="89" t="s">
        <v>1</v>
      </c>
      <c r="BB48" s="89" t="s">
        <v>1</v>
      </c>
      <c r="BC48" s="89" t="s">
        <v>817</v>
      </c>
      <c r="BD48" s="89" t="s">
        <v>96</v>
      </c>
    </row>
    <row r="49" spans="2:56" ht="14.45" customHeight="1">
      <c r="B49" s="20"/>
      <c r="L49" s="20"/>
      <c r="AZ49" s="89" t="s">
        <v>818</v>
      </c>
      <c r="BA49" s="89" t="s">
        <v>1</v>
      </c>
      <c r="BB49" s="89" t="s">
        <v>1</v>
      </c>
      <c r="BC49" s="89" t="s">
        <v>819</v>
      </c>
      <c r="BD49" s="89" t="s">
        <v>96</v>
      </c>
    </row>
    <row r="50" spans="2:56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  <c r="AZ50" s="89" t="s">
        <v>820</v>
      </c>
      <c r="BA50" s="89" t="s">
        <v>1</v>
      </c>
      <c r="BB50" s="89" t="s">
        <v>1</v>
      </c>
      <c r="BC50" s="89" t="s">
        <v>821</v>
      </c>
      <c r="BD50" s="89" t="s">
        <v>96</v>
      </c>
    </row>
    <row r="51" spans="2:56" ht="11.25">
      <c r="B51" s="20"/>
      <c r="L51" s="20"/>
      <c r="AZ51" s="89" t="s">
        <v>822</v>
      </c>
      <c r="BA51" s="89" t="s">
        <v>1</v>
      </c>
      <c r="BB51" s="89" t="s">
        <v>1</v>
      </c>
      <c r="BC51" s="89" t="s">
        <v>823</v>
      </c>
      <c r="BD51" s="89" t="s">
        <v>96</v>
      </c>
    </row>
    <row r="52" spans="2:56" ht="11.25">
      <c r="B52" s="20"/>
      <c r="L52" s="20"/>
      <c r="AZ52" s="89" t="s">
        <v>824</v>
      </c>
      <c r="BA52" s="89" t="s">
        <v>1</v>
      </c>
      <c r="BB52" s="89" t="s">
        <v>1</v>
      </c>
      <c r="BC52" s="89" t="s">
        <v>282</v>
      </c>
      <c r="BD52" s="89" t="s">
        <v>96</v>
      </c>
    </row>
    <row r="53" spans="2:56" ht="11.25">
      <c r="B53" s="20"/>
      <c r="L53" s="20"/>
      <c r="AZ53" s="89" t="s">
        <v>825</v>
      </c>
      <c r="BA53" s="89" t="s">
        <v>1</v>
      </c>
      <c r="BB53" s="89" t="s">
        <v>1</v>
      </c>
      <c r="BC53" s="89" t="s">
        <v>464</v>
      </c>
      <c r="BD53" s="89" t="s">
        <v>96</v>
      </c>
    </row>
    <row r="54" spans="2:56" ht="11.25">
      <c r="B54" s="20"/>
      <c r="L54" s="20"/>
      <c r="AZ54" s="89" t="s">
        <v>826</v>
      </c>
      <c r="BA54" s="89" t="s">
        <v>1</v>
      </c>
      <c r="BB54" s="89" t="s">
        <v>1</v>
      </c>
      <c r="BC54" s="89" t="s">
        <v>96</v>
      </c>
      <c r="BD54" s="89" t="s">
        <v>96</v>
      </c>
    </row>
    <row r="55" spans="2:56" ht="11.25">
      <c r="B55" s="20"/>
      <c r="L55" s="20"/>
      <c r="AZ55" s="89" t="s">
        <v>827</v>
      </c>
      <c r="BA55" s="89" t="s">
        <v>1</v>
      </c>
      <c r="BB55" s="89" t="s">
        <v>1</v>
      </c>
      <c r="BC55" s="89" t="s">
        <v>828</v>
      </c>
      <c r="BD55" s="89" t="s">
        <v>96</v>
      </c>
    </row>
    <row r="56" spans="2:56" ht="11.25">
      <c r="B56" s="20"/>
      <c r="L56" s="20"/>
    </row>
    <row r="57" spans="2:56" ht="11.25">
      <c r="B57" s="20"/>
      <c r="L57" s="20"/>
    </row>
    <row r="58" spans="2:56" ht="11.25">
      <c r="B58" s="20"/>
      <c r="L58" s="20"/>
    </row>
    <row r="59" spans="2:56" ht="11.25">
      <c r="B59" s="20"/>
      <c r="L59" s="20"/>
    </row>
    <row r="60" spans="2:56" ht="11.25">
      <c r="B60" s="20"/>
      <c r="L60" s="20"/>
    </row>
    <row r="61" spans="2:56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56" ht="11.25">
      <c r="B62" s="20"/>
      <c r="L62" s="20"/>
    </row>
    <row r="63" spans="2:56" ht="11.25">
      <c r="B63" s="20"/>
      <c r="L63" s="20"/>
    </row>
    <row r="64" spans="2:56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102 - ZPEVNĚNÉ PLOCHY, KOMUNIKACE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J128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2:12" s="9" customFormat="1" ht="19.899999999999999" customHeight="1">
      <c r="B98" s="110"/>
      <c r="D98" s="111" t="s">
        <v>829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2:12" s="9" customFormat="1" ht="19.899999999999999" customHeight="1">
      <c r="B99" s="110"/>
      <c r="D99" s="111" t="s">
        <v>830</v>
      </c>
      <c r="E99" s="112"/>
      <c r="F99" s="112"/>
      <c r="G99" s="112"/>
      <c r="H99" s="112"/>
      <c r="I99" s="112"/>
      <c r="J99" s="113">
        <f>J216</f>
        <v>0</v>
      </c>
      <c r="L99" s="110"/>
    </row>
    <row r="100" spans="2:12" s="9" customFormat="1" ht="19.899999999999999" customHeight="1">
      <c r="B100" s="110"/>
      <c r="D100" s="111" t="s">
        <v>831</v>
      </c>
      <c r="E100" s="112"/>
      <c r="F100" s="112"/>
      <c r="G100" s="112"/>
      <c r="H100" s="112"/>
      <c r="I100" s="112"/>
      <c r="J100" s="113">
        <f>J380</f>
        <v>0</v>
      </c>
      <c r="L100" s="110"/>
    </row>
    <row r="101" spans="2:12" s="9" customFormat="1" ht="19.899999999999999" customHeight="1">
      <c r="B101" s="110"/>
      <c r="D101" s="111" t="s">
        <v>832</v>
      </c>
      <c r="E101" s="112"/>
      <c r="F101" s="112"/>
      <c r="G101" s="112"/>
      <c r="H101" s="112"/>
      <c r="I101" s="112"/>
      <c r="J101" s="113">
        <f>J557</f>
        <v>0</v>
      </c>
      <c r="L101" s="110"/>
    </row>
    <row r="102" spans="2:12" s="9" customFormat="1" ht="19.899999999999999" customHeight="1">
      <c r="B102" s="110"/>
      <c r="D102" s="111" t="s">
        <v>833</v>
      </c>
      <c r="E102" s="112"/>
      <c r="F102" s="112"/>
      <c r="G102" s="112"/>
      <c r="H102" s="112"/>
      <c r="I102" s="112"/>
      <c r="J102" s="113">
        <f>J659</f>
        <v>0</v>
      </c>
      <c r="L102" s="110"/>
    </row>
    <row r="103" spans="2:12" s="9" customFormat="1" ht="19.899999999999999" customHeight="1">
      <c r="B103" s="110"/>
      <c r="D103" s="111" t="s">
        <v>834</v>
      </c>
      <c r="E103" s="112"/>
      <c r="F103" s="112"/>
      <c r="G103" s="112"/>
      <c r="H103" s="112"/>
      <c r="I103" s="112"/>
      <c r="J103" s="113">
        <f>J688</f>
        <v>0</v>
      </c>
      <c r="L103" s="110"/>
    </row>
    <row r="104" spans="2:12" s="9" customFormat="1" ht="19.899999999999999" customHeight="1">
      <c r="B104" s="110"/>
      <c r="D104" s="111" t="s">
        <v>835</v>
      </c>
      <c r="E104" s="112"/>
      <c r="F104" s="112"/>
      <c r="G104" s="112"/>
      <c r="H104" s="112"/>
      <c r="I104" s="112"/>
      <c r="J104" s="113">
        <f>J794</f>
        <v>0</v>
      </c>
      <c r="L104" s="110"/>
    </row>
    <row r="105" spans="2:12" s="9" customFormat="1" ht="19.899999999999999" customHeight="1">
      <c r="B105" s="110"/>
      <c r="D105" s="111" t="s">
        <v>173</v>
      </c>
      <c r="E105" s="112"/>
      <c r="F105" s="112"/>
      <c r="G105" s="112"/>
      <c r="H105" s="112"/>
      <c r="I105" s="112"/>
      <c r="J105" s="113">
        <f>J821</f>
        <v>0</v>
      </c>
      <c r="L105" s="110"/>
    </row>
    <row r="106" spans="2:12" s="8" customFormat="1" ht="24.95" customHeight="1">
      <c r="B106" s="106"/>
      <c r="D106" s="107" t="s">
        <v>836</v>
      </c>
      <c r="E106" s="108"/>
      <c r="F106" s="108"/>
      <c r="G106" s="108"/>
      <c r="H106" s="108"/>
      <c r="I106" s="108"/>
      <c r="J106" s="109">
        <f>J836</f>
        <v>0</v>
      </c>
      <c r="L106" s="106"/>
    </row>
    <row r="107" spans="2:12" s="9" customFormat="1" ht="19.899999999999999" customHeight="1">
      <c r="B107" s="110"/>
      <c r="D107" s="111" t="s">
        <v>837</v>
      </c>
      <c r="E107" s="112"/>
      <c r="F107" s="112"/>
      <c r="G107" s="112"/>
      <c r="H107" s="112"/>
      <c r="I107" s="112"/>
      <c r="J107" s="113">
        <f>J837</f>
        <v>0</v>
      </c>
      <c r="L107" s="110"/>
    </row>
    <row r="108" spans="2:12" s="9" customFormat="1" ht="19.899999999999999" customHeight="1">
      <c r="B108" s="110"/>
      <c r="D108" s="111" t="s">
        <v>838</v>
      </c>
      <c r="E108" s="112"/>
      <c r="F108" s="112"/>
      <c r="G108" s="112"/>
      <c r="H108" s="112"/>
      <c r="I108" s="112"/>
      <c r="J108" s="113">
        <f>J897</f>
        <v>0</v>
      </c>
      <c r="L108" s="110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1" t="s">
        <v>175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7" t="s">
        <v>16</v>
      </c>
      <c r="L117" s="33"/>
    </row>
    <row r="118" spans="2:63" s="1" customFormat="1" ht="16.5" customHeight="1">
      <c r="B118" s="33"/>
      <c r="E118" s="235" t="str">
        <f>E7</f>
        <v>REVITALIZACE PARKU MARIE RESTITUTY  II. ETAPA - ČÁST A</v>
      </c>
      <c r="F118" s="236"/>
      <c r="G118" s="236"/>
      <c r="H118" s="236"/>
      <c r="L118" s="33"/>
    </row>
    <row r="119" spans="2:63" s="1" customFormat="1" ht="12" customHeight="1">
      <c r="B119" s="33"/>
      <c r="C119" s="27" t="s">
        <v>132</v>
      </c>
      <c r="L119" s="33"/>
    </row>
    <row r="120" spans="2:63" s="1" customFormat="1" ht="16.5" customHeight="1">
      <c r="B120" s="33"/>
      <c r="E120" s="197" t="str">
        <f>E9</f>
        <v>SO 102 - ZPEVNĚNÉ PLOCHY, KOMUNIKACE</v>
      </c>
      <c r="F120" s="237"/>
      <c r="G120" s="237"/>
      <c r="H120" s="237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F12</f>
        <v>Brno -  Husovice</v>
      </c>
      <c r="I122" s="27" t="s">
        <v>24</v>
      </c>
      <c r="J122" s="53" t="str">
        <f>IF(J12="","",J12)</f>
        <v>26. 4. 2024</v>
      </c>
      <c r="L122" s="33"/>
    </row>
    <row r="123" spans="2:63" s="1" customFormat="1" ht="6.95" customHeight="1">
      <c r="B123" s="33"/>
      <c r="L123" s="33"/>
    </row>
    <row r="124" spans="2:63" s="1" customFormat="1" ht="25.7" customHeight="1">
      <c r="B124" s="33"/>
      <c r="C124" s="27" t="s">
        <v>30</v>
      </c>
      <c r="F124" s="25" t="str">
        <f>E15</f>
        <v>ÚMČ Brno - sever</v>
      </c>
      <c r="I124" s="27" t="s">
        <v>38</v>
      </c>
      <c r="J124" s="31" t="str">
        <f>E21</f>
        <v>Ing. Wagnerová Eva, Brno</v>
      </c>
      <c r="L124" s="33"/>
    </row>
    <row r="125" spans="2:63" s="1" customFormat="1" ht="15.2" customHeight="1">
      <c r="B125" s="33"/>
      <c r="C125" s="27" t="s">
        <v>36</v>
      </c>
      <c r="F125" s="25" t="str">
        <f>IF(E18="","",E18)</f>
        <v>Vyplň údaj</v>
      </c>
      <c r="I125" s="27" t="s">
        <v>42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4"/>
      <c r="C127" s="115" t="s">
        <v>176</v>
      </c>
      <c r="D127" s="116" t="s">
        <v>71</v>
      </c>
      <c r="E127" s="116" t="s">
        <v>67</v>
      </c>
      <c r="F127" s="116" t="s">
        <v>68</v>
      </c>
      <c r="G127" s="116" t="s">
        <v>177</v>
      </c>
      <c r="H127" s="116" t="s">
        <v>178</v>
      </c>
      <c r="I127" s="116" t="s">
        <v>179</v>
      </c>
      <c r="J127" s="116" t="s">
        <v>166</v>
      </c>
      <c r="K127" s="117" t="s">
        <v>180</v>
      </c>
      <c r="L127" s="114"/>
      <c r="M127" s="60" t="s">
        <v>1</v>
      </c>
      <c r="N127" s="61" t="s">
        <v>50</v>
      </c>
      <c r="O127" s="61" t="s">
        <v>181</v>
      </c>
      <c r="P127" s="61" t="s">
        <v>182</v>
      </c>
      <c r="Q127" s="61" t="s">
        <v>183</v>
      </c>
      <c r="R127" s="61" t="s">
        <v>184</v>
      </c>
      <c r="S127" s="61" t="s">
        <v>185</v>
      </c>
      <c r="T127" s="62" t="s">
        <v>186</v>
      </c>
    </row>
    <row r="128" spans="2:63" s="1" customFormat="1" ht="22.9" customHeight="1">
      <c r="B128" s="33"/>
      <c r="C128" s="65" t="s">
        <v>187</v>
      </c>
      <c r="J128" s="118">
        <f>BK128</f>
        <v>0</v>
      </c>
      <c r="L128" s="33"/>
      <c r="M128" s="63"/>
      <c r="N128" s="54"/>
      <c r="O128" s="54"/>
      <c r="P128" s="119">
        <f>P129+P836</f>
        <v>0</v>
      </c>
      <c r="Q128" s="54"/>
      <c r="R128" s="119">
        <f>R129+R836</f>
        <v>703.5492482300001</v>
      </c>
      <c r="S128" s="54"/>
      <c r="T128" s="120">
        <f>T129+T836</f>
        <v>33.303699999999999</v>
      </c>
      <c r="AT128" s="17" t="s">
        <v>85</v>
      </c>
      <c r="AU128" s="17" t="s">
        <v>168</v>
      </c>
      <c r="BK128" s="121">
        <f>BK129+BK836</f>
        <v>0</v>
      </c>
    </row>
    <row r="129" spans="2:65" s="11" customFormat="1" ht="25.9" customHeight="1">
      <c r="B129" s="122"/>
      <c r="D129" s="123" t="s">
        <v>85</v>
      </c>
      <c r="E129" s="124" t="s">
        <v>188</v>
      </c>
      <c r="F129" s="124" t="s">
        <v>189</v>
      </c>
      <c r="I129" s="125"/>
      <c r="J129" s="126">
        <f>BK129</f>
        <v>0</v>
      </c>
      <c r="L129" s="122"/>
      <c r="M129" s="127"/>
      <c r="P129" s="128">
        <f>P130+P216+P380+P557+P659+P688+P794+P821</f>
        <v>0</v>
      </c>
      <c r="R129" s="128">
        <f>R130+R216+R380+R557+R659+R688+R794+R821</f>
        <v>475.21419523000003</v>
      </c>
      <c r="T129" s="129">
        <f>T130+T216+T380+T557+T659+T688+T794+T821</f>
        <v>33.303699999999999</v>
      </c>
      <c r="AR129" s="123" t="s">
        <v>94</v>
      </c>
      <c r="AT129" s="130" t="s">
        <v>85</v>
      </c>
      <c r="AU129" s="130" t="s">
        <v>86</v>
      </c>
      <c r="AY129" s="123" t="s">
        <v>190</v>
      </c>
      <c r="BK129" s="131">
        <f>BK130+BK216+BK380+BK557+BK659+BK688+BK794+BK821</f>
        <v>0</v>
      </c>
    </row>
    <row r="130" spans="2:65" s="11" customFormat="1" ht="22.9" customHeight="1">
      <c r="B130" s="122"/>
      <c r="D130" s="123" t="s">
        <v>85</v>
      </c>
      <c r="E130" s="132" t="s">
        <v>839</v>
      </c>
      <c r="F130" s="132" t="s">
        <v>840</v>
      </c>
      <c r="I130" s="125"/>
      <c r="J130" s="133">
        <f>BK130</f>
        <v>0</v>
      </c>
      <c r="L130" s="122"/>
      <c r="M130" s="127"/>
      <c r="P130" s="128">
        <f>SUM(P131:P215)</f>
        <v>0</v>
      </c>
      <c r="R130" s="128">
        <f>SUM(R131:R215)</f>
        <v>220.81051200000002</v>
      </c>
      <c r="T130" s="129">
        <f>SUM(T131:T215)</f>
        <v>0</v>
      </c>
      <c r="AR130" s="123" t="s">
        <v>94</v>
      </c>
      <c r="AT130" s="130" t="s">
        <v>85</v>
      </c>
      <c r="AU130" s="130" t="s">
        <v>94</v>
      </c>
      <c r="AY130" s="123" t="s">
        <v>190</v>
      </c>
      <c r="BK130" s="131">
        <f>SUM(BK131:BK215)</f>
        <v>0</v>
      </c>
    </row>
    <row r="131" spans="2:65" s="1" customFormat="1" ht="21.75" customHeight="1">
      <c r="B131" s="33"/>
      <c r="C131" s="134" t="s">
        <v>94</v>
      </c>
      <c r="D131" s="134" t="s">
        <v>193</v>
      </c>
      <c r="E131" s="135" t="s">
        <v>841</v>
      </c>
      <c r="F131" s="136" t="s">
        <v>842</v>
      </c>
      <c r="G131" s="137" t="s">
        <v>255</v>
      </c>
      <c r="H131" s="138">
        <v>56.518999999999998</v>
      </c>
      <c r="I131" s="139"/>
      <c r="J131" s="140">
        <f>ROUND(I131*H131,2)</f>
        <v>0</v>
      </c>
      <c r="K131" s="136" t="s">
        <v>197</v>
      </c>
      <c r="L131" s="33"/>
      <c r="M131" s="141" t="s">
        <v>1</v>
      </c>
      <c r="N131" s="142" t="s">
        <v>51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198</v>
      </c>
      <c r="AT131" s="145" t="s">
        <v>193</v>
      </c>
      <c r="AU131" s="145" t="s">
        <v>96</v>
      </c>
      <c r="AY131" s="17" t="s">
        <v>190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94</v>
      </c>
      <c r="BK131" s="146">
        <f>ROUND(I131*H131,2)</f>
        <v>0</v>
      </c>
      <c r="BL131" s="17" t="s">
        <v>198</v>
      </c>
      <c r="BM131" s="145" t="s">
        <v>843</v>
      </c>
    </row>
    <row r="132" spans="2:65" s="12" customFormat="1" ht="11.25">
      <c r="B132" s="147"/>
      <c r="D132" s="148" t="s">
        <v>200</v>
      </c>
      <c r="E132" s="149" t="s">
        <v>1</v>
      </c>
      <c r="F132" s="150" t="s">
        <v>844</v>
      </c>
      <c r="H132" s="149" t="s">
        <v>1</v>
      </c>
      <c r="I132" s="151"/>
      <c r="L132" s="147"/>
      <c r="M132" s="152"/>
      <c r="T132" s="153"/>
      <c r="AT132" s="149" t="s">
        <v>200</v>
      </c>
      <c r="AU132" s="149" t="s">
        <v>96</v>
      </c>
      <c r="AV132" s="12" t="s">
        <v>94</v>
      </c>
      <c r="AW132" s="12" t="s">
        <v>41</v>
      </c>
      <c r="AX132" s="12" t="s">
        <v>86</v>
      </c>
      <c r="AY132" s="149" t="s">
        <v>190</v>
      </c>
    </row>
    <row r="133" spans="2:65" s="12" customFormat="1" ht="11.25">
      <c r="B133" s="147"/>
      <c r="D133" s="148" t="s">
        <v>200</v>
      </c>
      <c r="E133" s="149" t="s">
        <v>1</v>
      </c>
      <c r="F133" s="150" t="s">
        <v>845</v>
      </c>
      <c r="H133" s="149" t="s">
        <v>1</v>
      </c>
      <c r="I133" s="151"/>
      <c r="L133" s="147"/>
      <c r="M133" s="152"/>
      <c r="T133" s="153"/>
      <c r="AT133" s="149" t="s">
        <v>200</v>
      </c>
      <c r="AU133" s="149" t="s">
        <v>96</v>
      </c>
      <c r="AV133" s="12" t="s">
        <v>94</v>
      </c>
      <c r="AW133" s="12" t="s">
        <v>41</v>
      </c>
      <c r="AX133" s="12" t="s">
        <v>86</v>
      </c>
      <c r="AY133" s="149" t="s">
        <v>190</v>
      </c>
    </row>
    <row r="134" spans="2:65" s="14" customFormat="1" ht="11.25">
      <c r="B134" s="161"/>
      <c r="D134" s="148" t="s">
        <v>200</v>
      </c>
      <c r="E134" s="162" t="s">
        <v>1</v>
      </c>
      <c r="F134" s="163" t="s">
        <v>846</v>
      </c>
      <c r="H134" s="164">
        <v>115.2</v>
      </c>
      <c r="I134" s="165"/>
      <c r="L134" s="161"/>
      <c r="M134" s="166"/>
      <c r="T134" s="167"/>
      <c r="AT134" s="162" t="s">
        <v>200</v>
      </c>
      <c r="AU134" s="162" t="s">
        <v>96</v>
      </c>
      <c r="AV134" s="14" t="s">
        <v>96</v>
      </c>
      <c r="AW134" s="14" t="s">
        <v>41</v>
      </c>
      <c r="AX134" s="14" t="s">
        <v>86</v>
      </c>
      <c r="AY134" s="162" t="s">
        <v>190</v>
      </c>
    </row>
    <row r="135" spans="2:65" s="12" customFormat="1" ht="11.25">
      <c r="B135" s="147"/>
      <c r="D135" s="148" t="s">
        <v>200</v>
      </c>
      <c r="E135" s="149" t="s">
        <v>1</v>
      </c>
      <c r="F135" s="150" t="s">
        <v>847</v>
      </c>
      <c r="H135" s="149" t="s">
        <v>1</v>
      </c>
      <c r="I135" s="151"/>
      <c r="L135" s="147"/>
      <c r="M135" s="152"/>
      <c r="T135" s="153"/>
      <c r="AT135" s="149" t="s">
        <v>200</v>
      </c>
      <c r="AU135" s="149" t="s">
        <v>96</v>
      </c>
      <c r="AV135" s="12" t="s">
        <v>94</v>
      </c>
      <c r="AW135" s="12" t="s">
        <v>41</v>
      </c>
      <c r="AX135" s="12" t="s">
        <v>86</v>
      </c>
      <c r="AY135" s="149" t="s">
        <v>190</v>
      </c>
    </row>
    <row r="136" spans="2:65" s="14" customFormat="1" ht="11.25">
      <c r="B136" s="161"/>
      <c r="D136" s="148" t="s">
        <v>200</v>
      </c>
      <c r="E136" s="162" t="s">
        <v>1</v>
      </c>
      <c r="F136" s="163" t="s">
        <v>848</v>
      </c>
      <c r="H136" s="164">
        <v>1.008</v>
      </c>
      <c r="I136" s="165"/>
      <c r="L136" s="161"/>
      <c r="M136" s="166"/>
      <c r="T136" s="167"/>
      <c r="AT136" s="162" t="s">
        <v>200</v>
      </c>
      <c r="AU136" s="162" t="s">
        <v>96</v>
      </c>
      <c r="AV136" s="14" t="s">
        <v>96</v>
      </c>
      <c r="AW136" s="14" t="s">
        <v>41</v>
      </c>
      <c r="AX136" s="14" t="s">
        <v>86</v>
      </c>
      <c r="AY136" s="162" t="s">
        <v>190</v>
      </c>
    </row>
    <row r="137" spans="2:65" s="13" customFormat="1" ht="11.25">
      <c r="B137" s="154"/>
      <c r="D137" s="148" t="s">
        <v>200</v>
      </c>
      <c r="E137" s="155" t="s">
        <v>1</v>
      </c>
      <c r="F137" s="156" t="s">
        <v>203</v>
      </c>
      <c r="H137" s="157">
        <v>116.208</v>
      </c>
      <c r="I137" s="158"/>
      <c r="L137" s="154"/>
      <c r="M137" s="159"/>
      <c r="T137" s="160"/>
      <c r="AT137" s="155" t="s">
        <v>200</v>
      </c>
      <c r="AU137" s="155" t="s">
        <v>96</v>
      </c>
      <c r="AV137" s="13" t="s">
        <v>204</v>
      </c>
      <c r="AW137" s="13" t="s">
        <v>41</v>
      </c>
      <c r="AX137" s="13" t="s">
        <v>86</v>
      </c>
      <c r="AY137" s="155" t="s">
        <v>190</v>
      </c>
    </row>
    <row r="138" spans="2:65" s="12" customFormat="1" ht="11.25">
      <c r="B138" s="147"/>
      <c r="D138" s="148" t="s">
        <v>200</v>
      </c>
      <c r="E138" s="149" t="s">
        <v>1</v>
      </c>
      <c r="F138" s="150" t="s">
        <v>849</v>
      </c>
      <c r="H138" s="149" t="s">
        <v>1</v>
      </c>
      <c r="I138" s="151"/>
      <c r="L138" s="147"/>
      <c r="M138" s="152"/>
      <c r="T138" s="153"/>
      <c r="AT138" s="149" t="s">
        <v>200</v>
      </c>
      <c r="AU138" s="149" t="s">
        <v>96</v>
      </c>
      <c r="AV138" s="12" t="s">
        <v>94</v>
      </c>
      <c r="AW138" s="12" t="s">
        <v>41</v>
      </c>
      <c r="AX138" s="12" t="s">
        <v>86</v>
      </c>
      <c r="AY138" s="149" t="s">
        <v>190</v>
      </c>
    </row>
    <row r="139" spans="2:65" s="12" customFormat="1" ht="11.25">
      <c r="B139" s="147"/>
      <c r="D139" s="148" t="s">
        <v>200</v>
      </c>
      <c r="E139" s="149" t="s">
        <v>1</v>
      </c>
      <c r="F139" s="150" t="s">
        <v>850</v>
      </c>
      <c r="H139" s="149" t="s">
        <v>1</v>
      </c>
      <c r="I139" s="151"/>
      <c r="L139" s="147"/>
      <c r="M139" s="152"/>
      <c r="T139" s="153"/>
      <c r="AT139" s="149" t="s">
        <v>200</v>
      </c>
      <c r="AU139" s="149" t="s">
        <v>96</v>
      </c>
      <c r="AV139" s="12" t="s">
        <v>94</v>
      </c>
      <c r="AW139" s="12" t="s">
        <v>41</v>
      </c>
      <c r="AX139" s="12" t="s">
        <v>86</v>
      </c>
      <c r="AY139" s="149" t="s">
        <v>190</v>
      </c>
    </row>
    <row r="140" spans="2:65" s="12" customFormat="1" ht="11.25">
      <c r="B140" s="147"/>
      <c r="D140" s="148" t="s">
        <v>200</v>
      </c>
      <c r="E140" s="149" t="s">
        <v>1</v>
      </c>
      <c r="F140" s="150" t="s">
        <v>851</v>
      </c>
      <c r="H140" s="149" t="s">
        <v>1</v>
      </c>
      <c r="I140" s="151"/>
      <c r="L140" s="147"/>
      <c r="M140" s="152"/>
      <c r="T140" s="153"/>
      <c r="AT140" s="149" t="s">
        <v>200</v>
      </c>
      <c r="AU140" s="149" t="s">
        <v>96</v>
      </c>
      <c r="AV140" s="12" t="s">
        <v>94</v>
      </c>
      <c r="AW140" s="12" t="s">
        <v>41</v>
      </c>
      <c r="AX140" s="12" t="s">
        <v>86</v>
      </c>
      <c r="AY140" s="149" t="s">
        <v>190</v>
      </c>
    </row>
    <row r="141" spans="2:65" s="14" customFormat="1" ht="11.25">
      <c r="B141" s="161"/>
      <c r="D141" s="148" t="s">
        <v>200</v>
      </c>
      <c r="E141" s="162" t="s">
        <v>1</v>
      </c>
      <c r="F141" s="163" t="s">
        <v>852</v>
      </c>
      <c r="H141" s="164">
        <v>-32.5</v>
      </c>
      <c r="I141" s="165"/>
      <c r="L141" s="161"/>
      <c r="M141" s="166"/>
      <c r="T141" s="167"/>
      <c r="AT141" s="162" t="s">
        <v>200</v>
      </c>
      <c r="AU141" s="162" t="s">
        <v>96</v>
      </c>
      <c r="AV141" s="14" t="s">
        <v>96</v>
      </c>
      <c r="AW141" s="14" t="s">
        <v>41</v>
      </c>
      <c r="AX141" s="14" t="s">
        <v>86</v>
      </c>
      <c r="AY141" s="162" t="s">
        <v>190</v>
      </c>
    </row>
    <row r="142" spans="2:65" s="14" customFormat="1" ht="11.25">
      <c r="B142" s="161"/>
      <c r="D142" s="148" t="s">
        <v>200</v>
      </c>
      <c r="E142" s="162" t="s">
        <v>1</v>
      </c>
      <c r="F142" s="163" t="s">
        <v>853</v>
      </c>
      <c r="H142" s="164">
        <v>-3.06</v>
      </c>
      <c r="I142" s="165"/>
      <c r="L142" s="161"/>
      <c r="M142" s="166"/>
      <c r="T142" s="167"/>
      <c r="AT142" s="162" t="s">
        <v>200</v>
      </c>
      <c r="AU142" s="162" t="s">
        <v>96</v>
      </c>
      <c r="AV142" s="14" t="s">
        <v>96</v>
      </c>
      <c r="AW142" s="14" t="s">
        <v>41</v>
      </c>
      <c r="AX142" s="14" t="s">
        <v>86</v>
      </c>
      <c r="AY142" s="162" t="s">
        <v>190</v>
      </c>
    </row>
    <row r="143" spans="2:65" s="14" customFormat="1" ht="11.25">
      <c r="B143" s="161"/>
      <c r="D143" s="148" t="s">
        <v>200</v>
      </c>
      <c r="E143" s="162" t="s">
        <v>1</v>
      </c>
      <c r="F143" s="163" t="s">
        <v>854</v>
      </c>
      <c r="H143" s="164">
        <v>-18.824999999999999</v>
      </c>
      <c r="I143" s="165"/>
      <c r="L143" s="161"/>
      <c r="M143" s="166"/>
      <c r="T143" s="167"/>
      <c r="AT143" s="162" t="s">
        <v>200</v>
      </c>
      <c r="AU143" s="162" t="s">
        <v>96</v>
      </c>
      <c r="AV143" s="14" t="s">
        <v>96</v>
      </c>
      <c r="AW143" s="14" t="s">
        <v>41</v>
      </c>
      <c r="AX143" s="14" t="s">
        <v>86</v>
      </c>
      <c r="AY143" s="162" t="s">
        <v>190</v>
      </c>
    </row>
    <row r="144" spans="2:65" s="13" customFormat="1" ht="11.25">
      <c r="B144" s="154"/>
      <c r="D144" s="148" t="s">
        <v>200</v>
      </c>
      <c r="E144" s="155" t="s">
        <v>1</v>
      </c>
      <c r="F144" s="156" t="s">
        <v>203</v>
      </c>
      <c r="H144" s="157">
        <v>-54.384999999999998</v>
      </c>
      <c r="I144" s="158"/>
      <c r="L144" s="154"/>
      <c r="M144" s="159"/>
      <c r="T144" s="160"/>
      <c r="AT144" s="155" t="s">
        <v>200</v>
      </c>
      <c r="AU144" s="155" t="s">
        <v>96</v>
      </c>
      <c r="AV144" s="13" t="s">
        <v>204</v>
      </c>
      <c r="AW144" s="13" t="s">
        <v>41</v>
      </c>
      <c r="AX144" s="13" t="s">
        <v>86</v>
      </c>
      <c r="AY144" s="155" t="s">
        <v>190</v>
      </c>
    </row>
    <row r="145" spans="2:65" s="12" customFormat="1" ht="11.25">
      <c r="B145" s="147"/>
      <c r="D145" s="148" t="s">
        <v>200</v>
      </c>
      <c r="E145" s="149" t="s">
        <v>1</v>
      </c>
      <c r="F145" s="150" t="s">
        <v>855</v>
      </c>
      <c r="H145" s="149" t="s">
        <v>1</v>
      </c>
      <c r="I145" s="151"/>
      <c r="L145" s="147"/>
      <c r="M145" s="152"/>
      <c r="T145" s="153"/>
      <c r="AT145" s="149" t="s">
        <v>200</v>
      </c>
      <c r="AU145" s="149" t="s">
        <v>96</v>
      </c>
      <c r="AV145" s="12" t="s">
        <v>94</v>
      </c>
      <c r="AW145" s="12" t="s">
        <v>41</v>
      </c>
      <c r="AX145" s="12" t="s">
        <v>86</v>
      </c>
      <c r="AY145" s="149" t="s">
        <v>190</v>
      </c>
    </row>
    <row r="146" spans="2:65" s="12" customFormat="1" ht="11.25">
      <c r="B146" s="147"/>
      <c r="D146" s="148" t="s">
        <v>200</v>
      </c>
      <c r="E146" s="149" t="s">
        <v>1</v>
      </c>
      <c r="F146" s="150" t="s">
        <v>851</v>
      </c>
      <c r="H146" s="149" t="s">
        <v>1</v>
      </c>
      <c r="I146" s="151"/>
      <c r="L146" s="147"/>
      <c r="M146" s="152"/>
      <c r="T146" s="153"/>
      <c r="AT146" s="149" t="s">
        <v>200</v>
      </c>
      <c r="AU146" s="149" t="s">
        <v>96</v>
      </c>
      <c r="AV146" s="12" t="s">
        <v>94</v>
      </c>
      <c r="AW146" s="12" t="s">
        <v>41</v>
      </c>
      <c r="AX146" s="12" t="s">
        <v>86</v>
      </c>
      <c r="AY146" s="149" t="s">
        <v>190</v>
      </c>
    </row>
    <row r="147" spans="2:65" s="14" customFormat="1" ht="11.25">
      <c r="B147" s="161"/>
      <c r="D147" s="148" t="s">
        <v>200</v>
      </c>
      <c r="E147" s="162" t="s">
        <v>1</v>
      </c>
      <c r="F147" s="163" t="s">
        <v>856</v>
      </c>
      <c r="H147" s="164">
        <v>-0.12</v>
      </c>
      <c r="I147" s="165"/>
      <c r="L147" s="161"/>
      <c r="M147" s="166"/>
      <c r="T147" s="167"/>
      <c r="AT147" s="162" t="s">
        <v>200</v>
      </c>
      <c r="AU147" s="162" t="s">
        <v>96</v>
      </c>
      <c r="AV147" s="14" t="s">
        <v>96</v>
      </c>
      <c r="AW147" s="14" t="s">
        <v>41</v>
      </c>
      <c r="AX147" s="14" t="s">
        <v>86</v>
      </c>
      <c r="AY147" s="162" t="s">
        <v>190</v>
      </c>
    </row>
    <row r="148" spans="2:65" s="13" customFormat="1" ht="11.25">
      <c r="B148" s="154"/>
      <c r="D148" s="148" t="s">
        <v>200</v>
      </c>
      <c r="E148" s="155" t="s">
        <v>1</v>
      </c>
      <c r="F148" s="156" t="s">
        <v>203</v>
      </c>
      <c r="H148" s="157">
        <v>-0.12</v>
      </c>
      <c r="I148" s="158"/>
      <c r="L148" s="154"/>
      <c r="M148" s="159"/>
      <c r="T148" s="160"/>
      <c r="AT148" s="155" t="s">
        <v>200</v>
      </c>
      <c r="AU148" s="155" t="s">
        <v>96</v>
      </c>
      <c r="AV148" s="13" t="s">
        <v>204</v>
      </c>
      <c r="AW148" s="13" t="s">
        <v>41</v>
      </c>
      <c r="AX148" s="13" t="s">
        <v>86</v>
      </c>
      <c r="AY148" s="155" t="s">
        <v>190</v>
      </c>
    </row>
    <row r="149" spans="2:65" s="12" customFormat="1" ht="11.25">
      <c r="B149" s="147"/>
      <c r="D149" s="148" t="s">
        <v>200</v>
      </c>
      <c r="E149" s="149" t="s">
        <v>1</v>
      </c>
      <c r="F149" s="150" t="s">
        <v>857</v>
      </c>
      <c r="H149" s="149" t="s">
        <v>1</v>
      </c>
      <c r="I149" s="151"/>
      <c r="L149" s="147"/>
      <c r="M149" s="152"/>
      <c r="T149" s="153"/>
      <c r="AT149" s="149" t="s">
        <v>200</v>
      </c>
      <c r="AU149" s="149" t="s">
        <v>96</v>
      </c>
      <c r="AV149" s="12" t="s">
        <v>94</v>
      </c>
      <c r="AW149" s="12" t="s">
        <v>41</v>
      </c>
      <c r="AX149" s="12" t="s">
        <v>86</v>
      </c>
      <c r="AY149" s="149" t="s">
        <v>190</v>
      </c>
    </row>
    <row r="150" spans="2:65" s="14" customFormat="1" ht="11.25">
      <c r="B150" s="161"/>
      <c r="D150" s="148" t="s">
        <v>200</v>
      </c>
      <c r="E150" s="162" t="s">
        <v>1</v>
      </c>
      <c r="F150" s="163" t="s">
        <v>858</v>
      </c>
      <c r="H150" s="164">
        <v>-5.1840000000000002</v>
      </c>
      <c r="I150" s="165"/>
      <c r="L150" s="161"/>
      <c r="M150" s="166"/>
      <c r="T150" s="167"/>
      <c r="AT150" s="162" t="s">
        <v>200</v>
      </c>
      <c r="AU150" s="162" t="s">
        <v>96</v>
      </c>
      <c r="AV150" s="14" t="s">
        <v>96</v>
      </c>
      <c r="AW150" s="14" t="s">
        <v>41</v>
      </c>
      <c r="AX150" s="14" t="s">
        <v>86</v>
      </c>
      <c r="AY150" s="162" t="s">
        <v>190</v>
      </c>
    </row>
    <row r="151" spans="2:65" s="15" customFormat="1" ht="11.25">
      <c r="B151" s="168"/>
      <c r="D151" s="148" t="s">
        <v>200</v>
      </c>
      <c r="E151" s="169" t="s">
        <v>799</v>
      </c>
      <c r="F151" s="170" t="s">
        <v>207</v>
      </c>
      <c r="H151" s="171">
        <v>56.518999999999998</v>
      </c>
      <c r="I151" s="172"/>
      <c r="L151" s="168"/>
      <c r="M151" s="173"/>
      <c r="T151" s="174"/>
      <c r="AT151" s="169" t="s">
        <v>200</v>
      </c>
      <c r="AU151" s="169" t="s">
        <v>96</v>
      </c>
      <c r="AV151" s="15" t="s">
        <v>198</v>
      </c>
      <c r="AW151" s="15" t="s">
        <v>41</v>
      </c>
      <c r="AX151" s="15" t="s">
        <v>94</v>
      </c>
      <c r="AY151" s="169" t="s">
        <v>190</v>
      </c>
    </row>
    <row r="152" spans="2:65" s="1" customFormat="1" ht="16.5" customHeight="1">
      <c r="B152" s="33"/>
      <c r="C152" s="134" t="s">
        <v>96</v>
      </c>
      <c r="D152" s="134" t="s">
        <v>193</v>
      </c>
      <c r="E152" s="135" t="s">
        <v>859</v>
      </c>
      <c r="F152" s="136" t="s">
        <v>860</v>
      </c>
      <c r="G152" s="137" t="s">
        <v>255</v>
      </c>
      <c r="H152" s="138">
        <v>5.1840000000000002</v>
      </c>
      <c r="I152" s="139"/>
      <c r="J152" s="140">
        <f>ROUND(I152*H152,2)</f>
        <v>0</v>
      </c>
      <c r="K152" s="136" t="s">
        <v>197</v>
      </c>
      <c r="L152" s="33"/>
      <c r="M152" s="141" t="s">
        <v>1</v>
      </c>
      <c r="N152" s="142" t="s">
        <v>51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198</v>
      </c>
      <c r="AT152" s="145" t="s">
        <v>193</v>
      </c>
      <c r="AU152" s="145" t="s">
        <v>96</v>
      </c>
      <c r="AY152" s="17" t="s">
        <v>190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94</v>
      </c>
      <c r="BK152" s="146">
        <f>ROUND(I152*H152,2)</f>
        <v>0</v>
      </c>
      <c r="BL152" s="17" t="s">
        <v>198</v>
      </c>
      <c r="BM152" s="145" t="s">
        <v>861</v>
      </c>
    </row>
    <row r="153" spans="2:65" s="12" customFormat="1" ht="11.25">
      <c r="B153" s="147"/>
      <c r="D153" s="148" t="s">
        <v>200</v>
      </c>
      <c r="E153" s="149" t="s">
        <v>1</v>
      </c>
      <c r="F153" s="150" t="s">
        <v>862</v>
      </c>
      <c r="H153" s="149" t="s">
        <v>1</v>
      </c>
      <c r="I153" s="151"/>
      <c r="L153" s="147"/>
      <c r="M153" s="152"/>
      <c r="T153" s="153"/>
      <c r="AT153" s="149" t="s">
        <v>200</v>
      </c>
      <c r="AU153" s="149" t="s">
        <v>96</v>
      </c>
      <c r="AV153" s="12" t="s">
        <v>94</v>
      </c>
      <c r="AW153" s="12" t="s">
        <v>41</v>
      </c>
      <c r="AX153" s="12" t="s">
        <v>86</v>
      </c>
      <c r="AY153" s="149" t="s">
        <v>190</v>
      </c>
    </row>
    <row r="154" spans="2:65" s="14" customFormat="1" ht="11.25">
      <c r="B154" s="161"/>
      <c r="D154" s="148" t="s">
        <v>200</v>
      </c>
      <c r="E154" s="162" t="s">
        <v>1</v>
      </c>
      <c r="F154" s="163" t="s">
        <v>863</v>
      </c>
      <c r="H154" s="164">
        <v>5.1840000000000002</v>
      </c>
      <c r="I154" s="165"/>
      <c r="L154" s="161"/>
      <c r="M154" s="166"/>
      <c r="T154" s="167"/>
      <c r="AT154" s="162" t="s">
        <v>200</v>
      </c>
      <c r="AU154" s="162" t="s">
        <v>96</v>
      </c>
      <c r="AV154" s="14" t="s">
        <v>96</v>
      </c>
      <c r="AW154" s="14" t="s">
        <v>41</v>
      </c>
      <c r="AX154" s="14" t="s">
        <v>86</v>
      </c>
      <c r="AY154" s="162" t="s">
        <v>190</v>
      </c>
    </row>
    <row r="155" spans="2:65" s="15" customFormat="1" ht="11.25">
      <c r="B155" s="168"/>
      <c r="D155" s="148" t="s">
        <v>200</v>
      </c>
      <c r="E155" s="169" t="s">
        <v>791</v>
      </c>
      <c r="F155" s="170" t="s">
        <v>207</v>
      </c>
      <c r="H155" s="171">
        <v>5.1840000000000002</v>
      </c>
      <c r="I155" s="172"/>
      <c r="L155" s="168"/>
      <c r="M155" s="173"/>
      <c r="T155" s="174"/>
      <c r="AT155" s="169" t="s">
        <v>200</v>
      </c>
      <c r="AU155" s="169" t="s">
        <v>96</v>
      </c>
      <c r="AV155" s="15" t="s">
        <v>198</v>
      </c>
      <c r="AW155" s="15" t="s">
        <v>41</v>
      </c>
      <c r="AX155" s="15" t="s">
        <v>94</v>
      </c>
      <c r="AY155" s="169" t="s">
        <v>190</v>
      </c>
    </row>
    <row r="156" spans="2:65" s="1" customFormat="1" ht="16.5" customHeight="1">
      <c r="B156" s="33"/>
      <c r="C156" s="134" t="s">
        <v>204</v>
      </c>
      <c r="D156" s="134" t="s">
        <v>193</v>
      </c>
      <c r="E156" s="135" t="s">
        <v>864</v>
      </c>
      <c r="F156" s="136" t="s">
        <v>865</v>
      </c>
      <c r="G156" s="137" t="s">
        <v>255</v>
      </c>
      <c r="H156" s="138">
        <v>17.28</v>
      </c>
      <c r="I156" s="139"/>
      <c r="J156" s="140">
        <f>ROUND(I156*H156,2)</f>
        <v>0</v>
      </c>
      <c r="K156" s="136" t="s">
        <v>197</v>
      </c>
      <c r="L156" s="33"/>
      <c r="M156" s="141" t="s">
        <v>1</v>
      </c>
      <c r="N156" s="142" t="s">
        <v>51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198</v>
      </c>
      <c r="AT156" s="145" t="s">
        <v>193</v>
      </c>
      <c r="AU156" s="145" t="s">
        <v>96</v>
      </c>
      <c r="AY156" s="17" t="s">
        <v>190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94</v>
      </c>
      <c r="BK156" s="146">
        <f>ROUND(I156*H156,2)</f>
        <v>0</v>
      </c>
      <c r="BL156" s="17" t="s">
        <v>198</v>
      </c>
      <c r="BM156" s="145" t="s">
        <v>866</v>
      </c>
    </row>
    <row r="157" spans="2:65" s="12" customFormat="1" ht="11.25">
      <c r="B157" s="147"/>
      <c r="D157" s="148" t="s">
        <v>200</v>
      </c>
      <c r="E157" s="149" t="s">
        <v>1</v>
      </c>
      <c r="F157" s="150" t="s">
        <v>867</v>
      </c>
      <c r="H157" s="149" t="s">
        <v>1</v>
      </c>
      <c r="I157" s="151"/>
      <c r="L157" s="147"/>
      <c r="M157" s="152"/>
      <c r="T157" s="153"/>
      <c r="AT157" s="149" t="s">
        <v>200</v>
      </c>
      <c r="AU157" s="149" t="s">
        <v>96</v>
      </c>
      <c r="AV157" s="12" t="s">
        <v>94</v>
      </c>
      <c r="AW157" s="12" t="s">
        <v>41</v>
      </c>
      <c r="AX157" s="12" t="s">
        <v>86</v>
      </c>
      <c r="AY157" s="149" t="s">
        <v>190</v>
      </c>
    </row>
    <row r="158" spans="2:65" s="12" customFormat="1" ht="11.25">
      <c r="B158" s="147"/>
      <c r="D158" s="148" t="s">
        <v>200</v>
      </c>
      <c r="E158" s="149" t="s">
        <v>1</v>
      </c>
      <c r="F158" s="150" t="s">
        <v>868</v>
      </c>
      <c r="H158" s="149" t="s">
        <v>1</v>
      </c>
      <c r="I158" s="151"/>
      <c r="L158" s="147"/>
      <c r="M158" s="152"/>
      <c r="T158" s="153"/>
      <c r="AT158" s="149" t="s">
        <v>200</v>
      </c>
      <c r="AU158" s="149" t="s">
        <v>96</v>
      </c>
      <c r="AV158" s="12" t="s">
        <v>94</v>
      </c>
      <c r="AW158" s="12" t="s">
        <v>41</v>
      </c>
      <c r="AX158" s="12" t="s">
        <v>86</v>
      </c>
      <c r="AY158" s="149" t="s">
        <v>190</v>
      </c>
    </row>
    <row r="159" spans="2:65" s="12" customFormat="1" ht="11.25">
      <c r="B159" s="147"/>
      <c r="D159" s="148" t="s">
        <v>200</v>
      </c>
      <c r="E159" s="149" t="s">
        <v>1</v>
      </c>
      <c r="F159" s="150" t="s">
        <v>869</v>
      </c>
      <c r="H159" s="149" t="s">
        <v>1</v>
      </c>
      <c r="I159" s="151"/>
      <c r="L159" s="147"/>
      <c r="M159" s="152"/>
      <c r="T159" s="153"/>
      <c r="AT159" s="149" t="s">
        <v>200</v>
      </c>
      <c r="AU159" s="149" t="s">
        <v>96</v>
      </c>
      <c r="AV159" s="12" t="s">
        <v>94</v>
      </c>
      <c r="AW159" s="12" t="s">
        <v>41</v>
      </c>
      <c r="AX159" s="12" t="s">
        <v>86</v>
      </c>
      <c r="AY159" s="149" t="s">
        <v>190</v>
      </c>
    </row>
    <row r="160" spans="2:65" s="14" customFormat="1" ht="11.25">
      <c r="B160" s="161"/>
      <c r="D160" s="148" t="s">
        <v>200</v>
      </c>
      <c r="E160" s="162" t="s">
        <v>1</v>
      </c>
      <c r="F160" s="163" t="s">
        <v>870</v>
      </c>
      <c r="H160" s="164">
        <v>14.4</v>
      </c>
      <c r="I160" s="165"/>
      <c r="L160" s="161"/>
      <c r="M160" s="166"/>
      <c r="T160" s="167"/>
      <c r="AT160" s="162" t="s">
        <v>200</v>
      </c>
      <c r="AU160" s="162" t="s">
        <v>96</v>
      </c>
      <c r="AV160" s="14" t="s">
        <v>96</v>
      </c>
      <c r="AW160" s="14" t="s">
        <v>41</v>
      </c>
      <c r="AX160" s="14" t="s">
        <v>86</v>
      </c>
      <c r="AY160" s="162" t="s">
        <v>190</v>
      </c>
    </row>
    <row r="161" spans="2:65" s="13" customFormat="1" ht="11.25">
      <c r="B161" s="154"/>
      <c r="D161" s="148" t="s">
        <v>200</v>
      </c>
      <c r="E161" s="155" t="s">
        <v>746</v>
      </c>
      <c r="F161" s="156" t="s">
        <v>203</v>
      </c>
      <c r="H161" s="157">
        <v>14.4</v>
      </c>
      <c r="I161" s="158"/>
      <c r="L161" s="154"/>
      <c r="M161" s="159"/>
      <c r="T161" s="160"/>
      <c r="AT161" s="155" t="s">
        <v>200</v>
      </c>
      <c r="AU161" s="155" t="s">
        <v>96</v>
      </c>
      <c r="AV161" s="13" t="s">
        <v>204</v>
      </c>
      <c r="AW161" s="13" t="s">
        <v>41</v>
      </c>
      <c r="AX161" s="13" t="s">
        <v>86</v>
      </c>
      <c r="AY161" s="155" t="s">
        <v>190</v>
      </c>
    </row>
    <row r="162" spans="2:65" s="12" customFormat="1" ht="11.25">
      <c r="B162" s="147"/>
      <c r="D162" s="148" t="s">
        <v>200</v>
      </c>
      <c r="E162" s="149" t="s">
        <v>1</v>
      </c>
      <c r="F162" s="150" t="s">
        <v>871</v>
      </c>
      <c r="H162" s="149" t="s">
        <v>1</v>
      </c>
      <c r="I162" s="151"/>
      <c r="L162" s="147"/>
      <c r="M162" s="152"/>
      <c r="T162" s="153"/>
      <c r="AT162" s="149" t="s">
        <v>200</v>
      </c>
      <c r="AU162" s="149" t="s">
        <v>96</v>
      </c>
      <c r="AV162" s="12" t="s">
        <v>94</v>
      </c>
      <c r="AW162" s="12" t="s">
        <v>41</v>
      </c>
      <c r="AX162" s="12" t="s">
        <v>86</v>
      </c>
      <c r="AY162" s="149" t="s">
        <v>190</v>
      </c>
    </row>
    <row r="163" spans="2:65" s="14" customFormat="1" ht="11.25">
      <c r="B163" s="161"/>
      <c r="D163" s="148" t="s">
        <v>200</v>
      </c>
      <c r="E163" s="162" t="s">
        <v>1</v>
      </c>
      <c r="F163" s="163" t="s">
        <v>872</v>
      </c>
      <c r="H163" s="164">
        <v>2.88</v>
      </c>
      <c r="I163" s="165"/>
      <c r="L163" s="161"/>
      <c r="M163" s="166"/>
      <c r="T163" s="167"/>
      <c r="AT163" s="162" t="s">
        <v>200</v>
      </c>
      <c r="AU163" s="162" t="s">
        <v>96</v>
      </c>
      <c r="AV163" s="14" t="s">
        <v>96</v>
      </c>
      <c r="AW163" s="14" t="s">
        <v>41</v>
      </c>
      <c r="AX163" s="14" t="s">
        <v>86</v>
      </c>
      <c r="AY163" s="162" t="s">
        <v>190</v>
      </c>
    </row>
    <row r="164" spans="2:65" s="15" customFormat="1" ht="11.25">
      <c r="B164" s="168"/>
      <c r="D164" s="148" t="s">
        <v>200</v>
      </c>
      <c r="E164" s="169" t="s">
        <v>734</v>
      </c>
      <c r="F164" s="170" t="s">
        <v>873</v>
      </c>
      <c r="H164" s="171">
        <v>17.28</v>
      </c>
      <c r="I164" s="172"/>
      <c r="L164" s="168"/>
      <c r="M164" s="173"/>
      <c r="T164" s="174"/>
      <c r="AT164" s="169" t="s">
        <v>200</v>
      </c>
      <c r="AU164" s="169" t="s">
        <v>96</v>
      </c>
      <c r="AV164" s="15" t="s">
        <v>198</v>
      </c>
      <c r="AW164" s="15" t="s">
        <v>41</v>
      </c>
      <c r="AX164" s="15" t="s">
        <v>94</v>
      </c>
      <c r="AY164" s="169" t="s">
        <v>190</v>
      </c>
    </row>
    <row r="165" spans="2:65" s="1" customFormat="1" ht="21.75" customHeight="1">
      <c r="B165" s="33"/>
      <c r="C165" s="134" t="s">
        <v>198</v>
      </c>
      <c r="D165" s="134" t="s">
        <v>193</v>
      </c>
      <c r="E165" s="135" t="s">
        <v>659</v>
      </c>
      <c r="F165" s="136" t="s">
        <v>660</v>
      </c>
      <c r="G165" s="137" t="s">
        <v>255</v>
      </c>
      <c r="H165" s="138">
        <v>61.703000000000003</v>
      </c>
      <c r="I165" s="139"/>
      <c r="J165" s="140">
        <f>ROUND(I165*H165,2)</f>
        <v>0</v>
      </c>
      <c r="K165" s="136" t="s">
        <v>197</v>
      </c>
      <c r="L165" s="33"/>
      <c r="M165" s="141" t="s">
        <v>1</v>
      </c>
      <c r="N165" s="142" t="s">
        <v>51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198</v>
      </c>
      <c r="AT165" s="145" t="s">
        <v>193</v>
      </c>
      <c r="AU165" s="145" t="s">
        <v>96</v>
      </c>
      <c r="AY165" s="17" t="s">
        <v>190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94</v>
      </c>
      <c r="BK165" s="146">
        <f>ROUND(I165*H165,2)</f>
        <v>0</v>
      </c>
      <c r="BL165" s="17" t="s">
        <v>198</v>
      </c>
      <c r="BM165" s="145" t="s">
        <v>874</v>
      </c>
    </row>
    <row r="166" spans="2:65" s="12" customFormat="1" ht="11.25">
      <c r="B166" s="147"/>
      <c r="D166" s="148" t="s">
        <v>200</v>
      </c>
      <c r="E166" s="149" t="s">
        <v>1</v>
      </c>
      <c r="F166" s="150" t="s">
        <v>875</v>
      </c>
      <c r="H166" s="149" t="s">
        <v>1</v>
      </c>
      <c r="I166" s="151"/>
      <c r="L166" s="147"/>
      <c r="M166" s="152"/>
      <c r="T166" s="153"/>
      <c r="AT166" s="149" t="s">
        <v>200</v>
      </c>
      <c r="AU166" s="149" t="s">
        <v>96</v>
      </c>
      <c r="AV166" s="12" t="s">
        <v>94</v>
      </c>
      <c r="AW166" s="12" t="s">
        <v>41</v>
      </c>
      <c r="AX166" s="12" t="s">
        <v>86</v>
      </c>
      <c r="AY166" s="149" t="s">
        <v>190</v>
      </c>
    </row>
    <row r="167" spans="2:65" s="14" customFormat="1" ht="11.25">
      <c r="B167" s="161"/>
      <c r="D167" s="148" t="s">
        <v>200</v>
      </c>
      <c r="E167" s="162" t="s">
        <v>1</v>
      </c>
      <c r="F167" s="163" t="s">
        <v>799</v>
      </c>
      <c r="H167" s="164">
        <v>56.518999999999998</v>
      </c>
      <c r="I167" s="165"/>
      <c r="L167" s="161"/>
      <c r="M167" s="166"/>
      <c r="T167" s="167"/>
      <c r="AT167" s="162" t="s">
        <v>200</v>
      </c>
      <c r="AU167" s="162" t="s">
        <v>96</v>
      </c>
      <c r="AV167" s="14" t="s">
        <v>96</v>
      </c>
      <c r="AW167" s="14" t="s">
        <v>41</v>
      </c>
      <c r="AX167" s="14" t="s">
        <v>86</v>
      </c>
      <c r="AY167" s="162" t="s">
        <v>190</v>
      </c>
    </row>
    <row r="168" spans="2:65" s="14" customFormat="1" ht="11.25">
      <c r="B168" s="161"/>
      <c r="D168" s="148" t="s">
        <v>200</v>
      </c>
      <c r="E168" s="162" t="s">
        <v>1</v>
      </c>
      <c r="F168" s="163" t="s">
        <v>791</v>
      </c>
      <c r="H168" s="164">
        <v>5.1840000000000002</v>
      </c>
      <c r="I168" s="165"/>
      <c r="L168" s="161"/>
      <c r="M168" s="166"/>
      <c r="T168" s="167"/>
      <c r="AT168" s="162" t="s">
        <v>200</v>
      </c>
      <c r="AU168" s="162" t="s">
        <v>96</v>
      </c>
      <c r="AV168" s="14" t="s">
        <v>96</v>
      </c>
      <c r="AW168" s="14" t="s">
        <v>41</v>
      </c>
      <c r="AX168" s="14" t="s">
        <v>86</v>
      </c>
      <c r="AY168" s="162" t="s">
        <v>190</v>
      </c>
    </row>
    <row r="169" spans="2:65" s="15" customFormat="1" ht="11.25">
      <c r="B169" s="168"/>
      <c r="D169" s="148" t="s">
        <v>200</v>
      </c>
      <c r="E169" s="169" t="s">
        <v>778</v>
      </c>
      <c r="F169" s="170" t="s">
        <v>207</v>
      </c>
      <c r="H169" s="171">
        <v>61.703000000000003</v>
      </c>
      <c r="I169" s="172"/>
      <c r="L169" s="168"/>
      <c r="M169" s="173"/>
      <c r="T169" s="174"/>
      <c r="AT169" s="169" t="s">
        <v>200</v>
      </c>
      <c r="AU169" s="169" t="s">
        <v>96</v>
      </c>
      <c r="AV169" s="15" t="s">
        <v>198</v>
      </c>
      <c r="AW169" s="15" t="s">
        <v>41</v>
      </c>
      <c r="AX169" s="15" t="s">
        <v>94</v>
      </c>
      <c r="AY169" s="169" t="s">
        <v>190</v>
      </c>
    </row>
    <row r="170" spans="2:65" s="1" customFormat="1" ht="16.5" customHeight="1">
      <c r="B170" s="33"/>
      <c r="C170" s="134" t="s">
        <v>221</v>
      </c>
      <c r="D170" s="134" t="s">
        <v>193</v>
      </c>
      <c r="E170" s="135" t="s">
        <v>676</v>
      </c>
      <c r="F170" s="136" t="s">
        <v>677</v>
      </c>
      <c r="G170" s="137" t="s">
        <v>255</v>
      </c>
      <c r="H170" s="138">
        <v>61.703000000000003</v>
      </c>
      <c r="I170" s="139"/>
      <c r="J170" s="140">
        <f>ROUND(I170*H170,2)</f>
        <v>0</v>
      </c>
      <c r="K170" s="136" t="s">
        <v>197</v>
      </c>
      <c r="L170" s="33"/>
      <c r="M170" s="141" t="s">
        <v>1</v>
      </c>
      <c r="N170" s="142" t="s">
        <v>51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198</v>
      </c>
      <c r="AT170" s="145" t="s">
        <v>193</v>
      </c>
      <c r="AU170" s="145" t="s">
        <v>96</v>
      </c>
      <c r="AY170" s="17" t="s">
        <v>190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94</v>
      </c>
      <c r="BK170" s="146">
        <f>ROUND(I170*H170,2)</f>
        <v>0</v>
      </c>
      <c r="BL170" s="17" t="s">
        <v>198</v>
      </c>
      <c r="BM170" s="145" t="s">
        <v>876</v>
      </c>
    </row>
    <row r="171" spans="2:65" s="14" customFormat="1" ht="11.25">
      <c r="B171" s="161"/>
      <c r="D171" s="148" t="s">
        <v>200</v>
      </c>
      <c r="E171" s="162" t="s">
        <v>1</v>
      </c>
      <c r="F171" s="163" t="s">
        <v>778</v>
      </c>
      <c r="H171" s="164">
        <v>61.703000000000003</v>
      </c>
      <c r="I171" s="165"/>
      <c r="L171" s="161"/>
      <c r="M171" s="166"/>
      <c r="T171" s="167"/>
      <c r="AT171" s="162" t="s">
        <v>200</v>
      </c>
      <c r="AU171" s="162" t="s">
        <v>96</v>
      </c>
      <c r="AV171" s="14" t="s">
        <v>96</v>
      </c>
      <c r="AW171" s="14" t="s">
        <v>41</v>
      </c>
      <c r="AX171" s="14" t="s">
        <v>94</v>
      </c>
      <c r="AY171" s="162" t="s">
        <v>190</v>
      </c>
    </row>
    <row r="172" spans="2:65" s="1" customFormat="1" ht="16.5" customHeight="1">
      <c r="B172" s="33"/>
      <c r="C172" s="134" t="s">
        <v>227</v>
      </c>
      <c r="D172" s="134" t="s">
        <v>193</v>
      </c>
      <c r="E172" s="135" t="s">
        <v>679</v>
      </c>
      <c r="F172" s="136" t="s">
        <v>680</v>
      </c>
      <c r="G172" s="137" t="s">
        <v>255</v>
      </c>
      <c r="H172" s="138">
        <v>61.703000000000003</v>
      </c>
      <c r="I172" s="139"/>
      <c r="J172" s="140">
        <f>ROUND(I172*H172,2)</f>
        <v>0</v>
      </c>
      <c r="K172" s="136" t="s">
        <v>214</v>
      </c>
      <c r="L172" s="33"/>
      <c r="M172" s="141" t="s">
        <v>1</v>
      </c>
      <c r="N172" s="142" t="s">
        <v>51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198</v>
      </c>
      <c r="AT172" s="145" t="s">
        <v>193</v>
      </c>
      <c r="AU172" s="145" t="s">
        <v>96</v>
      </c>
      <c r="AY172" s="17" t="s">
        <v>190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94</v>
      </c>
      <c r="BK172" s="146">
        <f>ROUND(I172*H172,2)</f>
        <v>0</v>
      </c>
      <c r="BL172" s="17" t="s">
        <v>198</v>
      </c>
      <c r="BM172" s="145" t="s">
        <v>877</v>
      </c>
    </row>
    <row r="173" spans="2:65" s="14" customFormat="1" ht="11.25">
      <c r="B173" s="161"/>
      <c r="D173" s="148" t="s">
        <v>200</v>
      </c>
      <c r="E173" s="162" t="s">
        <v>1</v>
      </c>
      <c r="F173" s="163" t="s">
        <v>778</v>
      </c>
      <c r="H173" s="164">
        <v>61.703000000000003</v>
      </c>
      <c r="I173" s="165"/>
      <c r="L173" s="161"/>
      <c r="M173" s="166"/>
      <c r="T173" s="167"/>
      <c r="AT173" s="162" t="s">
        <v>200</v>
      </c>
      <c r="AU173" s="162" t="s">
        <v>96</v>
      </c>
      <c r="AV173" s="14" t="s">
        <v>96</v>
      </c>
      <c r="AW173" s="14" t="s">
        <v>41</v>
      </c>
      <c r="AX173" s="14" t="s">
        <v>94</v>
      </c>
      <c r="AY173" s="162" t="s">
        <v>190</v>
      </c>
    </row>
    <row r="174" spans="2:65" s="1" customFormat="1" ht="16.5" customHeight="1">
      <c r="B174" s="33"/>
      <c r="C174" s="134" t="s">
        <v>232</v>
      </c>
      <c r="D174" s="134" t="s">
        <v>193</v>
      </c>
      <c r="E174" s="135" t="s">
        <v>878</v>
      </c>
      <c r="F174" s="136" t="s">
        <v>879</v>
      </c>
      <c r="G174" s="137" t="s">
        <v>196</v>
      </c>
      <c r="H174" s="138">
        <v>322.8</v>
      </c>
      <c r="I174" s="139"/>
      <c r="J174" s="140">
        <f>ROUND(I174*H174,2)</f>
        <v>0</v>
      </c>
      <c r="K174" s="136" t="s">
        <v>197</v>
      </c>
      <c r="L174" s="33"/>
      <c r="M174" s="141" t="s">
        <v>1</v>
      </c>
      <c r="N174" s="142" t="s">
        <v>51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198</v>
      </c>
      <c r="AT174" s="145" t="s">
        <v>193</v>
      </c>
      <c r="AU174" s="145" t="s">
        <v>96</v>
      </c>
      <c r="AY174" s="17" t="s">
        <v>190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94</v>
      </c>
      <c r="BK174" s="146">
        <f>ROUND(I174*H174,2)</f>
        <v>0</v>
      </c>
      <c r="BL174" s="17" t="s">
        <v>198</v>
      </c>
      <c r="BM174" s="145" t="s">
        <v>880</v>
      </c>
    </row>
    <row r="175" spans="2:65" s="14" customFormat="1" ht="11.25">
      <c r="B175" s="161"/>
      <c r="D175" s="148" t="s">
        <v>200</v>
      </c>
      <c r="E175" s="162" t="s">
        <v>1</v>
      </c>
      <c r="F175" s="163" t="s">
        <v>881</v>
      </c>
      <c r="H175" s="164">
        <v>264</v>
      </c>
      <c r="I175" s="165"/>
      <c r="L175" s="161"/>
      <c r="M175" s="166"/>
      <c r="T175" s="167"/>
      <c r="AT175" s="162" t="s">
        <v>200</v>
      </c>
      <c r="AU175" s="162" t="s">
        <v>96</v>
      </c>
      <c r="AV175" s="14" t="s">
        <v>96</v>
      </c>
      <c r="AW175" s="14" t="s">
        <v>41</v>
      </c>
      <c r="AX175" s="14" t="s">
        <v>86</v>
      </c>
      <c r="AY175" s="162" t="s">
        <v>190</v>
      </c>
    </row>
    <row r="176" spans="2:65" s="14" customFormat="1" ht="11.25">
      <c r="B176" s="161"/>
      <c r="D176" s="148" t="s">
        <v>200</v>
      </c>
      <c r="E176" s="162" t="s">
        <v>882</v>
      </c>
      <c r="F176" s="163" t="s">
        <v>883</v>
      </c>
      <c r="H176" s="164">
        <v>56</v>
      </c>
      <c r="I176" s="165"/>
      <c r="L176" s="161"/>
      <c r="M176" s="166"/>
      <c r="T176" s="167"/>
      <c r="AT176" s="162" t="s">
        <v>200</v>
      </c>
      <c r="AU176" s="162" t="s">
        <v>96</v>
      </c>
      <c r="AV176" s="14" t="s">
        <v>96</v>
      </c>
      <c r="AW176" s="14" t="s">
        <v>41</v>
      </c>
      <c r="AX176" s="14" t="s">
        <v>86</v>
      </c>
      <c r="AY176" s="162" t="s">
        <v>190</v>
      </c>
    </row>
    <row r="177" spans="2:65" s="12" customFormat="1" ht="11.25">
      <c r="B177" s="147"/>
      <c r="D177" s="148" t="s">
        <v>200</v>
      </c>
      <c r="E177" s="149" t="s">
        <v>1</v>
      </c>
      <c r="F177" s="150" t="s">
        <v>847</v>
      </c>
      <c r="H177" s="149" t="s">
        <v>1</v>
      </c>
      <c r="I177" s="151"/>
      <c r="L177" s="147"/>
      <c r="M177" s="152"/>
      <c r="T177" s="153"/>
      <c r="AT177" s="149" t="s">
        <v>200</v>
      </c>
      <c r="AU177" s="149" t="s">
        <v>96</v>
      </c>
      <c r="AV177" s="12" t="s">
        <v>94</v>
      </c>
      <c r="AW177" s="12" t="s">
        <v>41</v>
      </c>
      <c r="AX177" s="12" t="s">
        <v>86</v>
      </c>
      <c r="AY177" s="149" t="s">
        <v>190</v>
      </c>
    </row>
    <row r="178" spans="2:65" s="14" customFormat="1" ht="11.25">
      <c r="B178" s="161"/>
      <c r="D178" s="148" t="s">
        <v>200</v>
      </c>
      <c r="E178" s="162" t="s">
        <v>1</v>
      </c>
      <c r="F178" s="163" t="s">
        <v>884</v>
      </c>
      <c r="H178" s="164">
        <v>2.8</v>
      </c>
      <c r="I178" s="165"/>
      <c r="L178" s="161"/>
      <c r="M178" s="166"/>
      <c r="T178" s="167"/>
      <c r="AT178" s="162" t="s">
        <v>200</v>
      </c>
      <c r="AU178" s="162" t="s">
        <v>96</v>
      </c>
      <c r="AV178" s="14" t="s">
        <v>96</v>
      </c>
      <c r="AW178" s="14" t="s">
        <v>41</v>
      </c>
      <c r="AX178" s="14" t="s">
        <v>86</v>
      </c>
      <c r="AY178" s="162" t="s">
        <v>190</v>
      </c>
    </row>
    <row r="179" spans="2:65" s="15" customFormat="1" ht="11.25">
      <c r="B179" s="168"/>
      <c r="D179" s="148" t="s">
        <v>200</v>
      </c>
      <c r="E179" s="169" t="s">
        <v>783</v>
      </c>
      <c r="F179" s="170" t="s">
        <v>207</v>
      </c>
      <c r="H179" s="171">
        <v>322.8</v>
      </c>
      <c r="I179" s="172"/>
      <c r="L179" s="168"/>
      <c r="M179" s="173"/>
      <c r="T179" s="174"/>
      <c r="AT179" s="169" t="s">
        <v>200</v>
      </c>
      <c r="AU179" s="169" t="s">
        <v>96</v>
      </c>
      <c r="AV179" s="15" t="s">
        <v>198</v>
      </c>
      <c r="AW179" s="15" t="s">
        <v>41</v>
      </c>
      <c r="AX179" s="15" t="s">
        <v>94</v>
      </c>
      <c r="AY179" s="169" t="s">
        <v>190</v>
      </c>
    </row>
    <row r="180" spans="2:65" s="1" customFormat="1" ht="16.5" customHeight="1">
      <c r="B180" s="33"/>
      <c r="C180" s="134" t="s">
        <v>237</v>
      </c>
      <c r="D180" s="134" t="s">
        <v>193</v>
      </c>
      <c r="E180" s="135" t="s">
        <v>885</v>
      </c>
      <c r="F180" s="136" t="s">
        <v>886</v>
      </c>
      <c r="G180" s="137" t="s">
        <v>196</v>
      </c>
      <c r="H180" s="138">
        <v>104</v>
      </c>
      <c r="I180" s="139"/>
      <c r="J180" s="140">
        <f>ROUND(I180*H180,2)</f>
        <v>0</v>
      </c>
      <c r="K180" s="136" t="s">
        <v>197</v>
      </c>
      <c r="L180" s="33"/>
      <c r="M180" s="141" t="s">
        <v>1</v>
      </c>
      <c r="N180" s="142" t="s">
        <v>51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198</v>
      </c>
      <c r="AT180" s="145" t="s">
        <v>193</v>
      </c>
      <c r="AU180" s="145" t="s">
        <v>96</v>
      </c>
      <c r="AY180" s="17" t="s">
        <v>190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94</v>
      </c>
      <c r="BK180" s="146">
        <f>ROUND(I180*H180,2)</f>
        <v>0</v>
      </c>
      <c r="BL180" s="17" t="s">
        <v>198</v>
      </c>
      <c r="BM180" s="145" t="s">
        <v>887</v>
      </c>
    </row>
    <row r="181" spans="2:65" s="14" customFormat="1" ht="11.25">
      <c r="B181" s="161"/>
      <c r="D181" s="148" t="s">
        <v>200</v>
      </c>
      <c r="E181" s="162" t="s">
        <v>1</v>
      </c>
      <c r="F181" s="163" t="s">
        <v>888</v>
      </c>
      <c r="H181" s="164">
        <v>104</v>
      </c>
      <c r="I181" s="165"/>
      <c r="L181" s="161"/>
      <c r="M181" s="166"/>
      <c r="T181" s="167"/>
      <c r="AT181" s="162" t="s">
        <v>200</v>
      </c>
      <c r="AU181" s="162" t="s">
        <v>96</v>
      </c>
      <c r="AV181" s="14" t="s">
        <v>96</v>
      </c>
      <c r="AW181" s="14" t="s">
        <v>41</v>
      </c>
      <c r="AX181" s="14" t="s">
        <v>94</v>
      </c>
      <c r="AY181" s="162" t="s">
        <v>190</v>
      </c>
    </row>
    <row r="182" spans="2:65" s="1" customFormat="1" ht="21.75" customHeight="1">
      <c r="B182" s="33"/>
      <c r="C182" s="134" t="s">
        <v>244</v>
      </c>
      <c r="D182" s="134" t="s">
        <v>193</v>
      </c>
      <c r="E182" s="135" t="s">
        <v>889</v>
      </c>
      <c r="F182" s="136" t="s">
        <v>890</v>
      </c>
      <c r="G182" s="137" t="s">
        <v>196</v>
      </c>
      <c r="H182" s="138">
        <v>264</v>
      </c>
      <c r="I182" s="139"/>
      <c r="J182" s="140">
        <f>ROUND(I182*H182,2)</f>
        <v>0</v>
      </c>
      <c r="K182" s="136" t="s">
        <v>214</v>
      </c>
      <c r="L182" s="33"/>
      <c r="M182" s="141" t="s">
        <v>1</v>
      </c>
      <c r="N182" s="142" t="s">
        <v>51</v>
      </c>
      <c r="P182" s="143">
        <f>O182*H182</f>
        <v>0</v>
      </c>
      <c r="Q182" s="143">
        <v>0.184</v>
      </c>
      <c r="R182" s="143">
        <f>Q182*H182</f>
        <v>48.576000000000001</v>
      </c>
      <c r="S182" s="143">
        <v>0</v>
      </c>
      <c r="T182" s="144">
        <f>S182*H182</f>
        <v>0</v>
      </c>
      <c r="AR182" s="145" t="s">
        <v>198</v>
      </c>
      <c r="AT182" s="145" t="s">
        <v>193</v>
      </c>
      <c r="AU182" s="145" t="s">
        <v>96</v>
      </c>
      <c r="AY182" s="17" t="s">
        <v>190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94</v>
      </c>
      <c r="BK182" s="146">
        <f>ROUND(I182*H182,2)</f>
        <v>0</v>
      </c>
      <c r="BL182" s="17" t="s">
        <v>198</v>
      </c>
      <c r="BM182" s="145" t="s">
        <v>891</v>
      </c>
    </row>
    <row r="183" spans="2:65" s="14" customFormat="1" ht="11.25">
      <c r="B183" s="161"/>
      <c r="D183" s="148" t="s">
        <v>200</v>
      </c>
      <c r="E183" s="162" t="s">
        <v>1</v>
      </c>
      <c r="F183" s="163" t="s">
        <v>892</v>
      </c>
      <c r="H183" s="164">
        <v>264</v>
      </c>
      <c r="I183" s="165"/>
      <c r="L183" s="161"/>
      <c r="M183" s="166"/>
      <c r="T183" s="167"/>
      <c r="AT183" s="162" t="s">
        <v>200</v>
      </c>
      <c r="AU183" s="162" t="s">
        <v>96</v>
      </c>
      <c r="AV183" s="14" t="s">
        <v>96</v>
      </c>
      <c r="AW183" s="14" t="s">
        <v>41</v>
      </c>
      <c r="AX183" s="14" t="s">
        <v>86</v>
      </c>
      <c r="AY183" s="162" t="s">
        <v>190</v>
      </c>
    </row>
    <row r="184" spans="2:65" s="15" customFormat="1" ht="11.25">
      <c r="B184" s="168"/>
      <c r="D184" s="148" t="s">
        <v>200</v>
      </c>
      <c r="E184" s="169" t="s">
        <v>827</v>
      </c>
      <c r="F184" s="170" t="s">
        <v>207</v>
      </c>
      <c r="H184" s="171">
        <v>264</v>
      </c>
      <c r="I184" s="172"/>
      <c r="L184" s="168"/>
      <c r="M184" s="173"/>
      <c r="T184" s="174"/>
      <c r="AT184" s="169" t="s">
        <v>200</v>
      </c>
      <c r="AU184" s="169" t="s">
        <v>96</v>
      </c>
      <c r="AV184" s="15" t="s">
        <v>198</v>
      </c>
      <c r="AW184" s="15" t="s">
        <v>41</v>
      </c>
      <c r="AX184" s="15" t="s">
        <v>94</v>
      </c>
      <c r="AY184" s="169" t="s">
        <v>190</v>
      </c>
    </row>
    <row r="185" spans="2:65" s="1" customFormat="1" ht="16.5" customHeight="1">
      <c r="B185" s="33"/>
      <c r="C185" s="175" t="s">
        <v>252</v>
      </c>
      <c r="D185" s="175" t="s">
        <v>593</v>
      </c>
      <c r="E185" s="176" t="s">
        <v>893</v>
      </c>
      <c r="F185" s="177" t="s">
        <v>894</v>
      </c>
      <c r="G185" s="178" t="s">
        <v>196</v>
      </c>
      <c r="H185" s="179">
        <v>269.27999999999997</v>
      </c>
      <c r="I185" s="180"/>
      <c r="J185" s="181">
        <f>ROUND(I185*H185,2)</f>
        <v>0</v>
      </c>
      <c r="K185" s="177" t="s">
        <v>214</v>
      </c>
      <c r="L185" s="182"/>
      <c r="M185" s="183" t="s">
        <v>1</v>
      </c>
      <c r="N185" s="184" t="s">
        <v>51</v>
      </c>
      <c r="P185" s="143">
        <f>O185*H185</f>
        <v>0</v>
      </c>
      <c r="Q185" s="143">
        <v>0.27</v>
      </c>
      <c r="R185" s="143">
        <f>Q185*H185</f>
        <v>72.705600000000004</v>
      </c>
      <c r="S185" s="143">
        <v>0</v>
      </c>
      <c r="T185" s="144">
        <f>S185*H185</f>
        <v>0</v>
      </c>
      <c r="AR185" s="145" t="s">
        <v>237</v>
      </c>
      <c r="AT185" s="145" t="s">
        <v>593</v>
      </c>
      <c r="AU185" s="145" t="s">
        <v>96</v>
      </c>
      <c r="AY185" s="17" t="s">
        <v>190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7" t="s">
        <v>94</v>
      </c>
      <c r="BK185" s="146">
        <f>ROUND(I185*H185,2)</f>
        <v>0</v>
      </c>
      <c r="BL185" s="17" t="s">
        <v>198</v>
      </c>
      <c r="BM185" s="145" t="s">
        <v>895</v>
      </c>
    </row>
    <row r="186" spans="2:65" s="14" customFormat="1" ht="11.25">
      <c r="B186" s="161"/>
      <c r="D186" s="148" t="s">
        <v>200</v>
      </c>
      <c r="E186" s="162" t="s">
        <v>1</v>
      </c>
      <c r="F186" s="163" t="s">
        <v>896</v>
      </c>
      <c r="H186" s="164">
        <v>269.27999999999997</v>
      </c>
      <c r="I186" s="165"/>
      <c r="L186" s="161"/>
      <c r="M186" s="166"/>
      <c r="T186" s="167"/>
      <c r="AT186" s="162" t="s">
        <v>200</v>
      </c>
      <c r="AU186" s="162" t="s">
        <v>96</v>
      </c>
      <c r="AV186" s="14" t="s">
        <v>96</v>
      </c>
      <c r="AW186" s="14" t="s">
        <v>41</v>
      </c>
      <c r="AX186" s="14" t="s">
        <v>94</v>
      </c>
      <c r="AY186" s="162" t="s">
        <v>190</v>
      </c>
    </row>
    <row r="187" spans="2:65" s="1" customFormat="1" ht="16.5" customHeight="1">
      <c r="B187" s="33"/>
      <c r="C187" s="134" t="s">
        <v>191</v>
      </c>
      <c r="D187" s="134" t="s">
        <v>193</v>
      </c>
      <c r="E187" s="135" t="s">
        <v>897</v>
      </c>
      <c r="F187" s="136" t="s">
        <v>898</v>
      </c>
      <c r="G187" s="137" t="s">
        <v>196</v>
      </c>
      <c r="H187" s="138">
        <v>104</v>
      </c>
      <c r="I187" s="139"/>
      <c r="J187" s="140">
        <f>ROUND(I187*H187,2)</f>
        <v>0</v>
      </c>
      <c r="K187" s="136" t="s">
        <v>214</v>
      </c>
      <c r="L187" s="33"/>
      <c r="M187" s="141" t="s">
        <v>1</v>
      </c>
      <c r="N187" s="142" t="s">
        <v>51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198</v>
      </c>
      <c r="AT187" s="145" t="s">
        <v>193</v>
      </c>
      <c r="AU187" s="145" t="s">
        <v>96</v>
      </c>
      <c r="AY187" s="17" t="s">
        <v>190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94</v>
      </c>
      <c r="BK187" s="146">
        <f>ROUND(I187*H187,2)</f>
        <v>0</v>
      </c>
      <c r="BL187" s="17" t="s">
        <v>198</v>
      </c>
      <c r="BM187" s="145" t="s">
        <v>899</v>
      </c>
    </row>
    <row r="188" spans="2:65" s="14" customFormat="1" ht="11.25">
      <c r="B188" s="161"/>
      <c r="D188" s="148" t="s">
        <v>200</v>
      </c>
      <c r="E188" s="162" t="s">
        <v>1</v>
      </c>
      <c r="F188" s="163" t="s">
        <v>888</v>
      </c>
      <c r="H188" s="164">
        <v>104</v>
      </c>
      <c r="I188" s="165"/>
      <c r="L188" s="161"/>
      <c r="M188" s="166"/>
      <c r="T188" s="167"/>
      <c r="AT188" s="162" t="s">
        <v>200</v>
      </c>
      <c r="AU188" s="162" t="s">
        <v>96</v>
      </c>
      <c r="AV188" s="14" t="s">
        <v>96</v>
      </c>
      <c r="AW188" s="14" t="s">
        <v>41</v>
      </c>
      <c r="AX188" s="14" t="s">
        <v>86</v>
      </c>
      <c r="AY188" s="162" t="s">
        <v>190</v>
      </c>
    </row>
    <row r="189" spans="2:65" s="13" customFormat="1" ht="11.25">
      <c r="B189" s="154"/>
      <c r="D189" s="148" t="s">
        <v>200</v>
      </c>
      <c r="E189" s="155" t="s">
        <v>900</v>
      </c>
      <c r="F189" s="156" t="s">
        <v>203</v>
      </c>
      <c r="H189" s="157">
        <v>104</v>
      </c>
      <c r="I189" s="158"/>
      <c r="L189" s="154"/>
      <c r="M189" s="159"/>
      <c r="T189" s="160"/>
      <c r="AT189" s="155" t="s">
        <v>200</v>
      </c>
      <c r="AU189" s="155" t="s">
        <v>96</v>
      </c>
      <c r="AV189" s="13" t="s">
        <v>204</v>
      </c>
      <c r="AW189" s="13" t="s">
        <v>41</v>
      </c>
      <c r="AX189" s="13" t="s">
        <v>94</v>
      </c>
      <c r="AY189" s="155" t="s">
        <v>190</v>
      </c>
    </row>
    <row r="190" spans="2:65" s="1" customFormat="1" ht="21.75" customHeight="1">
      <c r="B190" s="33"/>
      <c r="C190" s="134" t="s">
        <v>8</v>
      </c>
      <c r="D190" s="134" t="s">
        <v>193</v>
      </c>
      <c r="E190" s="135" t="s">
        <v>901</v>
      </c>
      <c r="F190" s="136" t="s">
        <v>902</v>
      </c>
      <c r="G190" s="137" t="s">
        <v>224</v>
      </c>
      <c r="H190" s="138">
        <v>280</v>
      </c>
      <c r="I190" s="139"/>
      <c r="J190" s="140">
        <f>ROUND(I190*H190,2)</f>
        <v>0</v>
      </c>
      <c r="K190" s="136" t="s">
        <v>214</v>
      </c>
      <c r="L190" s="33"/>
      <c r="M190" s="141" t="s">
        <v>1</v>
      </c>
      <c r="N190" s="142" t="s">
        <v>51</v>
      </c>
      <c r="P190" s="143">
        <f>O190*H190</f>
        <v>0</v>
      </c>
      <c r="Q190" s="143">
        <v>0.16500000000000001</v>
      </c>
      <c r="R190" s="143">
        <f>Q190*H190</f>
        <v>46.2</v>
      </c>
      <c r="S190" s="143">
        <v>0</v>
      </c>
      <c r="T190" s="144">
        <f>S190*H190</f>
        <v>0</v>
      </c>
      <c r="AR190" s="145" t="s">
        <v>198</v>
      </c>
      <c r="AT190" s="145" t="s">
        <v>193</v>
      </c>
      <c r="AU190" s="145" t="s">
        <v>96</v>
      </c>
      <c r="AY190" s="17" t="s">
        <v>190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94</v>
      </c>
      <c r="BK190" s="146">
        <f>ROUND(I190*H190,2)</f>
        <v>0</v>
      </c>
      <c r="BL190" s="17" t="s">
        <v>198</v>
      </c>
      <c r="BM190" s="145" t="s">
        <v>903</v>
      </c>
    </row>
    <row r="191" spans="2:65" s="14" customFormat="1" ht="11.25">
      <c r="B191" s="161"/>
      <c r="D191" s="148" t="s">
        <v>200</v>
      </c>
      <c r="E191" s="162" t="s">
        <v>1</v>
      </c>
      <c r="F191" s="163" t="s">
        <v>904</v>
      </c>
      <c r="H191" s="164">
        <v>280</v>
      </c>
      <c r="I191" s="165"/>
      <c r="L191" s="161"/>
      <c r="M191" s="166"/>
      <c r="T191" s="167"/>
      <c r="AT191" s="162" t="s">
        <v>200</v>
      </c>
      <c r="AU191" s="162" t="s">
        <v>96</v>
      </c>
      <c r="AV191" s="14" t="s">
        <v>96</v>
      </c>
      <c r="AW191" s="14" t="s">
        <v>41</v>
      </c>
      <c r="AX191" s="14" t="s">
        <v>86</v>
      </c>
      <c r="AY191" s="162" t="s">
        <v>190</v>
      </c>
    </row>
    <row r="192" spans="2:65" s="15" customFormat="1" ht="11.25">
      <c r="B192" s="168"/>
      <c r="D192" s="148" t="s">
        <v>200</v>
      </c>
      <c r="E192" s="169" t="s">
        <v>764</v>
      </c>
      <c r="F192" s="170" t="s">
        <v>207</v>
      </c>
      <c r="H192" s="171">
        <v>280</v>
      </c>
      <c r="I192" s="172"/>
      <c r="L192" s="168"/>
      <c r="M192" s="173"/>
      <c r="T192" s="174"/>
      <c r="AT192" s="169" t="s">
        <v>200</v>
      </c>
      <c r="AU192" s="169" t="s">
        <v>96</v>
      </c>
      <c r="AV192" s="15" t="s">
        <v>198</v>
      </c>
      <c r="AW192" s="15" t="s">
        <v>41</v>
      </c>
      <c r="AX192" s="15" t="s">
        <v>94</v>
      </c>
      <c r="AY192" s="169" t="s">
        <v>190</v>
      </c>
    </row>
    <row r="193" spans="2:65" s="1" customFormat="1" ht="16.5" customHeight="1">
      <c r="B193" s="33"/>
      <c r="C193" s="175" t="s">
        <v>272</v>
      </c>
      <c r="D193" s="175" t="s">
        <v>593</v>
      </c>
      <c r="E193" s="176" t="s">
        <v>893</v>
      </c>
      <c r="F193" s="177" t="s">
        <v>894</v>
      </c>
      <c r="G193" s="178" t="s">
        <v>196</v>
      </c>
      <c r="H193" s="179">
        <v>57.12</v>
      </c>
      <c r="I193" s="180"/>
      <c r="J193" s="181">
        <f>ROUND(I193*H193,2)</f>
        <v>0</v>
      </c>
      <c r="K193" s="177" t="s">
        <v>214</v>
      </c>
      <c r="L193" s="182"/>
      <c r="M193" s="183" t="s">
        <v>1</v>
      </c>
      <c r="N193" s="184" t="s">
        <v>51</v>
      </c>
      <c r="P193" s="143">
        <f>O193*H193</f>
        <v>0</v>
      </c>
      <c r="Q193" s="143">
        <v>0.27</v>
      </c>
      <c r="R193" s="143">
        <f>Q193*H193</f>
        <v>15.4224</v>
      </c>
      <c r="S193" s="143">
        <v>0</v>
      </c>
      <c r="T193" s="144">
        <f>S193*H193</f>
        <v>0</v>
      </c>
      <c r="AR193" s="145" t="s">
        <v>237</v>
      </c>
      <c r="AT193" s="145" t="s">
        <v>593</v>
      </c>
      <c r="AU193" s="145" t="s">
        <v>96</v>
      </c>
      <c r="AY193" s="17" t="s">
        <v>190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94</v>
      </c>
      <c r="BK193" s="146">
        <f>ROUND(I193*H193,2)</f>
        <v>0</v>
      </c>
      <c r="BL193" s="17" t="s">
        <v>198</v>
      </c>
      <c r="BM193" s="145" t="s">
        <v>905</v>
      </c>
    </row>
    <row r="194" spans="2:65" s="14" customFormat="1" ht="11.25">
      <c r="B194" s="161"/>
      <c r="D194" s="148" t="s">
        <v>200</v>
      </c>
      <c r="E194" s="162" t="s">
        <v>1</v>
      </c>
      <c r="F194" s="163" t="s">
        <v>906</v>
      </c>
      <c r="H194" s="164">
        <v>57.12</v>
      </c>
      <c r="I194" s="165"/>
      <c r="L194" s="161"/>
      <c r="M194" s="166"/>
      <c r="T194" s="167"/>
      <c r="AT194" s="162" t="s">
        <v>200</v>
      </c>
      <c r="AU194" s="162" t="s">
        <v>96</v>
      </c>
      <c r="AV194" s="14" t="s">
        <v>96</v>
      </c>
      <c r="AW194" s="14" t="s">
        <v>41</v>
      </c>
      <c r="AX194" s="14" t="s">
        <v>94</v>
      </c>
      <c r="AY194" s="162" t="s">
        <v>190</v>
      </c>
    </row>
    <row r="195" spans="2:65" s="1" customFormat="1" ht="16.5" customHeight="1">
      <c r="B195" s="33"/>
      <c r="C195" s="134" t="s">
        <v>277</v>
      </c>
      <c r="D195" s="134" t="s">
        <v>193</v>
      </c>
      <c r="E195" s="135" t="s">
        <v>907</v>
      </c>
      <c r="F195" s="136" t="s">
        <v>908</v>
      </c>
      <c r="G195" s="137" t="s">
        <v>255</v>
      </c>
      <c r="H195" s="138">
        <v>16.8</v>
      </c>
      <c r="I195" s="139"/>
      <c r="J195" s="140">
        <f>ROUND(I195*H195,2)</f>
        <v>0</v>
      </c>
      <c r="K195" s="136" t="s">
        <v>197</v>
      </c>
      <c r="L195" s="33"/>
      <c r="M195" s="141" t="s">
        <v>1</v>
      </c>
      <c r="N195" s="142" t="s">
        <v>51</v>
      </c>
      <c r="P195" s="143">
        <f>O195*H195</f>
        <v>0</v>
      </c>
      <c r="Q195" s="143">
        <v>2.2563399999999998</v>
      </c>
      <c r="R195" s="143">
        <f>Q195*H195</f>
        <v>37.906511999999999</v>
      </c>
      <c r="S195" s="143">
        <v>0</v>
      </c>
      <c r="T195" s="144">
        <f>S195*H195</f>
        <v>0</v>
      </c>
      <c r="AR195" s="145" t="s">
        <v>198</v>
      </c>
      <c r="AT195" s="145" t="s">
        <v>193</v>
      </c>
      <c r="AU195" s="145" t="s">
        <v>96</v>
      </c>
      <c r="AY195" s="17" t="s">
        <v>190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7" t="s">
        <v>94</v>
      </c>
      <c r="BK195" s="146">
        <f>ROUND(I195*H195,2)</f>
        <v>0</v>
      </c>
      <c r="BL195" s="17" t="s">
        <v>198</v>
      </c>
      <c r="BM195" s="145" t="s">
        <v>909</v>
      </c>
    </row>
    <row r="196" spans="2:65" s="12" customFormat="1" ht="11.25">
      <c r="B196" s="147"/>
      <c r="D196" s="148" t="s">
        <v>200</v>
      </c>
      <c r="E196" s="149" t="s">
        <v>1</v>
      </c>
      <c r="F196" s="150" t="s">
        <v>910</v>
      </c>
      <c r="H196" s="149" t="s">
        <v>1</v>
      </c>
      <c r="I196" s="151"/>
      <c r="L196" s="147"/>
      <c r="M196" s="152"/>
      <c r="T196" s="153"/>
      <c r="AT196" s="149" t="s">
        <v>200</v>
      </c>
      <c r="AU196" s="149" t="s">
        <v>96</v>
      </c>
      <c r="AV196" s="12" t="s">
        <v>94</v>
      </c>
      <c r="AW196" s="12" t="s">
        <v>41</v>
      </c>
      <c r="AX196" s="12" t="s">
        <v>86</v>
      </c>
      <c r="AY196" s="149" t="s">
        <v>190</v>
      </c>
    </row>
    <row r="197" spans="2:65" s="12" customFormat="1" ht="11.25">
      <c r="B197" s="147"/>
      <c r="D197" s="148" t="s">
        <v>200</v>
      </c>
      <c r="E197" s="149" t="s">
        <v>1</v>
      </c>
      <c r="F197" s="150" t="s">
        <v>911</v>
      </c>
      <c r="H197" s="149" t="s">
        <v>1</v>
      </c>
      <c r="I197" s="151"/>
      <c r="L197" s="147"/>
      <c r="M197" s="152"/>
      <c r="T197" s="153"/>
      <c r="AT197" s="149" t="s">
        <v>200</v>
      </c>
      <c r="AU197" s="149" t="s">
        <v>96</v>
      </c>
      <c r="AV197" s="12" t="s">
        <v>94</v>
      </c>
      <c r="AW197" s="12" t="s">
        <v>41</v>
      </c>
      <c r="AX197" s="12" t="s">
        <v>86</v>
      </c>
      <c r="AY197" s="149" t="s">
        <v>190</v>
      </c>
    </row>
    <row r="198" spans="2:65" s="12" customFormat="1" ht="11.25">
      <c r="B198" s="147"/>
      <c r="D198" s="148" t="s">
        <v>200</v>
      </c>
      <c r="E198" s="149" t="s">
        <v>1</v>
      </c>
      <c r="F198" s="150" t="s">
        <v>912</v>
      </c>
      <c r="H198" s="149" t="s">
        <v>1</v>
      </c>
      <c r="I198" s="151"/>
      <c r="L198" s="147"/>
      <c r="M198" s="152"/>
      <c r="T198" s="153"/>
      <c r="AT198" s="149" t="s">
        <v>200</v>
      </c>
      <c r="AU198" s="149" t="s">
        <v>96</v>
      </c>
      <c r="AV198" s="12" t="s">
        <v>94</v>
      </c>
      <c r="AW198" s="12" t="s">
        <v>41</v>
      </c>
      <c r="AX198" s="12" t="s">
        <v>86</v>
      </c>
      <c r="AY198" s="149" t="s">
        <v>190</v>
      </c>
    </row>
    <row r="199" spans="2:65" s="14" customFormat="1" ht="11.25">
      <c r="B199" s="161"/>
      <c r="D199" s="148" t="s">
        <v>200</v>
      </c>
      <c r="E199" s="162" t="s">
        <v>1</v>
      </c>
      <c r="F199" s="163" t="s">
        <v>913</v>
      </c>
      <c r="H199" s="164">
        <v>16.8</v>
      </c>
      <c r="I199" s="165"/>
      <c r="L199" s="161"/>
      <c r="M199" s="166"/>
      <c r="T199" s="167"/>
      <c r="AT199" s="162" t="s">
        <v>200</v>
      </c>
      <c r="AU199" s="162" t="s">
        <v>96</v>
      </c>
      <c r="AV199" s="14" t="s">
        <v>96</v>
      </c>
      <c r="AW199" s="14" t="s">
        <v>41</v>
      </c>
      <c r="AX199" s="14" t="s">
        <v>86</v>
      </c>
      <c r="AY199" s="162" t="s">
        <v>190</v>
      </c>
    </row>
    <row r="200" spans="2:65" s="15" customFormat="1" ht="11.25">
      <c r="B200" s="168"/>
      <c r="D200" s="148" t="s">
        <v>200</v>
      </c>
      <c r="E200" s="169" t="s">
        <v>1</v>
      </c>
      <c r="F200" s="170" t="s">
        <v>207</v>
      </c>
      <c r="H200" s="171">
        <v>16.8</v>
      </c>
      <c r="I200" s="172"/>
      <c r="L200" s="168"/>
      <c r="M200" s="173"/>
      <c r="T200" s="174"/>
      <c r="AT200" s="169" t="s">
        <v>200</v>
      </c>
      <c r="AU200" s="169" t="s">
        <v>96</v>
      </c>
      <c r="AV200" s="15" t="s">
        <v>198</v>
      </c>
      <c r="AW200" s="15" t="s">
        <v>41</v>
      </c>
      <c r="AX200" s="15" t="s">
        <v>94</v>
      </c>
      <c r="AY200" s="169" t="s">
        <v>190</v>
      </c>
    </row>
    <row r="201" spans="2:65" s="1" customFormat="1" ht="16.5" customHeight="1">
      <c r="B201" s="33"/>
      <c r="C201" s="134" t="s">
        <v>282</v>
      </c>
      <c r="D201" s="134" t="s">
        <v>193</v>
      </c>
      <c r="E201" s="135" t="s">
        <v>914</v>
      </c>
      <c r="F201" s="136" t="s">
        <v>915</v>
      </c>
      <c r="G201" s="137" t="s">
        <v>224</v>
      </c>
      <c r="H201" s="138">
        <v>7</v>
      </c>
      <c r="I201" s="139"/>
      <c r="J201" s="140">
        <f>ROUND(I201*H201,2)</f>
        <v>0</v>
      </c>
      <c r="K201" s="136" t="s">
        <v>214</v>
      </c>
      <c r="L201" s="33"/>
      <c r="M201" s="141" t="s">
        <v>1</v>
      </c>
      <c r="N201" s="142" t="s">
        <v>51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198</v>
      </c>
      <c r="AT201" s="145" t="s">
        <v>193</v>
      </c>
      <c r="AU201" s="145" t="s">
        <v>96</v>
      </c>
      <c r="AY201" s="17" t="s">
        <v>190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94</v>
      </c>
      <c r="BK201" s="146">
        <f>ROUND(I201*H201,2)</f>
        <v>0</v>
      </c>
      <c r="BL201" s="17" t="s">
        <v>198</v>
      </c>
      <c r="BM201" s="145" t="s">
        <v>916</v>
      </c>
    </row>
    <row r="202" spans="2:65" s="14" customFormat="1" ht="11.25">
      <c r="B202" s="161"/>
      <c r="D202" s="148" t="s">
        <v>200</v>
      </c>
      <c r="E202" s="162" t="s">
        <v>1</v>
      </c>
      <c r="F202" s="163" t="s">
        <v>917</v>
      </c>
      <c r="H202" s="164">
        <v>7</v>
      </c>
      <c r="I202" s="165"/>
      <c r="L202" s="161"/>
      <c r="M202" s="166"/>
      <c r="T202" s="167"/>
      <c r="AT202" s="162" t="s">
        <v>200</v>
      </c>
      <c r="AU202" s="162" t="s">
        <v>96</v>
      </c>
      <c r="AV202" s="14" t="s">
        <v>96</v>
      </c>
      <c r="AW202" s="14" t="s">
        <v>41</v>
      </c>
      <c r="AX202" s="14" t="s">
        <v>86</v>
      </c>
      <c r="AY202" s="162" t="s">
        <v>190</v>
      </c>
    </row>
    <row r="203" spans="2:65" s="15" customFormat="1" ht="11.25">
      <c r="B203" s="168"/>
      <c r="D203" s="148" t="s">
        <v>200</v>
      </c>
      <c r="E203" s="169" t="s">
        <v>782</v>
      </c>
      <c r="F203" s="170" t="s">
        <v>207</v>
      </c>
      <c r="H203" s="171">
        <v>7</v>
      </c>
      <c r="I203" s="172"/>
      <c r="L203" s="168"/>
      <c r="M203" s="173"/>
      <c r="T203" s="174"/>
      <c r="AT203" s="169" t="s">
        <v>200</v>
      </c>
      <c r="AU203" s="169" t="s">
        <v>96</v>
      </c>
      <c r="AV203" s="15" t="s">
        <v>198</v>
      </c>
      <c r="AW203" s="15" t="s">
        <v>41</v>
      </c>
      <c r="AX203" s="15" t="s">
        <v>94</v>
      </c>
      <c r="AY203" s="169" t="s">
        <v>190</v>
      </c>
    </row>
    <row r="204" spans="2:65" s="1" customFormat="1" ht="16.5" customHeight="1">
      <c r="B204" s="33"/>
      <c r="C204" s="134" t="s">
        <v>288</v>
      </c>
      <c r="D204" s="134" t="s">
        <v>193</v>
      </c>
      <c r="E204" s="135" t="s">
        <v>918</v>
      </c>
      <c r="F204" s="136" t="s">
        <v>919</v>
      </c>
      <c r="G204" s="137" t="s">
        <v>196</v>
      </c>
      <c r="H204" s="138">
        <v>266.8</v>
      </c>
      <c r="I204" s="139"/>
      <c r="J204" s="140">
        <f>ROUND(I204*H204,2)</f>
        <v>0</v>
      </c>
      <c r="K204" s="136" t="s">
        <v>197</v>
      </c>
      <c r="L204" s="33"/>
      <c r="M204" s="141" t="s">
        <v>1</v>
      </c>
      <c r="N204" s="142" t="s">
        <v>51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198</v>
      </c>
      <c r="AT204" s="145" t="s">
        <v>193</v>
      </c>
      <c r="AU204" s="145" t="s">
        <v>96</v>
      </c>
      <c r="AY204" s="17" t="s">
        <v>190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94</v>
      </c>
      <c r="BK204" s="146">
        <f>ROUND(I204*H204,2)</f>
        <v>0</v>
      </c>
      <c r="BL204" s="17" t="s">
        <v>198</v>
      </c>
      <c r="BM204" s="145" t="s">
        <v>920</v>
      </c>
    </row>
    <row r="205" spans="2:65" s="14" customFormat="1" ht="11.25">
      <c r="B205" s="161"/>
      <c r="D205" s="148" t="s">
        <v>200</v>
      </c>
      <c r="E205" s="162" t="s">
        <v>1</v>
      </c>
      <c r="F205" s="163" t="s">
        <v>783</v>
      </c>
      <c r="H205" s="164">
        <v>322.8</v>
      </c>
      <c r="I205" s="165"/>
      <c r="L205" s="161"/>
      <c r="M205" s="166"/>
      <c r="T205" s="167"/>
      <c r="AT205" s="162" t="s">
        <v>200</v>
      </c>
      <c r="AU205" s="162" t="s">
        <v>96</v>
      </c>
      <c r="AV205" s="14" t="s">
        <v>96</v>
      </c>
      <c r="AW205" s="14" t="s">
        <v>41</v>
      </c>
      <c r="AX205" s="14" t="s">
        <v>86</v>
      </c>
      <c r="AY205" s="162" t="s">
        <v>190</v>
      </c>
    </row>
    <row r="206" spans="2:65" s="14" customFormat="1" ht="11.25">
      <c r="B206" s="161"/>
      <c r="D206" s="148" t="s">
        <v>200</v>
      </c>
      <c r="E206" s="162" t="s">
        <v>1</v>
      </c>
      <c r="F206" s="163" t="s">
        <v>921</v>
      </c>
      <c r="H206" s="164">
        <v>-56</v>
      </c>
      <c r="I206" s="165"/>
      <c r="L206" s="161"/>
      <c r="M206" s="166"/>
      <c r="T206" s="167"/>
      <c r="AT206" s="162" t="s">
        <v>200</v>
      </c>
      <c r="AU206" s="162" t="s">
        <v>96</v>
      </c>
      <c r="AV206" s="14" t="s">
        <v>96</v>
      </c>
      <c r="AW206" s="14" t="s">
        <v>41</v>
      </c>
      <c r="AX206" s="14" t="s">
        <v>86</v>
      </c>
      <c r="AY206" s="162" t="s">
        <v>190</v>
      </c>
    </row>
    <row r="207" spans="2:65" s="15" customFormat="1" ht="11.25">
      <c r="B207" s="168"/>
      <c r="D207" s="148" t="s">
        <v>200</v>
      </c>
      <c r="E207" s="169" t="s">
        <v>1</v>
      </c>
      <c r="F207" s="170" t="s">
        <v>207</v>
      </c>
      <c r="H207" s="171">
        <v>266.8</v>
      </c>
      <c r="I207" s="172"/>
      <c r="L207" s="168"/>
      <c r="M207" s="173"/>
      <c r="T207" s="174"/>
      <c r="AT207" s="169" t="s">
        <v>200</v>
      </c>
      <c r="AU207" s="169" t="s">
        <v>96</v>
      </c>
      <c r="AV207" s="15" t="s">
        <v>198</v>
      </c>
      <c r="AW207" s="15" t="s">
        <v>41</v>
      </c>
      <c r="AX207" s="15" t="s">
        <v>94</v>
      </c>
      <c r="AY207" s="169" t="s">
        <v>190</v>
      </c>
    </row>
    <row r="208" spans="2:65" s="1" customFormat="1" ht="16.5" customHeight="1">
      <c r="B208" s="33"/>
      <c r="C208" s="134" t="s">
        <v>293</v>
      </c>
      <c r="D208" s="134" t="s">
        <v>193</v>
      </c>
      <c r="E208" s="135" t="s">
        <v>922</v>
      </c>
      <c r="F208" s="136" t="s">
        <v>923</v>
      </c>
      <c r="G208" s="137" t="s">
        <v>196</v>
      </c>
      <c r="H208" s="138">
        <v>266.8</v>
      </c>
      <c r="I208" s="139"/>
      <c r="J208" s="140">
        <f>ROUND(I208*H208,2)</f>
        <v>0</v>
      </c>
      <c r="K208" s="136" t="s">
        <v>197</v>
      </c>
      <c r="L208" s="33"/>
      <c r="M208" s="141" t="s">
        <v>1</v>
      </c>
      <c r="N208" s="142" t="s">
        <v>51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198</v>
      </c>
      <c r="AT208" s="145" t="s">
        <v>193</v>
      </c>
      <c r="AU208" s="145" t="s">
        <v>96</v>
      </c>
      <c r="AY208" s="17" t="s">
        <v>190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94</v>
      </c>
      <c r="BK208" s="146">
        <f>ROUND(I208*H208,2)</f>
        <v>0</v>
      </c>
      <c r="BL208" s="17" t="s">
        <v>198</v>
      </c>
      <c r="BM208" s="145" t="s">
        <v>924</v>
      </c>
    </row>
    <row r="209" spans="2:65" s="14" customFormat="1" ht="11.25">
      <c r="B209" s="161"/>
      <c r="D209" s="148" t="s">
        <v>200</v>
      </c>
      <c r="E209" s="162" t="s">
        <v>1</v>
      </c>
      <c r="F209" s="163" t="s">
        <v>783</v>
      </c>
      <c r="H209" s="164">
        <v>322.8</v>
      </c>
      <c r="I209" s="165"/>
      <c r="L209" s="161"/>
      <c r="M209" s="166"/>
      <c r="T209" s="167"/>
      <c r="AT209" s="162" t="s">
        <v>200</v>
      </c>
      <c r="AU209" s="162" t="s">
        <v>96</v>
      </c>
      <c r="AV209" s="14" t="s">
        <v>96</v>
      </c>
      <c r="AW209" s="14" t="s">
        <v>41</v>
      </c>
      <c r="AX209" s="14" t="s">
        <v>86</v>
      </c>
      <c r="AY209" s="162" t="s">
        <v>190</v>
      </c>
    </row>
    <row r="210" spans="2:65" s="14" customFormat="1" ht="11.25">
      <c r="B210" s="161"/>
      <c r="D210" s="148" t="s">
        <v>200</v>
      </c>
      <c r="E210" s="162" t="s">
        <v>1</v>
      </c>
      <c r="F210" s="163" t="s">
        <v>921</v>
      </c>
      <c r="H210" s="164">
        <v>-56</v>
      </c>
      <c r="I210" s="165"/>
      <c r="L210" s="161"/>
      <c r="M210" s="166"/>
      <c r="T210" s="167"/>
      <c r="AT210" s="162" t="s">
        <v>200</v>
      </c>
      <c r="AU210" s="162" t="s">
        <v>96</v>
      </c>
      <c r="AV210" s="14" t="s">
        <v>96</v>
      </c>
      <c r="AW210" s="14" t="s">
        <v>41</v>
      </c>
      <c r="AX210" s="14" t="s">
        <v>86</v>
      </c>
      <c r="AY210" s="162" t="s">
        <v>190</v>
      </c>
    </row>
    <row r="211" spans="2:65" s="15" customFormat="1" ht="11.25">
      <c r="B211" s="168"/>
      <c r="D211" s="148" t="s">
        <v>200</v>
      </c>
      <c r="E211" s="169" t="s">
        <v>1</v>
      </c>
      <c r="F211" s="170" t="s">
        <v>207</v>
      </c>
      <c r="H211" s="171">
        <v>266.8</v>
      </c>
      <c r="I211" s="172"/>
      <c r="L211" s="168"/>
      <c r="M211" s="173"/>
      <c r="T211" s="174"/>
      <c r="AT211" s="169" t="s">
        <v>200</v>
      </c>
      <c r="AU211" s="169" t="s">
        <v>96</v>
      </c>
      <c r="AV211" s="15" t="s">
        <v>198</v>
      </c>
      <c r="AW211" s="15" t="s">
        <v>41</v>
      </c>
      <c r="AX211" s="15" t="s">
        <v>94</v>
      </c>
      <c r="AY211" s="169" t="s">
        <v>190</v>
      </c>
    </row>
    <row r="212" spans="2:65" s="1" customFormat="1" ht="16.5" customHeight="1">
      <c r="B212" s="33"/>
      <c r="C212" s="134" t="s">
        <v>297</v>
      </c>
      <c r="D212" s="134" t="s">
        <v>193</v>
      </c>
      <c r="E212" s="135" t="s">
        <v>614</v>
      </c>
      <c r="F212" s="136" t="s">
        <v>615</v>
      </c>
      <c r="G212" s="137" t="s">
        <v>255</v>
      </c>
      <c r="H212" s="138">
        <v>64.56</v>
      </c>
      <c r="I212" s="139"/>
      <c r="J212" s="140">
        <f>ROUND(I212*H212,2)</f>
        <v>0</v>
      </c>
      <c r="K212" s="136" t="s">
        <v>197</v>
      </c>
      <c r="L212" s="33"/>
      <c r="M212" s="141" t="s">
        <v>1</v>
      </c>
      <c r="N212" s="142" t="s">
        <v>51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198</v>
      </c>
      <c r="AT212" s="145" t="s">
        <v>193</v>
      </c>
      <c r="AU212" s="145" t="s">
        <v>96</v>
      </c>
      <c r="AY212" s="17" t="s">
        <v>190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94</v>
      </c>
      <c r="BK212" s="146">
        <f>ROUND(I212*H212,2)</f>
        <v>0</v>
      </c>
      <c r="BL212" s="17" t="s">
        <v>198</v>
      </c>
      <c r="BM212" s="145" t="s">
        <v>925</v>
      </c>
    </row>
    <row r="213" spans="2:65" s="14" customFormat="1" ht="11.25">
      <c r="B213" s="161"/>
      <c r="D213" s="148" t="s">
        <v>200</v>
      </c>
      <c r="E213" s="162" t="s">
        <v>1</v>
      </c>
      <c r="F213" s="163" t="s">
        <v>926</v>
      </c>
      <c r="H213" s="164">
        <v>64.56</v>
      </c>
      <c r="I213" s="165"/>
      <c r="L213" s="161"/>
      <c r="M213" s="166"/>
      <c r="T213" s="167"/>
      <c r="AT213" s="162" t="s">
        <v>200</v>
      </c>
      <c r="AU213" s="162" t="s">
        <v>96</v>
      </c>
      <c r="AV213" s="14" t="s">
        <v>96</v>
      </c>
      <c r="AW213" s="14" t="s">
        <v>41</v>
      </c>
      <c r="AX213" s="14" t="s">
        <v>94</v>
      </c>
      <c r="AY213" s="162" t="s">
        <v>190</v>
      </c>
    </row>
    <row r="214" spans="2:65" s="1" customFormat="1" ht="21.75" customHeight="1">
      <c r="B214" s="33"/>
      <c r="C214" s="134" t="s">
        <v>302</v>
      </c>
      <c r="D214" s="134" t="s">
        <v>193</v>
      </c>
      <c r="E214" s="135" t="s">
        <v>619</v>
      </c>
      <c r="F214" s="136" t="s">
        <v>620</v>
      </c>
      <c r="G214" s="137" t="s">
        <v>255</v>
      </c>
      <c r="H214" s="138">
        <v>64.56</v>
      </c>
      <c r="I214" s="139"/>
      <c r="J214" s="140">
        <f>ROUND(I214*H214,2)</f>
        <v>0</v>
      </c>
      <c r="K214" s="136" t="s">
        <v>197</v>
      </c>
      <c r="L214" s="33"/>
      <c r="M214" s="141" t="s">
        <v>1</v>
      </c>
      <c r="N214" s="142" t="s">
        <v>51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198</v>
      </c>
      <c r="AT214" s="145" t="s">
        <v>193</v>
      </c>
      <c r="AU214" s="145" t="s">
        <v>96</v>
      </c>
      <c r="AY214" s="17" t="s">
        <v>190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94</v>
      </c>
      <c r="BK214" s="146">
        <f>ROUND(I214*H214,2)</f>
        <v>0</v>
      </c>
      <c r="BL214" s="17" t="s">
        <v>198</v>
      </c>
      <c r="BM214" s="145" t="s">
        <v>927</v>
      </c>
    </row>
    <row r="215" spans="2:65" s="1" customFormat="1" ht="16.5" customHeight="1">
      <c r="B215" s="33"/>
      <c r="C215" s="134" t="s">
        <v>306</v>
      </c>
      <c r="D215" s="134" t="s">
        <v>193</v>
      </c>
      <c r="E215" s="135" t="s">
        <v>928</v>
      </c>
      <c r="F215" s="136" t="s">
        <v>929</v>
      </c>
      <c r="G215" s="137" t="s">
        <v>291</v>
      </c>
      <c r="H215" s="138">
        <v>220.81100000000001</v>
      </c>
      <c r="I215" s="139"/>
      <c r="J215" s="140">
        <f>ROUND(I215*H215,2)</f>
        <v>0</v>
      </c>
      <c r="K215" s="136" t="s">
        <v>197</v>
      </c>
      <c r="L215" s="33"/>
      <c r="M215" s="141" t="s">
        <v>1</v>
      </c>
      <c r="N215" s="142" t="s">
        <v>51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198</v>
      </c>
      <c r="AT215" s="145" t="s">
        <v>193</v>
      </c>
      <c r="AU215" s="145" t="s">
        <v>96</v>
      </c>
      <c r="AY215" s="17" t="s">
        <v>190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94</v>
      </c>
      <c r="BK215" s="146">
        <f>ROUND(I215*H215,2)</f>
        <v>0</v>
      </c>
      <c r="BL215" s="17" t="s">
        <v>198</v>
      </c>
      <c r="BM215" s="145" t="s">
        <v>930</v>
      </c>
    </row>
    <row r="216" spans="2:65" s="11" customFormat="1" ht="22.9" customHeight="1">
      <c r="B216" s="122"/>
      <c r="D216" s="123" t="s">
        <v>85</v>
      </c>
      <c r="E216" s="132" t="s">
        <v>931</v>
      </c>
      <c r="F216" s="132" t="s">
        <v>932</v>
      </c>
      <c r="I216" s="125"/>
      <c r="J216" s="133">
        <f>BK216</f>
        <v>0</v>
      </c>
      <c r="L216" s="122"/>
      <c r="M216" s="127"/>
      <c r="P216" s="128">
        <f>SUM(P217:P379)</f>
        <v>0</v>
      </c>
      <c r="R216" s="128">
        <f>SUM(R217:R379)</f>
        <v>219.66126133999998</v>
      </c>
      <c r="T216" s="129">
        <f>SUM(T217:T379)</f>
        <v>0</v>
      </c>
      <c r="AR216" s="123" t="s">
        <v>94</v>
      </c>
      <c r="AT216" s="130" t="s">
        <v>85</v>
      </c>
      <c r="AU216" s="130" t="s">
        <v>94</v>
      </c>
      <c r="AY216" s="123" t="s">
        <v>190</v>
      </c>
      <c r="BK216" s="131">
        <f>SUM(BK217:BK379)</f>
        <v>0</v>
      </c>
    </row>
    <row r="217" spans="2:65" s="1" customFormat="1" ht="16.5" customHeight="1">
      <c r="B217" s="33"/>
      <c r="C217" s="134" t="s">
        <v>7</v>
      </c>
      <c r="D217" s="134" t="s">
        <v>193</v>
      </c>
      <c r="E217" s="135" t="s">
        <v>933</v>
      </c>
      <c r="F217" s="136" t="s">
        <v>934</v>
      </c>
      <c r="G217" s="137" t="s">
        <v>255</v>
      </c>
      <c r="H217" s="138">
        <v>42.3</v>
      </c>
      <c r="I217" s="139"/>
      <c r="J217" s="140">
        <f>ROUND(I217*H217,2)</f>
        <v>0</v>
      </c>
      <c r="K217" s="136" t="s">
        <v>197</v>
      </c>
      <c r="L217" s="33"/>
      <c r="M217" s="141" t="s">
        <v>1</v>
      </c>
      <c r="N217" s="142" t="s">
        <v>51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198</v>
      </c>
      <c r="AT217" s="145" t="s">
        <v>193</v>
      </c>
      <c r="AU217" s="145" t="s">
        <v>96</v>
      </c>
      <c r="AY217" s="17" t="s">
        <v>190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94</v>
      </c>
      <c r="BK217" s="146">
        <f>ROUND(I217*H217,2)</f>
        <v>0</v>
      </c>
      <c r="BL217" s="17" t="s">
        <v>198</v>
      </c>
      <c r="BM217" s="145" t="s">
        <v>935</v>
      </c>
    </row>
    <row r="218" spans="2:65" s="12" customFormat="1" ht="11.25">
      <c r="B218" s="147"/>
      <c r="D218" s="148" t="s">
        <v>200</v>
      </c>
      <c r="E218" s="149" t="s">
        <v>1</v>
      </c>
      <c r="F218" s="150" t="s">
        <v>844</v>
      </c>
      <c r="H218" s="149" t="s">
        <v>1</v>
      </c>
      <c r="I218" s="151"/>
      <c r="L218" s="147"/>
      <c r="M218" s="152"/>
      <c r="T218" s="153"/>
      <c r="AT218" s="149" t="s">
        <v>200</v>
      </c>
      <c r="AU218" s="149" t="s">
        <v>96</v>
      </c>
      <c r="AV218" s="12" t="s">
        <v>94</v>
      </c>
      <c r="AW218" s="12" t="s">
        <v>41</v>
      </c>
      <c r="AX218" s="12" t="s">
        <v>86</v>
      </c>
      <c r="AY218" s="149" t="s">
        <v>190</v>
      </c>
    </row>
    <row r="219" spans="2:65" s="12" customFormat="1" ht="11.25">
      <c r="B219" s="147"/>
      <c r="D219" s="148" t="s">
        <v>200</v>
      </c>
      <c r="E219" s="149" t="s">
        <v>1</v>
      </c>
      <c r="F219" s="150" t="s">
        <v>936</v>
      </c>
      <c r="H219" s="149" t="s">
        <v>1</v>
      </c>
      <c r="I219" s="151"/>
      <c r="L219" s="147"/>
      <c r="M219" s="152"/>
      <c r="T219" s="153"/>
      <c r="AT219" s="149" t="s">
        <v>200</v>
      </c>
      <c r="AU219" s="149" t="s">
        <v>96</v>
      </c>
      <c r="AV219" s="12" t="s">
        <v>94</v>
      </c>
      <c r="AW219" s="12" t="s">
        <v>41</v>
      </c>
      <c r="AX219" s="12" t="s">
        <v>86</v>
      </c>
      <c r="AY219" s="149" t="s">
        <v>190</v>
      </c>
    </row>
    <row r="220" spans="2:65" s="12" customFormat="1" ht="11.25">
      <c r="B220" s="147"/>
      <c r="D220" s="148" t="s">
        <v>200</v>
      </c>
      <c r="E220" s="149" t="s">
        <v>1</v>
      </c>
      <c r="F220" s="150" t="s">
        <v>937</v>
      </c>
      <c r="H220" s="149" t="s">
        <v>1</v>
      </c>
      <c r="I220" s="151"/>
      <c r="L220" s="147"/>
      <c r="M220" s="152"/>
      <c r="T220" s="153"/>
      <c r="AT220" s="149" t="s">
        <v>200</v>
      </c>
      <c r="AU220" s="149" t="s">
        <v>96</v>
      </c>
      <c r="AV220" s="12" t="s">
        <v>94</v>
      </c>
      <c r="AW220" s="12" t="s">
        <v>41</v>
      </c>
      <c r="AX220" s="12" t="s">
        <v>86</v>
      </c>
      <c r="AY220" s="149" t="s">
        <v>190</v>
      </c>
    </row>
    <row r="221" spans="2:65" s="12" customFormat="1" ht="11.25">
      <c r="B221" s="147"/>
      <c r="D221" s="148" t="s">
        <v>200</v>
      </c>
      <c r="E221" s="149" t="s">
        <v>1</v>
      </c>
      <c r="F221" s="150" t="s">
        <v>938</v>
      </c>
      <c r="H221" s="149" t="s">
        <v>1</v>
      </c>
      <c r="I221" s="151"/>
      <c r="L221" s="147"/>
      <c r="M221" s="152"/>
      <c r="T221" s="153"/>
      <c r="AT221" s="149" t="s">
        <v>200</v>
      </c>
      <c r="AU221" s="149" t="s">
        <v>96</v>
      </c>
      <c r="AV221" s="12" t="s">
        <v>94</v>
      </c>
      <c r="AW221" s="12" t="s">
        <v>41</v>
      </c>
      <c r="AX221" s="12" t="s">
        <v>86</v>
      </c>
      <c r="AY221" s="149" t="s">
        <v>190</v>
      </c>
    </row>
    <row r="222" spans="2:65" s="14" customFormat="1" ht="11.25">
      <c r="B222" s="161"/>
      <c r="D222" s="148" t="s">
        <v>200</v>
      </c>
      <c r="E222" s="162" t="s">
        <v>1</v>
      </c>
      <c r="F222" s="163" t="s">
        <v>939</v>
      </c>
      <c r="H222" s="164">
        <v>42.3</v>
      </c>
      <c r="I222" s="165"/>
      <c r="L222" s="161"/>
      <c r="M222" s="166"/>
      <c r="T222" s="167"/>
      <c r="AT222" s="162" t="s">
        <v>200</v>
      </c>
      <c r="AU222" s="162" t="s">
        <v>96</v>
      </c>
      <c r="AV222" s="14" t="s">
        <v>96</v>
      </c>
      <c r="AW222" s="14" t="s">
        <v>41</v>
      </c>
      <c r="AX222" s="14" t="s">
        <v>86</v>
      </c>
      <c r="AY222" s="162" t="s">
        <v>190</v>
      </c>
    </row>
    <row r="223" spans="2:65" s="15" customFormat="1" ht="11.25">
      <c r="B223" s="168"/>
      <c r="D223" s="148" t="s">
        <v>200</v>
      </c>
      <c r="E223" s="169" t="s">
        <v>820</v>
      </c>
      <c r="F223" s="170" t="s">
        <v>207</v>
      </c>
      <c r="H223" s="171">
        <v>42.3</v>
      </c>
      <c r="I223" s="172"/>
      <c r="L223" s="168"/>
      <c r="M223" s="173"/>
      <c r="T223" s="174"/>
      <c r="AT223" s="169" t="s">
        <v>200</v>
      </c>
      <c r="AU223" s="169" t="s">
        <v>96</v>
      </c>
      <c r="AV223" s="15" t="s">
        <v>198</v>
      </c>
      <c r="AW223" s="15" t="s">
        <v>41</v>
      </c>
      <c r="AX223" s="15" t="s">
        <v>94</v>
      </c>
      <c r="AY223" s="169" t="s">
        <v>190</v>
      </c>
    </row>
    <row r="224" spans="2:65" s="1" customFormat="1" ht="16.5" customHeight="1">
      <c r="B224" s="33"/>
      <c r="C224" s="134" t="s">
        <v>313</v>
      </c>
      <c r="D224" s="134" t="s">
        <v>193</v>
      </c>
      <c r="E224" s="135" t="s">
        <v>940</v>
      </c>
      <c r="F224" s="136" t="s">
        <v>941</v>
      </c>
      <c r="G224" s="137" t="s">
        <v>255</v>
      </c>
      <c r="H224" s="138">
        <v>41.5</v>
      </c>
      <c r="I224" s="139"/>
      <c r="J224" s="140">
        <f>ROUND(I224*H224,2)</f>
        <v>0</v>
      </c>
      <c r="K224" s="136" t="s">
        <v>197</v>
      </c>
      <c r="L224" s="33"/>
      <c r="M224" s="141" t="s">
        <v>1</v>
      </c>
      <c r="N224" s="142" t="s">
        <v>51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198</v>
      </c>
      <c r="AT224" s="145" t="s">
        <v>193</v>
      </c>
      <c r="AU224" s="145" t="s">
        <v>96</v>
      </c>
      <c r="AY224" s="17" t="s">
        <v>190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94</v>
      </c>
      <c r="BK224" s="146">
        <f>ROUND(I224*H224,2)</f>
        <v>0</v>
      </c>
      <c r="BL224" s="17" t="s">
        <v>198</v>
      </c>
      <c r="BM224" s="145" t="s">
        <v>942</v>
      </c>
    </row>
    <row r="225" spans="2:65" s="12" customFormat="1" ht="11.25">
      <c r="B225" s="147"/>
      <c r="D225" s="148" t="s">
        <v>200</v>
      </c>
      <c r="E225" s="149" t="s">
        <v>1</v>
      </c>
      <c r="F225" s="150" t="s">
        <v>943</v>
      </c>
      <c r="H225" s="149" t="s">
        <v>1</v>
      </c>
      <c r="I225" s="151"/>
      <c r="L225" s="147"/>
      <c r="M225" s="152"/>
      <c r="T225" s="153"/>
      <c r="AT225" s="149" t="s">
        <v>200</v>
      </c>
      <c r="AU225" s="149" t="s">
        <v>96</v>
      </c>
      <c r="AV225" s="12" t="s">
        <v>94</v>
      </c>
      <c r="AW225" s="12" t="s">
        <v>41</v>
      </c>
      <c r="AX225" s="12" t="s">
        <v>86</v>
      </c>
      <c r="AY225" s="149" t="s">
        <v>190</v>
      </c>
    </row>
    <row r="226" spans="2:65" s="12" customFormat="1" ht="11.25">
      <c r="B226" s="147"/>
      <c r="D226" s="148" t="s">
        <v>200</v>
      </c>
      <c r="E226" s="149" t="s">
        <v>1</v>
      </c>
      <c r="F226" s="150" t="s">
        <v>944</v>
      </c>
      <c r="H226" s="149" t="s">
        <v>1</v>
      </c>
      <c r="I226" s="151"/>
      <c r="L226" s="147"/>
      <c r="M226" s="152"/>
      <c r="T226" s="153"/>
      <c r="AT226" s="149" t="s">
        <v>200</v>
      </c>
      <c r="AU226" s="149" t="s">
        <v>96</v>
      </c>
      <c r="AV226" s="12" t="s">
        <v>94</v>
      </c>
      <c r="AW226" s="12" t="s">
        <v>41</v>
      </c>
      <c r="AX226" s="12" t="s">
        <v>86</v>
      </c>
      <c r="AY226" s="149" t="s">
        <v>190</v>
      </c>
    </row>
    <row r="227" spans="2:65" s="12" customFormat="1" ht="11.25">
      <c r="B227" s="147"/>
      <c r="D227" s="148" t="s">
        <v>200</v>
      </c>
      <c r="E227" s="149" t="s">
        <v>1</v>
      </c>
      <c r="F227" s="150" t="s">
        <v>945</v>
      </c>
      <c r="H227" s="149" t="s">
        <v>1</v>
      </c>
      <c r="I227" s="151"/>
      <c r="L227" s="147"/>
      <c r="M227" s="152"/>
      <c r="T227" s="153"/>
      <c r="AT227" s="149" t="s">
        <v>200</v>
      </c>
      <c r="AU227" s="149" t="s">
        <v>96</v>
      </c>
      <c r="AV227" s="12" t="s">
        <v>94</v>
      </c>
      <c r="AW227" s="12" t="s">
        <v>41</v>
      </c>
      <c r="AX227" s="12" t="s">
        <v>86</v>
      </c>
      <c r="AY227" s="149" t="s">
        <v>190</v>
      </c>
    </row>
    <row r="228" spans="2:65" s="12" customFormat="1" ht="11.25">
      <c r="B228" s="147"/>
      <c r="D228" s="148" t="s">
        <v>200</v>
      </c>
      <c r="E228" s="149" t="s">
        <v>1</v>
      </c>
      <c r="F228" s="150" t="s">
        <v>946</v>
      </c>
      <c r="H228" s="149" t="s">
        <v>1</v>
      </c>
      <c r="I228" s="151"/>
      <c r="L228" s="147"/>
      <c r="M228" s="152"/>
      <c r="T228" s="153"/>
      <c r="AT228" s="149" t="s">
        <v>200</v>
      </c>
      <c r="AU228" s="149" t="s">
        <v>96</v>
      </c>
      <c r="AV228" s="12" t="s">
        <v>94</v>
      </c>
      <c r="AW228" s="12" t="s">
        <v>41</v>
      </c>
      <c r="AX228" s="12" t="s">
        <v>86</v>
      </c>
      <c r="AY228" s="149" t="s">
        <v>190</v>
      </c>
    </row>
    <row r="229" spans="2:65" s="14" customFormat="1" ht="11.25">
      <c r="B229" s="161"/>
      <c r="D229" s="148" t="s">
        <v>200</v>
      </c>
      <c r="E229" s="162" t="s">
        <v>1</v>
      </c>
      <c r="F229" s="163" t="s">
        <v>947</v>
      </c>
      <c r="H229" s="164">
        <v>23.5</v>
      </c>
      <c r="I229" s="165"/>
      <c r="L229" s="161"/>
      <c r="M229" s="166"/>
      <c r="T229" s="167"/>
      <c r="AT229" s="162" t="s">
        <v>200</v>
      </c>
      <c r="AU229" s="162" t="s">
        <v>96</v>
      </c>
      <c r="AV229" s="14" t="s">
        <v>96</v>
      </c>
      <c r="AW229" s="14" t="s">
        <v>41</v>
      </c>
      <c r="AX229" s="14" t="s">
        <v>86</v>
      </c>
      <c r="AY229" s="162" t="s">
        <v>190</v>
      </c>
    </row>
    <row r="230" spans="2:65" s="14" customFormat="1" ht="11.25">
      <c r="B230" s="161"/>
      <c r="D230" s="148" t="s">
        <v>200</v>
      </c>
      <c r="E230" s="162" t="s">
        <v>1</v>
      </c>
      <c r="F230" s="163" t="s">
        <v>948</v>
      </c>
      <c r="H230" s="164">
        <v>18</v>
      </c>
      <c r="I230" s="165"/>
      <c r="L230" s="161"/>
      <c r="M230" s="166"/>
      <c r="T230" s="167"/>
      <c r="AT230" s="162" t="s">
        <v>200</v>
      </c>
      <c r="AU230" s="162" t="s">
        <v>96</v>
      </c>
      <c r="AV230" s="14" t="s">
        <v>96</v>
      </c>
      <c r="AW230" s="14" t="s">
        <v>41</v>
      </c>
      <c r="AX230" s="14" t="s">
        <v>86</v>
      </c>
      <c r="AY230" s="162" t="s">
        <v>190</v>
      </c>
    </row>
    <row r="231" spans="2:65" s="15" customFormat="1" ht="11.25">
      <c r="B231" s="168"/>
      <c r="D231" s="148" t="s">
        <v>200</v>
      </c>
      <c r="E231" s="169" t="s">
        <v>765</v>
      </c>
      <c r="F231" s="170" t="s">
        <v>207</v>
      </c>
      <c r="H231" s="171">
        <v>41.5</v>
      </c>
      <c r="I231" s="172"/>
      <c r="L231" s="168"/>
      <c r="M231" s="173"/>
      <c r="T231" s="174"/>
      <c r="AT231" s="169" t="s">
        <v>200</v>
      </c>
      <c r="AU231" s="169" t="s">
        <v>96</v>
      </c>
      <c r="AV231" s="15" t="s">
        <v>198</v>
      </c>
      <c r="AW231" s="15" t="s">
        <v>41</v>
      </c>
      <c r="AX231" s="15" t="s">
        <v>94</v>
      </c>
      <c r="AY231" s="169" t="s">
        <v>190</v>
      </c>
    </row>
    <row r="232" spans="2:65" s="1" customFormat="1" ht="16.5" customHeight="1">
      <c r="B232" s="33"/>
      <c r="C232" s="175" t="s">
        <v>317</v>
      </c>
      <c r="D232" s="175" t="s">
        <v>593</v>
      </c>
      <c r="E232" s="176" t="s">
        <v>949</v>
      </c>
      <c r="F232" s="177" t="s">
        <v>950</v>
      </c>
      <c r="G232" s="178" t="s">
        <v>291</v>
      </c>
      <c r="H232" s="179">
        <v>95.45</v>
      </c>
      <c r="I232" s="180"/>
      <c r="J232" s="181">
        <f>ROUND(I232*H232,2)</f>
        <v>0</v>
      </c>
      <c r="K232" s="177" t="s">
        <v>197</v>
      </c>
      <c r="L232" s="182"/>
      <c r="M232" s="183" t="s">
        <v>1</v>
      </c>
      <c r="N232" s="184" t="s">
        <v>51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237</v>
      </c>
      <c r="AT232" s="145" t="s">
        <v>593</v>
      </c>
      <c r="AU232" s="145" t="s">
        <v>96</v>
      </c>
      <c r="AY232" s="17" t="s">
        <v>190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7" t="s">
        <v>94</v>
      </c>
      <c r="BK232" s="146">
        <f>ROUND(I232*H232,2)</f>
        <v>0</v>
      </c>
      <c r="BL232" s="17" t="s">
        <v>198</v>
      </c>
      <c r="BM232" s="145" t="s">
        <v>951</v>
      </c>
    </row>
    <row r="233" spans="2:65" s="12" customFormat="1" ht="11.25">
      <c r="B233" s="147"/>
      <c r="D233" s="148" t="s">
        <v>200</v>
      </c>
      <c r="E233" s="149" t="s">
        <v>1</v>
      </c>
      <c r="F233" s="150" t="s">
        <v>952</v>
      </c>
      <c r="H233" s="149" t="s">
        <v>1</v>
      </c>
      <c r="I233" s="151"/>
      <c r="L233" s="147"/>
      <c r="M233" s="152"/>
      <c r="T233" s="153"/>
      <c r="AT233" s="149" t="s">
        <v>200</v>
      </c>
      <c r="AU233" s="149" t="s">
        <v>96</v>
      </c>
      <c r="AV233" s="12" t="s">
        <v>94</v>
      </c>
      <c r="AW233" s="12" t="s">
        <v>41</v>
      </c>
      <c r="AX233" s="12" t="s">
        <v>86</v>
      </c>
      <c r="AY233" s="149" t="s">
        <v>190</v>
      </c>
    </row>
    <row r="234" spans="2:65" s="12" customFormat="1" ht="11.25">
      <c r="B234" s="147"/>
      <c r="D234" s="148" t="s">
        <v>200</v>
      </c>
      <c r="E234" s="149" t="s">
        <v>1</v>
      </c>
      <c r="F234" s="150" t="s">
        <v>953</v>
      </c>
      <c r="H234" s="149" t="s">
        <v>1</v>
      </c>
      <c r="I234" s="151"/>
      <c r="L234" s="147"/>
      <c r="M234" s="152"/>
      <c r="T234" s="153"/>
      <c r="AT234" s="149" t="s">
        <v>200</v>
      </c>
      <c r="AU234" s="149" t="s">
        <v>96</v>
      </c>
      <c r="AV234" s="12" t="s">
        <v>94</v>
      </c>
      <c r="AW234" s="12" t="s">
        <v>41</v>
      </c>
      <c r="AX234" s="12" t="s">
        <v>86</v>
      </c>
      <c r="AY234" s="149" t="s">
        <v>190</v>
      </c>
    </row>
    <row r="235" spans="2:65" s="12" customFormat="1" ht="11.25">
      <c r="B235" s="147"/>
      <c r="D235" s="148" t="s">
        <v>200</v>
      </c>
      <c r="E235" s="149" t="s">
        <v>1</v>
      </c>
      <c r="F235" s="150" t="s">
        <v>954</v>
      </c>
      <c r="H235" s="149" t="s">
        <v>1</v>
      </c>
      <c r="I235" s="151"/>
      <c r="L235" s="147"/>
      <c r="M235" s="152"/>
      <c r="T235" s="153"/>
      <c r="AT235" s="149" t="s">
        <v>200</v>
      </c>
      <c r="AU235" s="149" t="s">
        <v>96</v>
      </c>
      <c r="AV235" s="12" t="s">
        <v>94</v>
      </c>
      <c r="AW235" s="12" t="s">
        <v>41</v>
      </c>
      <c r="AX235" s="12" t="s">
        <v>86</v>
      </c>
      <c r="AY235" s="149" t="s">
        <v>190</v>
      </c>
    </row>
    <row r="236" spans="2:65" s="12" customFormat="1" ht="11.25">
      <c r="B236" s="147"/>
      <c r="D236" s="148" t="s">
        <v>200</v>
      </c>
      <c r="E236" s="149" t="s">
        <v>1</v>
      </c>
      <c r="F236" s="150" t="s">
        <v>955</v>
      </c>
      <c r="H236" s="149" t="s">
        <v>1</v>
      </c>
      <c r="I236" s="151"/>
      <c r="L236" s="147"/>
      <c r="M236" s="152"/>
      <c r="T236" s="153"/>
      <c r="AT236" s="149" t="s">
        <v>200</v>
      </c>
      <c r="AU236" s="149" t="s">
        <v>96</v>
      </c>
      <c r="AV236" s="12" t="s">
        <v>94</v>
      </c>
      <c r="AW236" s="12" t="s">
        <v>41</v>
      </c>
      <c r="AX236" s="12" t="s">
        <v>86</v>
      </c>
      <c r="AY236" s="149" t="s">
        <v>190</v>
      </c>
    </row>
    <row r="237" spans="2:65" s="13" customFormat="1" ht="11.25">
      <c r="B237" s="154"/>
      <c r="D237" s="148" t="s">
        <v>200</v>
      </c>
      <c r="E237" s="155" t="s">
        <v>1</v>
      </c>
      <c r="F237" s="156" t="s">
        <v>203</v>
      </c>
      <c r="H237" s="157">
        <v>0</v>
      </c>
      <c r="I237" s="158"/>
      <c r="L237" s="154"/>
      <c r="M237" s="159"/>
      <c r="T237" s="160"/>
      <c r="AT237" s="155" t="s">
        <v>200</v>
      </c>
      <c r="AU237" s="155" t="s">
        <v>96</v>
      </c>
      <c r="AV237" s="13" t="s">
        <v>204</v>
      </c>
      <c r="AW237" s="13" t="s">
        <v>41</v>
      </c>
      <c r="AX237" s="13" t="s">
        <v>86</v>
      </c>
      <c r="AY237" s="155" t="s">
        <v>190</v>
      </c>
    </row>
    <row r="238" spans="2:65" s="12" customFormat="1" ht="11.25">
      <c r="B238" s="147"/>
      <c r="D238" s="148" t="s">
        <v>200</v>
      </c>
      <c r="E238" s="149" t="s">
        <v>1</v>
      </c>
      <c r="F238" s="150" t="s">
        <v>956</v>
      </c>
      <c r="H238" s="149" t="s">
        <v>1</v>
      </c>
      <c r="I238" s="151"/>
      <c r="L238" s="147"/>
      <c r="M238" s="152"/>
      <c r="T238" s="153"/>
      <c r="AT238" s="149" t="s">
        <v>200</v>
      </c>
      <c r="AU238" s="149" t="s">
        <v>96</v>
      </c>
      <c r="AV238" s="12" t="s">
        <v>94</v>
      </c>
      <c r="AW238" s="12" t="s">
        <v>41</v>
      </c>
      <c r="AX238" s="12" t="s">
        <v>86</v>
      </c>
      <c r="AY238" s="149" t="s">
        <v>190</v>
      </c>
    </row>
    <row r="239" spans="2:65" s="14" customFormat="1" ht="11.25">
      <c r="B239" s="161"/>
      <c r="D239" s="148" t="s">
        <v>200</v>
      </c>
      <c r="E239" s="162" t="s">
        <v>1</v>
      </c>
      <c r="F239" s="163" t="s">
        <v>957</v>
      </c>
      <c r="H239" s="164">
        <v>95.45</v>
      </c>
      <c r="I239" s="165"/>
      <c r="L239" s="161"/>
      <c r="M239" s="166"/>
      <c r="T239" s="167"/>
      <c r="AT239" s="162" t="s">
        <v>200</v>
      </c>
      <c r="AU239" s="162" t="s">
        <v>96</v>
      </c>
      <c r="AV239" s="14" t="s">
        <v>96</v>
      </c>
      <c r="AW239" s="14" t="s">
        <v>41</v>
      </c>
      <c r="AX239" s="14" t="s">
        <v>86</v>
      </c>
      <c r="AY239" s="162" t="s">
        <v>190</v>
      </c>
    </row>
    <row r="240" spans="2:65" s="15" customFormat="1" ht="11.25">
      <c r="B240" s="168"/>
      <c r="D240" s="148" t="s">
        <v>200</v>
      </c>
      <c r="E240" s="169" t="s">
        <v>1</v>
      </c>
      <c r="F240" s="170" t="s">
        <v>207</v>
      </c>
      <c r="H240" s="171">
        <v>95.45</v>
      </c>
      <c r="I240" s="172"/>
      <c r="L240" s="168"/>
      <c r="M240" s="173"/>
      <c r="T240" s="174"/>
      <c r="AT240" s="169" t="s">
        <v>200</v>
      </c>
      <c r="AU240" s="169" t="s">
        <v>96</v>
      </c>
      <c r="AV240" s="15" t="s">
        <v>198</v>
      </c>
      <c r="AW240" s="15" t="s">
        <v>41</v>
      </c>
      <c r="AX240" s="15" t="s">
        <v>94</v>
      </c>
      <c r="AY240" s="169" t="s">
        <v>190</v>
      </c>
    </row>
    <row r="241" spans="2:65" s="1" customFormat="1" ht="16.5" customHeight="1">
      <c r="B241" s="33"/>
      <c r="C241" s="134" t="s">
        <v>322</v>
      </c>
      <c r="D241" s="134" t="s">
        <v>193</v>
      </c>
      <c r="E241" s="135" t="s">
        <v>614</v>
      </c>
      <c r="F241" s="136" t="s">
        <v>615</v>
      </c>
      <c r="G241" s="137" t="s">
        <v>255</v>
      </c>
      <c r="H241" s="138">
        <v>41.5</v>
      </c>
      <c r="I241" s="139"/>
      <c r="J241" s="140">
        <f>ROUND(I241*H241,2)</f>
        <v>0</v>
      </c>
      <c r="K241" s="136" t="s">
        <v>197</v>
      </c>
      <c r="L241" s="33"/>
      <c r="M241" s="141" t="s">
        <v>1</v>
      </c>
      <c r="N241" s="142" t="s">
        <v>51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198</v>
      </c>
      <c r="AT241" s="145" t="s">
        <v>193</v>
      </c>
      <c r="AU241" s="145" t="s">
        <v>96</v>
      </c>
      <c r="AY241" s="17" t="s">
        <v>190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94</v>
      </c>
      <c r="BK241" s="146">
        <f>ROUND(I241*H241,2)</f>
        <v>0</v>
      </c>
      <c r="BL241" s="17" t="s">
        <v>198</v>
      </c>
      <c r="BM241" s="145" t="s">
        <v>958</v>
      </c>
    </row>
    <row r="242" spans="2:65" s="12" customFormat="1" ht="11.25">
      <c r="B242" s="147"/>
      <c r="D242" s="148" t="s">
        <v>200</v>
      </c>
      <c r="E242" s="149" t="s">
        <v>1</v>
      </c>
      <c r="F242" s="150" t="s">
        <v>959</v>
      </c>
      <c r="H242" s="149" t="s">
        <v>1</v>
      </c>
      <c r="I242" s="151"/>
      <c r="L242" s="147"/>
      <c r="M242" s="152"/>
      <c r="T242" s="153"/>
      <c r="AT242" s="149" t="s">
        <v>200</v>
      </c>
      <c r="AU242" s="149" t="s">
        <v>96</v>
      </c>
      <c r="AV242" s="12" t="s">
        <v>94</v>
      </c>
      <c r="AW242" s="12" t="s">
        <v>41</v>
      </c>
      <c r="AX242" s="12" t="s">
        <v>86</v>
      </c>
      <c r="AY242" s="149" t="s">
        <v>190</v>
      </c>
    </row>
    <row r="243" spans="2:65" s="14" customFormat="1" ht="11.25">
      <c r="B243" s="161"/>
      <c r="D243" s="148" t="s">
        <v>200</v>
      </c>
      <c r="E243" s="162" t="s">
        <v>1</v>
      </c>
      <c r="F243" s="163" t="s">
        <v>765</v>
      </c>
      <c r="H243" s="164">
        <v>41.5</v>
      </c>
      <c r="I243" s="165"/>
      <c r="L243" s="161"/>
      <c r="M243" s="166"/>
      <c r="T243" s="167"/>
      <c r="AT243" s="162" t="s">
        <v>200</v>
      </c>
      <c r="AU243" s="162" t="s">
        <v>96</v>
      </c>
      <c r="AV243" s="14" t="s">
        <v>96</v>
      </c>
      <c r="AW243" s="14" t="s">
        <v>41</v>
      </c>
      <c r="AX243" s="14" t="s">
        <v>94</v>
      </c>
      <c r="AY243" s="162" t="s">
        <v>190</v>
      </c>
    </row>
    <row r="244" spans="2:65" s="1" customFormat="1" ht="21.75" customHeight="1">
      <c r="B244" s="33"/>
      <c r="C244" s="134" t="s">
        <v>328</v>
      </c>
      <c r="D244" s="134" t="s">
        <v>193</v>
      </c>
      <c r="E244" s="135" t="s">
        <v>619</v>
      </c>
      <c r="F244" s="136" t="s">
        <v>620</v>
      </c>
      <c r="G244" s="137" t="s">
        <v>255</v>
      </c>
      <c r="H244" s="138">
        <v>41.5</v>
      </c>
      <c r="I244" s="139"/>
      <c r="J244" s="140">
        <f>ROUND(I244*H244,2)</f>
        <v>0</v>
      </c>
      <c r="K244" s="136" t="s">
        <v>197</v>
      </c>
      <c r="L244" s="33"/>
      <c r="M244" s="141" t="s">
        <v>1</v>
      </c>
      <c r="N244" s="142" t="s">
        <v>51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198</v>
      </c>
      <c r="AT244" s="145" t="s">
        <v>193</v>
      </c>
      <c r="AU244" s="145" t="s">
        <v>96</v>
      </c>
      <c r="AY244" s="17" t="s">
        <v>190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94</v>
      </c>
      <c r="BK244" s="146">
        <f>ROUND(I244*H244,2)</f>
        <v>0</v>
      </c>
      <c r="BL244" s="17" t="s">
        <v>198</v>
      </c>
      <c r="BM244" s="145" t="s">
        <v>960</v>
      </c>
    </row>
    <row r="245" spans="2:65" s="1" customFormat="1" ht="16.5" customHeight="1">
      <c r="B245" s="33"/>
      <c r="C245" s="134" t="s">
        <v>333</v>
      </c>
      <c r="D245" s="134" t="s">
        <v>193</v>
      </c>
      <c r="E245" s="135" t="s">
        <v>961</v>
      </c>
      <c r="F245" s="136" t="s">
        <v>962</v>
      </c>
      <c r="G245" s="137" t="s">
        <v>196</v>
      </c>
      <c r="H245" s="138">
        <v>36</v>
      </c>
      <c r="I245" s="139"/>
      <c r="J245" s="140">
        <f>ROUND(I245*H245,2)</f>
        <v>0</v>
      </c>
      <c r="K245" s="136" t="s">
        <v>197</v>
      </c>
      <c r="L245" s="33"/>
      <c r="M245" s="141" t="s">
        <v>1</v>
      </c>
      <c r="N245" s="142" t="s">
        <v>51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198</v>
      </c>
      <c r="AT245" s="145" t="s">
        <v>193</v>
      </c>
      <c r="AU245" s="145" t="s">
        <v>96</v>
      </c>
      <c r="AY245" s="17" t="s">
        <v>190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94</v>
      </c>
      <c r="BK245" s="146">
        <f>ROUND(I245*H245,2)</f>
        <v>0</v>
      </c>
      <c r="BL245" s="17" t="s">
        <v>198</v>
      </c>
      <c r="BM245" s="145" t="s">
        <v>963</v>
      </c>
    </row>
    <row r="246" spans="2:65" s="12" customFormat="1" ht="11.25">
      <c r="B246" s="147"/>
      <c r="D246" s="148" t="s">
        <v>200</v>
      </c>
      <c r="E246" s="149" t="s">
        <v>1</v>
      </c>
      <c r="F246" s="150" t="s">
        <v>943</v>
      </c>
      <c r="H246" s="149" t="s">
        <v>1</v>
      </c>
      <c r="I246" s="151"/>
      <c r="L246" s="147"/>
      <c r="M246" s="152"/>
      <c r="T246" s="153"/>
      <c r="AT246" s="149" t="s">
        <v>200</v>
      </c>
      <c r="AU246" s="149" t="s">
        <v>96</v>
      </c>
      <c r="AV246" s="12" t="s">
        <v>94</v>
      </c>
      <c r="AW246" s="12" t="s">
        <v>41</v>
      </c>
      <c r="AX246" s="12" t="s">
        <v>86</v>
      </c>
      <c r="AY246" s="149" t="s">
        <v>190</v>
      </c>
    </row>
    <row r="247" spans="2:65" s="12" customFormat="1" ht="11.25">
      <c r="B247" s="147"/>
      <c r="D247" s="148" t="s">
        <v>200</v>
      </c>
      <c r="E247" s="149" t="s">
        <v>1</v>
      </c>
      <c r="F247" s="150" t="s">
        <v>964</v>
      </c>
      <c r="H247" s="149" t="s">
        <v>1</v>
      </c>
      <c r="I247" s="151"/>
      <c r="L247" s="147"/>
      <c r="M247" s="152"/>
      <c r="T247" s="153"/>
      <c r="AT247" s="149" t="s">
        <v>200</v>
      </c>
      <c r="AU247" s="149" t="s">
        <v>96</v>
      </c>
      <c r="AV247" s="12" t="s">
        <v>94</v>
      </c>
      <c r="AW247" s="12" t="s">
        <v>41</v>
      </c>
      <c r="AX247" s="12" t="s">
        <v>86</v>
      </c>
      <c r="AY247" s="149" t="s">
        <v>190</v>
      </c>
    </row>
    <row r="248" spans="2:65" s="12" customFormat="1" ht="11.25">
      <c r="B248" s="147"/>
      <c r="D248" s="148" t="s">
        <v>200</v>
      </c>
      <c r="E248" s="149" t="s">
        <v>1</v>
      </c>
      <c r="F248" s="150" t="s">
        <v>965</v>
      </c>
      <c r="H248" s="149" t="s">
        <v>1</v>
      </c>
      <c r="I248" s="151"/>
      <c r="L248" s="147"/>
      <c r="M248" s="152"/>
      <c r="T248" s="153"/>
      <c r="AT248" s="149" t="s">
        <v>200</v>
      </c>
      <c r="AU248" s="149" t="s">
        <v>96</v>
      </c>
      <c r="AV248" s="12" t="s">
        <v>94</v>
      </c>
      <c r="AW248" s="12" t="s">
        <v>41</v>
      </c>
      <c r="AX248" s="12" t="s">
        <v>86</v>
      </c>
      <c r="AY248" s="149" t="s">
        <v>190</v>
      </c>
    </row>
    <row r="249" spans="2:65" s="14" customFormat="1" ht="11.25">
      <c r="B249" s="161"/>
      <c r="D249" s="148" t="s">
        <v>200</v>
      </c>
      <c r="E249" s="162" t="s">
        <v>1</v>
      </c>
      <c r="F249" s="163" t="s">
        <v>966</v>
      </c>
      <c r="H249" s="164">
        <v>36</v>
      </c>
      <c r="I249" s="165"/>
      <c r="L249" s="161"/>
      <c r="M249" s="166"/>
      <c r="T249" s="167"/>
      <c r="AT249" s="162" t="s">
        <v>200</v>
      </c>
      <c r="AU249" s="162" t="s">
        <v>96</v>
      </c>
      <c r="AV249" s="14" t="s">
        <v>96</v>
      </c>
      <c r="AW249" s="14" t="s">
        <v>41</v>
      </c>
      <c r="AX249" s="14" t="s">
        <v>86</v>
      </c>
      <c r="AY249" s="162" t="s">
        <v>190</v>
      </c>
    </row>
    <row r="250" spans="2:65" s="15" customFormat="1" ht="11.25">
      <c r="B250" s="168"/>
      <c r="D250" s="148" t="s">
        <v>200</v>
      </c>
      <c r="E250" s="169" t="s">
        <v>1</v>
      </c>
      <c r="F250" s="170" t="s">
        <v>207</v>
      </c>
      <c r="H250" s="171">
        <v>36</v>
      </c>
      <c r="I250" s="172"/>
      <c r="L250" s="168"/>
      <c r="M250" s="173"/>
      <c r="T250" s="174"/>
      <c r="AT250" s="169" t="s">
        <v>200</v>
      </c>
      <c r="AU250" s="169" t="s">
        <v>96</v>
      </c>
      <c r="AV250" s="15" t="s">
        <v>198</v>
      </c>
      <c r="AW250" s="15" t="s">
        <v>41</v>
      </c>
      <c r="AX250" s="15" t="s">
        <v>94</v>
      </c>
      <c r="AY250" s="169" t="s">
        <v>190</v>
      </c>
    </row>
    <row r="251" spans="2:65" s="1" customFormat="1" ht="16.5" customHeight="1">
      <c r="B251" s="33"/>
      <c r="C251" s="134" t="s">
        <v>337</v>
      </c>
      <c r="D251" s="134" t="s">
        <v>193</v>
      </c>
      <c r="E251" s="135" t="s">
        <v>967</v>
      </c>
      <c r="F251" s="136" t="s">
        <v>968</v>
      </c>
      <c r="G251" s="137" t="s">
        <v>196</v>
      </c>
      <c r="H251" s="138">
        <v>186</v>
      </c>
      <c r="I251" s="139"/>
      <c r="J251" s="140">
        <f>ROUND(I251*H251,2)</f>
        <v>0</v>
      </c>
      <c r="K251" s="136" t="s">
        <v>197</v>
      </c>
      <c r="L251" s="33"/>
      <c r="M251" s="141" t="s">
        <v>1</v>
      </c>
      <c r="N251" s="142" t="s">
        <v>51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198</v>
      </c>
      <c r="AT251" s="145" t="s">
        <v>193</v>
      </c>
      <c r="AU251" s="145" t="s">
        <v>96</v>
      </c>
      <c r="AY251" s="17" t="s">
        <v>190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7" t="s">
        <v>94</v>
      </c>
      <c r="BK251" s="146">
        <f>ROUND(I251*H251,2)</f>
        <v>0</v>
      </c>
      <c r="BL251" s="17" t="s">
        <v>198</v>
      </c>
      <c r="BM251" s="145" t="s">
        <v>969</v>
      </c>
    </row>
    <row r="252" spans="2:65" s="12" customFormat="1" ht="11.25">
      <c r="B252" s="147"/>
      <c r="D252" s="148" t="s">
        <v>200</v>
      </c>
      <c r="E252" s="149" t="s">
        <v>1</v>
      </c>
      <c r="F252" s="150" t="s">
        <v>943</v>
      </c>
      <c r="H252" s="149" t="s">
        <v>1</v>
      </c>
      <c r="I252" s="151"/>
      <c r="L252" s="147"/>
      <c r="M252" s="152"/>
      <c r="T252" s="153"/>
      <c r="AT252" s="149" t="s">
        <v>200</v>
      </c>
      <c r="AU252" s="149" t="s">
        <v>96</v>
      </c>
      <c r="AV252" s="12" t="s">
        <v>94</v>
      </c>
      <c r="AW252" s="12" t="s">
        <v>41</v>
      </c>
      <c r="AX252" s="12" t="s">
        <v>86</v>
      </c>
      <c r="AY252" s="149" t="s">
        <v>190</v>
      </c>
    </row>
    <row r="253" spans="2:65" s="12" customFormat="1" ht="11.25">
      <c r="B253" s="147"/>
      <c r="D253" s="148" t="s">
        <v>200</v>
      </c>
      <c r="E253" s="149" t="s">
        <v>1</v>
      </c>
      <c r="F253" s="150" t="s">
        <v>970</v>
      </c>
      <c r="H253" s="149" t="s">
        <v>1</v>
      </c>
      <c r="I253" s="151"/>
      <c r="L253" s="147"/>
      <c r="M253" s="152"/>
      <c r="T253" s="153"/>
      <c r="AT253" s="149" t="s">
        <v>200</v>
      </c>
      <c r="AU253" s="149" t="s">
        <v>96</v>
      </c>
      <c r="AV253" s="12" t="s">
        <v>94</v>
      </c>
      <c r="AW253" s="12" t="s">
        <v>41</v>
      </c>
      <c r="AX253" s="12" t="s">
        <v>86</v>
      </c>
      <c r="AY253" s="149" t="s">
        <v>190</v>
      </c>
    </row>
    <row r="254" spans="2:65" s="14" customFormat="1" ht="11.25">
      <c r="B254" s="161"/>
      <c r="D254" s="148" t="s">
        <v>200</v>
      </c>
      <c r="E254" s="162" t="s">
        <v>1</v>
      </c>
      <c r="F254" s="163" t="s">
        <v>971</v>
      </c>
      <c r="H254" s="164">
        <v>94</v>
      </c>
      <c r="I254" s="165"/>
      <c r="L254" s="161"/>
      <c r="M254" s="166"/>
      <c r="T254" s="167"/>
      <c r="AT254" s="162" t="s">
        <v>200</v>
      </c>
      <c r="AU254" s="162" t="s">
        <v>96</v>
      </c>
      <c r="AV254" s="14" t="s">
        <v>96</v>
      </c>
      <c r="AW254" s="14" t="s">
        <v>41</v>
      </c>
      <c r="AX254" s="14" t="s">
        <v>86</v>
      </c>
      <c r="AY254" s="162" t="s">
        <v>190</v>
      </c>
    </row>
    <row r="255" spans="2:65" s="14" customFormat="1" ht="11.25">
      <c r="B255" s="161"/>
      <c r="D255" s="148" t="s">
        <v>200</v>
      </c>
      <c r="E255" s="162" t="s">
        <v>1</v>
      </c>
      <c r="F255" s="163" t="s">
        <v>972</v>
      </c>
      <c r="H255" s="164">
        <v>92</v>
      </c>
      <c r="I255" s="165"/>
      <c r="L255" s="161"/>
      <c r="M255" s="166"/>
      <c r="T255" s="167"/>
      <c r="AT255" s="162" t="s">
        <v>200</v>
      </c>
      <c r="AU255" s="162" t="s">
        <v>96</v>
      </c>
      <c r="AV255" s="14" t="s">
        <v>96</v>
      </c>
      <c r="AW255" s="14" t="s">
        <v>41</v>
      </c>
      <c r="AX255" s="14" t="s">
        <v>86</v>
      </c>
      <c r="AY255" s="162" t="s">
        <v>190</v>
      </c>
    </row>
    <row r="256" spans="2:65" s="15" customFormat="1" ht="11.25">
      <c r="B256" s="168"/>
      <c r="D256" s="148" t="s">
        <v>200</v>
      </c>
      <c r="E256" s="169" t="s">
        <v>1</v>
      </c>
      <c r="F256" s="170" t="s">
        <v>207</v>
      </c>
      <c r="H256" s="171">
        <v>186</v>
      </c>
      <c r="I256" s="172"/>
      <c r="L256" s="168"/>
      <c r="M256" s="173"/>
      <c r="T256" s="174"/>
      <c r="AT256" s="169" t="s">
        <v>200</v>
      </c>
      <c r="AU256" s="169" t="s">
        <v>96</v>
      </c>
      <c r="AV256" s="15" t="s">
        <v>198</v>
      </c>
      <c r="AW256" s="15" t="s">
        <v>41</v>
      </c>
      <c r="AX256" s="15" t="s">
        <v>94</v>
      </c>
      <c r="AY256" s="169" t="s">
        <v>190</v>
      </c>
    </row>
    <row r="257" spans="2:65" s="1" customFormat="1" ht="16.5" customHeight="1">
      <c r="B257" s="33"/>
      <c r="C257" s="134" t="s">
        <v>343</v>
      </c>
      <c r="D257" s="134" t="s">
        <v>193</v>
      </c>
      <c r="E257" s="135" t="s">
        <v>973</v>
      </c>
      <c r="F257" s="136" t="s">
        <v>974</v>
      </c>
      <c r="G257" s="137" t="s">
        <v>196</v>
      </c>
      <c r="H257" s="138">
        <v>180.9</v>
      </c>
      <c r="I257" s="139"/>
      <c r="J257" s="140">
        <f>ROUND(I257*H257,2)</f>
        <v>0</v>
      </c>
      <c r="K257" s="136" t="s">
        <v>197</v>
      </c>
      <c r="L257" s="33"/>
      <c r="M257" s="141" t="s">
        <v>1</v>
      </c>
      <c r="N257" s="142" t="s">
        <v>51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198</v>
      </c>
      <c r="AT257" s="145" t="s">
        <v>193</v>
      </c>
      <c r="AU257" s="145" t="s">
        <v>96</v>
      </c>
      <c r="AY257" s="17" t="s">
        <v>190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7" t="s">
        <v>94</v>
      </c>
      <c r="BK257" s="146">
        <f>ROUND(I257*H257,2)</f>
        <v>0</v>
      </c>
      <c r="BL257" s="17" t="s">
        <v>198</v>
      </c>
      <c r="BM257" s="145" t="s">
        <v>975</v>
      </c>
    </row>
    <row r="258" spans="2:65" s="12" customFormat="1" ht="11.25">
      <c r="B258" s="147"/>
      <c r="D258" s="148" t="s">
        <v>200</v>
      </c>
      <c r="E258" s="149" t="s">
        <v>1</v>
      </c>
      <c r="F258" s="150" t="s">
        <v>976</v>
      </c>
      <c r="H258" s="149" t="s">
        <v>1</v>
      </c>
      <c r="I258" s="151"/>
      <c r="L258" s="147"/>
      <c r="M258" s="152"/>
      <c r="T258" s="153"/>
      <c r="AT258" s="149" t="s">
        <v>200</v>
      </c>
      <c r="AU258" s="149" t="s">
        <v>96</v>
      </c>
      <c r="AV258" s="12" t="s">
        <v>94</v>
      </c>
      <c r="AW258" s="12" t="s">
        <v>41</v>
      </c>
      <c r="AX258" s="12" t="s">
        <v>86</v>
      </c>
      <c r="AY258" s="149" t="s">
        <v>190</v>
      </c>
    </row>
    <row r="259" spans="2:65" s="14" customFormat="1" ht="11.25">
      <c r="B259" s="161"/>
      <c r="D259" s="148" t="s">
        <v>200</v>
      </c>
      <c r="E259" s="162" t="s">
        <v>1</v>
      </c>
      <c r="F259" s="163" t="s">
        <v>977</v>
      </c>
      <c r="H259" s="164">
        <v>180.9</v>
      </c>
      <c r="I259" s="165"/>
      <c r="L259" s="161"/>
      <c r="M259" s="166"/>
      <c r="T259" s="167"/>
      <c r="AT259" s="162" t="s">
        <v>200</v>
      </c>
      <c r="AU259" s="162" t="s">
        <v>96</v>
      </c>
      <c r="AV259" s="14" t="s">
        <v>96</v>
      </c>
      <c r="AW259" s="14" t="s">
        <v>41</v>
      </c>
      <c r="AX259" s="14" t="s">
        <v>94</v>
      </c>
      <c r="AY259" s="162" t="s">
        <v>190</v>
      </c>
    </row>
    <row r="260" spans="2:65" s="1" customFormat="1" ht="16.5" customHeight="1">
      <c r="B260" s="33"/>
      <c r="C260" s="134" t="s">
        <v>348</v>
      </c>
      <c r="D260" s="134" t="s">
        <v>193</v>
      </c>
      <c r="E260" s="135" t="s">
        <v>885</v>
      </c>
      <c r="F260" s="136" t="s">
        <v>886</v>
      </c>
      <c r="G260" s="137" t="s">
        <v>196</v>
      </c>
      <c r="H260" s="138">
        <v>169</v>
      </c>
      <c r="I260" s="139"/>
      <c r="J260" s="140">
        <f>ROUND(I260*H260,2)</f>
        <v>0</v>
      </c>
      <c r="K260" s="136" t="s">
        <v>197</v>
      </c>
      <c r="L260" s="33"/>
      <c r="M260" s="141" t="s">
        <v>1</v>
      </c>
      <c r="N260" s="142" t="s">
        <v>51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198</v>
      </c>
      <c r="AT260" s="145" t="s">
        <v>193</v>
      </c>
      <c r="AU260" s="145" t="s">
        <v>96</v>
      </c>
      <c r="AY260" s="17" t="s">
        <v>190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94</v>
      </c>
      <c r="BK260" s="146">
        <f>ROUND(I260*H260,2)</f>
        <v>0</v>
      </c>
      <c r="BL260" s="17" t="s">
        <v>198</v>
      </c>
      <c r="BM260" s="145" t="s">
        <v>978</v>
      </c>
    </row>
    <row r="261" spans="2:65" s="12" customFormat="1" ht="11.25">
      <c r="B261" s="147"/>
      <c r="D261" s="148" t="s">
        <v>200</v>
      </c>
      <c r="E261" s="149" t="s">
        <v>1</v>
      </c>
      <c r="F261" s="150" t="s">
        <v>943</v>
      </c>
      <c r="H261" s="149" t="s">
        <v>1</v>
      </c>
      <c r="I261" s="151"/>
      <c r="L261" s="147"/>
      <c r="M261" s="152"/>
      <c r="T261" s="153"/>
      <c r="AT261" s="149" t="s">
        <v>200</v>
      </c>
      <c r="AU261" s="149" t="s">
        <v>96</v>
      </c>
      <c r="AV261" s="12" t="s">
        <v>94</v>
      </c>
      <c r="AW261" s="12" t="s">
        <v>41</v>
      </c>
      <c r="AX261" s="12" t="s">
        <v>86</v>
      </c>
      <c r="AY261" s="149" t="s">
        <v>190</v>
      </c>
    </row>
    <row r="262" spans="2:65" s="12" customFormat="1" ht="11.25">
      <c r="B262" s="147"/>
      <c r="D262" s="148" t="s">
        <v>200</v>
      </c>
      <c r="E262" s="149" t="s">
        <v>1</v>
      </c>
      <c r="F262" s="150" t="s">
        <v>979</v>
      </c>
      <c r="H262" s="149" t="s">
        <v>1</v>
      </c>
      <c r="I262" s="151"/>
      <c r="L262" s="147"/>
      <c r="M262" s="152"/>
      <c r="T262" s="153"/>
      <c r="AT262" s="149" t="s">
        <v>200</v>
      </c>
      <c r="AU262" s="149" t="s">
        <v>96</v>
      </c>
      <c r="AV262" s="12" t="s">
        <v>94</v>
      </c>
      <c r="AW262" s="12" t="s">
        <v>41</v>
      </c>
      <c r="AX262" s="12" t="s">
        <v>86</v>
      </c>
      <c r="AY262" s="149" t="s">
        <v>190</v>
      </c>
    </row>
    <row r="263" spans="2:65" s="14" customFormat="1" ht="11.25">
      <c r="B263" s="161"/>
      <c r="D263" s="148" t="s">
        <v>200</v>
      </c>
      <c r="E263" s="162" t="s">
        <v>1</v>
      </c>
      <c r="F263" s="163" t="s">
        <v>980</v>
      </c>
      <c r="H263" s="164">
        <v>169</v>
      </c>
      <c r="I263" s="165"/>
      <c r="L263" s="161"/>
      <c r="M263" s="166"/>
      <c r="T263" s="167"/>
      <c r="AT263" s="162" t="s">
        <v>200</v>
      </c>
      <c r="AU263" s="162" t="s">
        <v>96</v>
      </c>
      <c r="AV263" s="14" t="s">
        <v>96</v>
      </c>
      <c r="AW263" s="14" t="s">
        <v>41</v>
      </c>
      <c r="AX263" s="14" t="s">
        <v>86</v>
      </c>
      <c r="AY263" s="162" t="s">
        <v>190</v>
      </c>
    </row>
    <row r="264" spans="2:65" s="13" customFormat="1" ht="11.25">
      <c r="B264" s="154"/>
      <c r="D264" s="148" t="s">
        <v>200</v>
      </c>
      <c r="E264" s="155" t="s">
        <v>754</v>
      </c>
      <c r="F264" s="156" t="s">
        <v>203</v>
      </c>
      <c r="H264" s="157">
        <v>169</v>
      </c>
      <c r="I264" s="158"/>
      <c r="L264" s="154"/>
      <c r="M264" s="159"/>
      <c r="T264" s="160"/>
      <c r="AT264" s="155" t="s">
        <v>200</v>
      </c>
      <c r="AU264" s="155" t="s">
        <v>96</v>
      </c>
      <c r="AV264" s="13" t="s">
        <v>204</v>
      </c>
      <c r="AW264" s="13" t="s">
        <v>41</v>
      </c>
      <c r="AX264" s="13" t="s">
        <v>94</v>
      </c>
      <c r="AY264" s="155" t="s">
        <v>190</v>
      </c>
    </row>
    <row r="265" spans="2:65" s="1" customFormat="1" ht="21.75" customHeight="1">
      <c r="B265" s="33"/>
      <c r="C265" s="134" t="s">
        <v>355</v>
      </c>
      <c r="D265" s="134" t="s">
        <v>193</v>
      </c>
      <c r="E265" s="135" t="s">
        <v>527</v>
      </c>
      <c r="F265" s="136" t="s">
        <v>528</v>
      </c>
      <c r="G265" s="137" t="s">
        <v>255</v>
      </c>
      <c r="H265" s="138">
        <v>43.682000000000002</v>
      </c>
      <c r="I265" s="139"/>
      <c r="J265" s="140">
        <f>ROUND(I265*H265,2)</f>
        <v>0</v>
      </c>
      <c r="K265" s="136" t="s">
        <v>197</v>
      </c>
      <c r="L265" s="33"/>
      <c r="M265" s="141" t="s">
        <v>1</v>
      </c>
      <c r="N265" s="142" t="s">
        <v>51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198</v>
      </c>
      <c r="AT265" s="145" t="s">
        <v>193</v>
      </c>
      <c r="AU265" s="145" t="s">
        <v>96</v>
      </c>
      <c r="AY265" s="17" t="s">
        <v>190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7" t="s">
        <v>94</v>
      </c>
      <c r="BK265" s="146">
        <f>ROUND(I265*H265,2)</f>
        <v>0</v>
      </c>
      <c r="BL265" s="17" t="s">
        <v>198</v>
      </c>
      <c r="BM265" s="145" t="s">
        <v>981</v>
      </c>
    </row>
    <row r="266" spans="2:65" s="12" customFormat="1" ht="11.25">
      <c r="B266" s="147"/>
      <c r="D266" s="148" t="s">
        <v>200</v>
      </c>
      <c r="E266" s="149" t="s">
        <v>1</v>
      </c>
      <c r="F266" s="150" t="s">
        <v>982</v>
      </c>
      <c r="H266" s="149" t="s">
        <v>1</v>
      </c>
      <c r="I266" s="151"/>
      <c r="L266" s="147"/>
      <c r="M266" s="152"/>
      <c r="T266" s="153"/>
      <c r="AT266" s="149" t="s">
        <v>200</v>
      </c>
      <c r="AU266" s="149" t="s">
        <v>96</v>
      </c>
      <c r="AV266" s="12" t="s">
        <v>94</v>
      </c>
      <c r="AW266" s="12" t="s">
        <v>41</v>
      </c>
      <c r="AX266" s="12" t="s">
        <v>86</v>
      </c>
      <c r="AY266" s="149" t="s">
        <v>190</v>
      </c>
    </row>
    <row r="267" spans="2:65" s="12" customFormat="1" ht="11.25">
      <c r="B267" s="147"/>
      <c r="D267" s="148" t="s">
        <v>200</v>
      </c>
      <c r="E267" s="149" t="s">
        <v>1</v>
      </c>
      <c r="F267" s="150" t="s">
        <v>983</v>
      </c>
      <c r="H267" s="149" t="s">
        <v>1</v>
      </c>
      <c r="I267" s="151"/>
      <c r="L267" s="147"/>
      <c r="M267" s="152"/>
      <c r="T267" s="153"/>
      <c r="AT267" s="149" t="s">
        <v>200</v>
      </c>
      <c r="AU267" s="149" t="s">
        <v>96</v>
      </c>
      <c r="AV267" s="12" t="s">
        <v>94</v>
      </c>
      <c r="AW267" s="12" t="s">
        <v>41</v>
      </c>
      <c r="AX267" s="12" t="s">
        <v>86</v>
      </c>
      <c r="AY267" s="149" t="s">
        <v>190</v>
      </c>
    </row>
    <row r="268" spans="2:65" s="14" customFormat="1" ht="11.25">
      <c r="B268" s="161"/>
      <c r="D268" s="148" t="s">
        <v>200</v>
      </c>
      <c r="E268" s="162" t="s">
        <v>1</v>
      </c>
      <c r="F268" s="163" t="s">
        <v>984</v>
      </c>
      <c r="H268" s="164">
        <v>160.91999999999999</v>
      </c>
      <c r="I268" s="165"/>
      <c r="L268" s="161"/>
      <c r="M268" s="166"/>
      <c r="T268" s="167"/>
      <c r="AT268" s="162" t="s">
        <v>200</v>
      </c>
      <c r="AU268" s="162" t="s">
        <v>96</v>
      </c>
      <c r="AV268" s="14" t="s">
        <v>96</v>
      </c>
      <c r="AW268" s="14" t="s">
        <v>41</v>
      </c>
      <c r="AX268" s="14" t="s">
        <v>86</v>
      </c>
      <c r="AY268" s="162" t="s">
        <v>190</v>
      </c>
    </row>
    <row r="269" spans="2:65" s="13" customFormat="1" ht="11.25">
      <c r="B269" s="154"/>
      <c r="D269" s="148" t="s">
        <v>200</v>
      </c>
      <c r="E269" s="155" t="s">
        <v>1</v>
      </c>
      <c r="F269" s="156" t="s">
        <v>203</v>
      </c>
      <c r="H269" s="157">
        <v>160.91999999999999</v>
      </c>
      <c r="I269" s="158"/>
      <c r="L269" s="154"/>
      <c r="M269" s="159"/>
      <c r="T269" s="160"/>
      <c r="AT269" s="155" t="s">
        <v>200</v>
      </c>
      <c r="AU269" s="155" t="s">
        <v>96</v>
      </c>
      <c r="AV269" s="13" t="s">
        <v>204</v>
      </c>
      <c r="AW269" s="13" t="s">
        <v>41</v>
      </c>
      <c r="AX269" s="13" t="s">
        <v>86</v>
      </c>
      <c r="AY269" s="155" t="s">
        <v>190</v>
      </c>
    </row>
    <row r="270" spans="2:65" s="12" customFormat="1" ht="11.25">
      <c r="B270" s="147"/>
      <c r="D270" s="148" t="s">
        <v>200</v>
      </c>
      <c r="E270" s="149" t="s">
        <v>1</v>
      </c>
      <c r="F270" s="150" t="s">
        <v>985</v>
      </c>
      <c r="H270" s="149" t="s">
        <v>1</v>
      </c>
      <c r="I270" s="151"/>
      <c r="L270" s="147"/>
      <c r="M270" s="152"/>
      <c r="T270" s="153"/>
      <c r="AT270" s="149" t="s">
        <v>200</v>
      </c>
      <c r="AU270" s="149" t="s">
        <v>96</v>
      </c>
      <c r="AV270" s="12" t="s">
        <v>94</v>
      </c>
      <c r="AW270" s="12" t="s">
        <v>41</v>
      </c>
      <c r="AX270" s="12" t="s">
        <v>86</v>
      </c>
      <c r="AY270" s="149" t="s">
        <v>190</v>
      </c>
    </row>
    <row r="271" spans="2:65" s="12" customFormat="1" ht="11.25">
      <c r="B271" s="147"/>
      <c r="D271" s="148" t="s">
        <v>200</v>
      </c>
      <c r="E271" s="149" t="s">
        <v>1</v>
      </c>
      <c r="F271" s="150" t="s">
        <v>986</v>
      </c>
      <c r="H271" s="149" t="s">
        <v>1</v>
      </c>
      <c r="I271" s="151"/>
      <c r="L271" s="147"/>
      <c r="M271" s="152"/>
      <c r="T271" s="153"/>
      <c r="AT271" s="149" t="s">
        <v>200</v>
      </c>
      <c r="AU271" s="149" t="s">
        <v>96</v>
      </c>
      <c r="AV271" s="12" t="s">
        <v>94</v>
      </c>
      <c r="AW271" s="12" t="s">
        <v>41</v>
      </c>
      <c r="AX271" s="12" t="s">
        <v>86</v>
      </c>
      <c r="AY271" s="149" t="s">
        <v>190</v>
      </c>
    </row>
    <row r="272" spans="2:65" s="12" customFormat="1" ht="11.25">
      <c r="B272" s="147"/>
      <c r="D272" s="148" t="s">
        <v>200</v>
      </c>
      <c r="E272" s="149" t="s">
        <v>1</v>
      </c>
      <c r="F272" s="150" t="s">
        <v>851</v>
      </c>
      <c r="H272" s="149" t="s">
        <v>1</v>
      </c>
      <c r="I272" s="151"/>
      <c r="L272" s="147"/>
      <c r="M272" s="152"/>
      <c r="T272" s="153"/>
      <c r="AT272" s="149" t="s">
        <v>200</v>
      </c>
      <c r="AU272" s="149" t="s">
        <v>96</v>
      </c>
      <c r="AV272" s="12" t="s">
        <v>94</v>
      </c>
      <c r="AW272" s="12" t="s">
        <v>41</v>
      </c>
      <c r="AX272" s="12" t="s">
        <v>86</v>
      </c>
      <c r="AY272" s="149" t="s">
        <v>190</v>
      </c>
    </row>
    <row r="273" spans="2:65" s="14" customFormat="1" ht="11.25">
      <c r="B273" s="161"/>
      <c r="D273" s="148" t="s">
        <v>200</v>
      </c>
      <c r="E273" s="162" t="s">
        <v>1</v>
      </c>
      <c r="F273" s="163" t="s">
        <v>987</v>
      </c>
      <c r="H273" s="164">
        <v>-66.25</v>
      </c>
      <c r="I273" s="165"/>
      <c r="L273" s="161"/>
      <c r="M273" s="166"/>
      <c r="T273" s="167"/>
      <c r="AT273" s="162" t="s">
        <v>200</v>
      </c>
      <c r="AU273" s="162" t="s">
        <v>96</v>
      </c>
      <c r="AV273" s="14" t="s">
        <v>96</v>
      </c>
      <c r="AW273" s="14" t="s">
        <v>41</v>
      </c>
      <c r="AX273" s="14" t="s">
        <v>86</v>
      </c>
      <c r="AY273" s="162" t="s">
        <v>190</v>
      </c>
    </row>
    <row r="274" spans="2:65" s="14" customFormat="1" ht="11.25">
      <c r="B274" s="161"/>
      <c r="D274" s="148" t="s">
        <v>200</v>
      </c>
      <c r="E274" s="162" t="s">
        <v>1</v>
      </c>
      <c r="F274" s="163" t="s">
        <v>988</v>
      </c>
      <c r="H274" s="164">
        <v>-34.5</v>
      </c>
      <c r="I274" s="165"/>
      <c r="L274" s="161"/>
      <c r="M274" s="166"/>
      <c r="T274" s="167"/>
      <c r="AT274" s="162" t="s">
        <v>200</v>
      </c>
      <c r="AU274" s="162" t="s">
        <v>96</v>
      </c>
      <c r="AV274" s="14" t="s">
        <v>96</v>
      </c>
      <c r="AW274" s="14" t="s">
        <v>41</v>
      </c>
      <c r="AX274" s="14" t="s">
        <v>86</v>
      </c>
      <c r="AY274" s="162" t="s">
        <v>190</v>
      </c>
    </row>
    <row r="275" spans="2:65" s="13" customFormat="1" ht="11.25">
      <c r="B275" s="154"/>
      <c r="D275" s="148" t="s">
        <v>200</v>
      </c>
      <c r="E275" s="155" t="s">
        <v>1</v>
      </c>
      <c r="F275" s="156" t="s">
        <v>203</v>
      </c>
      <c r="H275" s="157">
        <v>-100.75</v>
      </c>
      <c r="I275" s="158"/>
      <c r="L275" s="154"/>
      <c r="M275" s="159"/>
      <c r="T275" s="160"/>
      <c r="AT275" s="155" t="s">
        <v>200</v>
      </c>
      <c r="AU275" s="155" t="s">
        <v>96</v>
      </c>
      <c r="AV275" s="13" t="s">
        <v>204</v>
      </c>
      <c r="AW275" s="13" t="s">
        <v>41</v>
      </c>
      <c r="AX275" s="13" t="s">
        <v>86</v>
      </c>
      <c r="AY275" s="155" t="s">
        <v>190</v>
      </c>
    </row>
    <row r="276" spans="2:65" s="12" customFormat="1" ht="11.25">
      <c r="B276" s="147"/>
      <c r="D276" s="148" t="s">
        <v>200</v>
      </c>
      <c r="E276" s="149" t="s">
        <v>1</v>
      </c>
      <c r="F276" s="150" t="s">
        <v>989</v>
      </c>
      <c r="H276" s="149" t="s">
        <v>1</v>
      </c>
      <c r="I276" s="151"/>
      <c r="L276" s="147"/>
      <c r="M276" s="152"/>
      <c r="T276" s="153"/>
      <c r="AT276" s="149" t="s">
        <v>200</v>
      </c>
      <c r="AU276" s="149" t="s">
        <v>96</v>
      </c>
      <c r="AV276" s="12" t="s">
        <v>94</v>
      </c>
      <c r="AW276" s="12" t="s">
        <v>41</v>
      </c>
      <c r="AX276" s="12" t="s">
        <v>86</v>
      </c>
      <c r="AY276" s="149" t="s">
        <v>190</v>
      </c>
    </row>
    <row r="277" spans="2:65" s="12" customFormat="1" ht="11.25">
      <c r="B277" s="147"/>
      <c r="D277" s="148" t="s">
        <v>200</v>
      </c>
      <c r="E277" s="149" t="s">
        <v>1</v>
      </c>
      <c r="F277" s="150" t="s">
        <v>851</v>
      </c>
      <c r="H277" s="149" t="s">
        <v>1</v>
      </c>
      <c r="I277" s="151"/>
      <c r="L277" s="147"/>
      <c r="M277" s="152"/>
      <c r="T277" s="153"/>
      <c r="AT277" s="149" t="s">
        <v>200</v>
      </c>
      <c r="AU277" s="149" t="s">
        <v>96</v>
      </c>
      <c r="AV277" s="12" t="s">
        <v>94</v>
      </c>
      <c r="AW277" s="12" t="s">
        <v>41</v>
      </c>
      <c r="AX277" s="12" t="s">
        <v>86</v>
      </c>
      <c r="AY277" s="149" t="s">
        <v>190</v>
      </c>
    </row>
    <row r="278" spans="2:65" s="14" customFormat="1" ht="11.25">
      <c r="B278" s="161"/>
      <c r="D278" s="148" t="s">
        <v>200</v>
      </c>
      <c r="E278" s="162" t="s">
        <v>1</v>
      </c>
      <c r="F278" s="163" t="s">
        <v>990</v>
      </c>
      <c r="H278" s="164">
        <v>-1.62</v>
      </c>
      <c r="I278" s="165"/>
      <c r="L278" s="161"/>
      <c r="M278" s="166"/>
      <c r="T278" s="167"/>
      <c r="AT278" s="162" t="s">
        <v>200</v>
      </c>
      <c r="AU278" s="162" t="s">
        <v>96</v>
      </c>
      <c r="AV278" s="14" t="s">
        <v>96</v>
      </c>
      <c r="AW278" s="14" t="s">
        <v>41</v>
      </c>
      <c r="AX278" s="14" t="s">
        <v>86</v>
      </c>
      <c r="AY278" s="162" t="s">
        <v>190</v>
      </c>
    </row>
    <row r="279" spans="2:65" s="14" customFormat="1" ht="11.25">
      <c r="B279" s="161"/>
      <c r="D279" s="148" t="s">
        <v>200</v>
      </c>
      <c r="E279" s="162" t="s">
        <v>1</v>
      </c>
      <c r="F279" s="163" t="s">
        <v>991</v>
      </c>
      <c r="H279" s="164">
        <v>-0.28799999999999998</v>
      </c>
      <c r="I279" s="165"/>
      <c r="L279" s="161"/>
      <c r="M279" s="166"/>
      <c r="T279" s="167"/>
      <c r="AT279" s="162" t="s">
        <v>200</v>
      </c>
      <c r="AU279" s="162" t="s">
        <v>96</v>
      </c>
      <c r="AV279" s="14" t="s">
        <v>96</v>
      </c>
      <c r="AW279" s="14" t="s">
        <v>41</v>
      </c>
      <c r="AX279" s="14" t="s">
        <v>86</v>
      </c>
      <c r="AY279" s="162" t="s">
        <v>190</v>
      </c>
    </row>
    <row r="280" spans="2:65" s="13" customFormat="1" ht="11.25">
      <c r="B280" s="154"/>
      <c r="D280" s="148" t="s">
        <v>200</v>
      </c>
      <c r="E280" s="155" t="s">
        <v>1</v>
      </c>
      <c r="F280" s="156" t="s">
        <v>203</v>
      </c>
      <c r="H280" s="157">
        <v>-1.9079999999999999</v>
      </c>
      <c r="I280" s="158"/>
      <c r="L280" s="154"/>
      <c r="M280" s="159"/>
      <c r="T280" s="160"/>
      <c r="AT280" s="155" t="s">
        <v>200</v>
      </c>
      <c r="AU280" s="155" t="s">
        <v>96</v>
      </c>
      <c r="AV280" s="13" t="s">
        <v>204</v>
      </c>
      <c r="AW280" s="13" t="s">
        <v>41</v>
      </c>
      <c r="AX280" s="13" t="s">
        <v>86</v>
      </c>
      <c r="AY280" s="155" t="s">
        <v>190</v>
      </c>
    </row>
    <row r="281" spans="2:65" s="12" customFormat="1" ht="11.25">
      <c r="B281" s="147"/>
      <c r="D281" s="148" t="s">
        <v>200</v>
      </c>
      <c r="E281" s="149" t="s">
        <v>1</v>
      </c>
      <c r="F281" s="150" t="s">
        <v>992</v>
      </c>
      <c r="H281" s="149" t="s">
        <v>1</v>
      </c>
      <c r="I281" s="151"/>
      <c r="L281" s="147"/>
      <c r="M281" s="152"/>
      <c r="T281" s="153"/>
      <c r="AT281" s="149" t="s">
        <v>200</v>
      </c>
      <c r="AU281" s="149" t="s">
        <v>96</v>
      </c>
      <c r="AV281" s="12" t="s">
        <v>94</v>
      </c>
      <c r="AW281" s="12" t="s">
        <v>41</v>
      </c>
      <c r="AX281" s="12" t="s">
        <v>86</v>
      </c>
      <c r="AY281" s="149" t="s">
        <v>190</v>
      </c>
    </row>
    <row r="282" spans="2:65" s="12" customFormat="1" ht="11.25">
      <c r="B282" s="147"/>
      <c r="D282" s="148" t="s">
        <v>200</v>
      </c>
      <c r="E282" s="149" t="s">
        <v>1</v>
      </c>
      <c r="F282" s="150" t="s">
        <v>851</v>
      </c>
      <c r="H282" s="149" t="s">
        <v>1</v>
      </c>
      <c r="I282" s="151"/>
      <c r="L282" s="147"/>
      <c r="M282" s="152"/>
      <c r="T282" s="153"/>
      <c r="AT282" s="149" t="s">
        <v>200</v>
      </c>
      <c r="AU282" s="149" t="s">
        <v>96</v>
      </c>
      <c r="AV282" s="12" t="s">
        <v>94</v>
      </c>
      <c r="AW282" s="12" t="s">
        <v>41</v>
      </c>
      <c r="AX282" s="12" t="s">
        <v>86</v>
      </c>
      <c r="AY282" s="149" t="s">
        <v>190</v>
      </c>
    </row>
    <row r="283" spans="2:65" s="14" customFormat="1" ht="11.25">
      <c r="B283" s="161"/>
      <c r="D283" s="148" t="s">
        <v>200</v>
      </c>
      <c r="E283" s="162" t="s">
        <v>1</v>
      </c>
      <c r="F283" s="163" t="s">
        <v>993</v>
      </c>
      <c r="H283" s="164">
        <v>-2.25</v>
      </c>
      <c r="I283" s="165"/>
      <c r="L283" s="161"/>
      <c r="M283" s="166"/>
      <c r="T283" s="167"/>
      <c r="AT283" s="162" t="s">
        <v>200</v>
      </c>
      <c r="AU283" s="162" t="s">
        <v>96</v>
      </c>
      <c r="AV283" s="14" t="s">
        <v>96</v>
      </c>
      <c r="AW283" s="14" t="s">
        <v>41</v>
      </c>
      <c r="AX283" s="14" t="s">
        <v>86</v>
      </c>
      <c r="AY283" s="162" t="s">
        <v>190</v>
      </c>
    </row>
    <row r="284" spans="2:65" s="13" customFormat="1" ht="11.25">
      <c r="B284" s="154"/>
      <c r="D284" s="148" t="s">
        <v>200</v>
      </c>
      <c r="E284" s="155" t="s">
        <v>1</v>
      </c>
      <c r="F284" s="156" t="s">
        <v>203</v>
      </c>
      <c r="H284" s="157">
        <v>-2.25</v>
      </c>
      <c r="I284" s="158"/>
      <c r="L284" s="154"/>
      <c r="M284" s="159"/>
      <c r="T284" s="160"/>
      <c r="AT284" s="155" t="s">
        <v>200</v>
      </c>
      <c r="AU284" s="155" t="s">
        <v>96</v>
      </c>
      <c r="AV284" s="13" t="s">
        <v>204</v>
      </c>
      <c r="AW284" s="13" t="s">
        <v>41</v>
      </c>
      <c r="AX284" s="13" t="s">
        <v>86</v>
      </c>
      <c r="AY284" s="155" t="s">
        <v>190</v>
      </c>
    </row>
    <row r="285" spans="2:65" s="12" customFormat="1" ht="11.25">
      <c r="B285" s="147"/>
      <c r="D285" s="148" t="s">
        <v>200</v>
      </c>
      <c r="E285" s="149" t="s">
        <v>1</v>
      </c>
      <c r="F285" s="150" t="s">
        <v>857</v>
      </c>
      <c r="H285" s="149" t="s">
        <v>1</v>
      </c>
      <c r="I285" s="151"/>
      <c r="L285" s="147"/>
      <c r="M285" s="152"/>
      <c r="T285" s="153"/>
      <c r="AT285" s="149" t="s">
        <v>200</v>
      </c>
      <c r="AU285" s="149" t="s">
        <v>96</v>
      </c>
      <c r="AV285" s="12" t="s">
        <v>94</v>
      </c>
      <c r="AW285" s="12" t="s">
        <v>41</v>
      </c>
      <c r="AX285" s="12" t="s">
        <v>86</v>
      </c>
      <c r="AY285" s="149" t="s">
        <v>190</v>
      </c>
    </row>
    <row r="286" spans="2:65" s="14" customFormat="1" ht="11.25">
      <c r="B286" s="161"/>
      <c r="D286" s="148" t="s">
        <v>200</v>
      </c>
      <c r="E286" s="162" t="s">
        <v>1</v>
      </c>
      <c r="F286" s="163" t="s">
        <v>994</v>
      </c>
      <c r="H286" s="164">
        <v>-12.33</v>
      </c>
      <c r="I286" s="165"/>
      <c r="L286" s="161"/>
      <c r="M286" s="166"/>
      <c r="T286" s="167"/>
      <c r="AT286" s="162" t="s">
        <v>200</v>
      </c>
      <c r="AU286" s="162" t="s">
        <v>96</v>
      </c>
      <c r="AV286" s="14" t="s">
        <v>96</v>
      </c>
      <c r="AW286" s="14" t="s">
        <v>41</v>
      </c>
      <c r="AX286" s="14" t="s">
        <v>86</v>
      </c>
      <c r="AY286" s="162" t="s">
        <v>190</v>
      </c>
    </row>
    <row r="287" spans="2:65" s="15" customFormat="1" ht="11.25">
      <c r="B287" s="168"/>
      <c r="D287" s="148" t="s">
        <v>200</v>
      </c>
      <c r="E287" s="169" t="s">
        <v>801</v>
      </c>
      <c r="F287" s="170" t="s">
        <v>207</v>
      </c>
      <c r="H287" s="171">
        <v>43.682000000000002</v>
      </c>
      <c r="I287" s="172"/>
      <c r="L287" s="168"/>
      <c r="M287" s="173"/>
      <c r="T287" s="174"/>
      <c r="AT287" s="169" t="s">
        <v>200</v>
      </c>
      <c r="AU287" s="169" t="s">
        <v>96</v>
      </c>
      <c r="AV287" s="15" t="s">
        <v>198</v>
      </c>
      <c r="AW287" s="15" t="s">
        <v>41</v>
      </c>
      <c r="AX287" s="15" t="s">
        <v>94</v>
      </c>
      <c r="AY287" s="169" t="s">
        <v>190</v>
      </c>
    </row>
    <row r="288" spans="2:65" s="1" customFormat="1" ht="16.5" customHeight="1">
      <c r="B288" s="33"/>
      <c r="C288" s="134" t="s">
        <v>367</v>
      </c>
      <c r="D288" s="134" t="s">
        <v>193</v>
      </c>
      <c r="E288" s="135" t="s">
        <v>859</v>
      </c>
      <c r="F288" s="136" t="s">
        <v>860</v>
      </c>
      <c r="G288" s="137" t="s">
        <v>255</v>
      </c>
      <c r="H288" s="138">
        <v>12.33</v>
      </c>
      <c r="I288" s="139"/>
      <c r="J288" s="140">
        <f>ROUND(I288*H288,2)</f>
        <v>0</v>
      </c>
      <c r="K288" s="136" t="s">
        <v>197</v>
      </c>
      <c r="L288" s="33"/>
      <c r="M288" s="141" t="s">
        <v>1</v>
      </c>
      <c r="N288" s="142" t="s">
        <v>51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198</v>
      </c>
      <c r="AT288" s="145" t="s">
        <v>193</v>
      </c>
      <c r="AU288" s="145" t="s">
        <v>96</v>
      </c>
      <c r="AY288" s="17" t="s">
        <v>190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94</v>
      </c>
      <c r="BK288" s="146">
        <f>ROUND(I288*H288,2)</f>
        <v>0</v>
      </c>
      <c r="BL288" s="17" t="s">
        <v>198</v>
      </c>
      <c r="BM288" s="145" t="s">
        <v>995</v>
      </c>
    </row>
    <row r="289" spans="2:65" s="12" customFormat="1" ht="11.25">
      <c r="B289" s="147"/>
      <c r="D289" s="148" t="s">
        <v>200</v>
      </c>
      <c r="E289" s="149" t="s">
        <v>1</v>
      </c>
      <c r="F289" s="150" t="s">
        <v>996</v>
      </c>
      <c r="H289" s="149" t="s">
        <v>1</v>
      </c>
      <c r="I289" s="151"/>
      <c r="L289" s="147"/>
      <c r="M289" s="152"/>
      <c r="T289" s="153"/>
      <c r="AT289" s="149" t="s">
        <v>200</v>
      </c>
      <c r="AU289" s="149" t="s">
        <v>96</v>
      </c>
      <c r="AV289" s="12" t="s">
        <v>94</v>
      </c>
      <c r="AW289" s="12" t="s">
        <v>41</v>
      </c>
      <c r="AX289" s="12" t="s">
        <v>86</v>
      </c>
      <c r="AY289" s="149" t="s">
        <v>190</v>
      </c>
    </row>
    <row r="290" spans="2:65" s="14" customFormat="1" ht="11.25">
      <c r="B290" s="161"/>
      <c r="D290" s="148" t="s">
        <v>200</v>
      </c>
      <c r="E290" s="162" t="s">
        <v>1</v>
      </c>
      <c r="F290" s="163" t="s">
        <v>997</v>
      </c>
      <c r="H290" s="164">
        <v>12.33</v>
      </c>
      <c r="I290" s="165"/>
      <c r="L290" s="161"/>
      <c r="M290" s="166"/>
      <c r="T290" s="167"/>
      <c r="AT290" s="162" t="s">
        <v>200</v>
      </c>
      <c r="AU290" s="162" t="s">
        <v>96</v>
      </c>
      <c r="AV290" s="14" t="s">
        <v>96</v>
      </c>
      <c r="AW290" s="14" t="s">
        <v>41</v>
      </c>
      <c r="AX290" s="14" t="s">
        <v>86</v>
      </c>
      <c r="AY290" s="162" t="s">
        <v>190</v>
      </c>
    </row>
    <row r="291" spans="2:65" s="15" customFormat="1" ht="11.25">
      <c r="B291" s="168"/>
      <c r="D291" s="148" t="s">
        <v>200</v>
      </c>
      <c r="E291" s="169" t="s">
        <v>793</v>
      </c>
      <c r="F291" s="170" t="s">
        <v>207</v>
      </c>
      <c r="H291" s="171">
        <v>12.33</v>
      </c>
      <c r="I291" s="172"/>
      <c r="L291" s="168"/>
      <c r="M291" s="173"/>
      <c r="T291" s="174"/>
      <c r="AT291" s="169" t="s">
        <v>200</v>
      </c>
      <c r="AU291" s="169" t="s">
        <v>96</v>
      </c>
      <c r="AV291" s="15" t="s">
        <v>198</v>
      </c>
      <c r="AW291" s="15" t="s">
        <v>41</v>
      </c>
      <c r="AX291" s="15" t="s">
        <v>94</v>
      </c>
      <c r="AY291" s="169" t="s">
        <v>190</v>
      </c>
    </row>
    <row r="292" spans="2:65" s="1" customFormat="1" ht="16.5" customHeight="1">
      <c r="B292" s="33"/>
      <c r="C292" s="134" t="s">
        <v>372</v>
      </c>
      <c r="D292" s="134" t="s">
        <v>193</v>
      </c>
      <c r="E292" s="135" t="s">
        <v>864</v>
      </c>
      <c r="F292" s="136" t="s">
        <v>865</v>
      </c>
      <c r="G292" s="137" t="s">
        <v>255</v>
      </c>
      <c r="H292" s="138">
        <v>49.32</v>
      </c>
      <c r="I292" s="139"/>
      <c r="J292" s="140">
        <f>ROUND(I292*H292,2)</f>
        <v>0</v>
      </c>
      <c r="K292" s="136" t="s">
        <v>197</v>
      </c>
      <c r="L292" s="33"/>
      <c r="M292" s="141" t="s">
        <v>1</v>
      </c>
      <c r="N292" s="142" t="s">
        <v>51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198</v>
      </c>
      <c r="AT292" s="145" t="s">
        <v>193</v>
      </c>
      <c r="AU292" s="145" t="s">
        <v>96</v>
      </c>
      <c r="AY292" s="17" t="s">
        <v>190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94</v>
      </c>
      <c r="BK292" s="146">
        <f>ROUND(I292*H292,2)</f>
        <v>0</v>
      </c>
      <c r="BL292" s="17" t="s">
        <v>198</v>
      </c>
      <c r="BM292" s="145" t="s">
        <v>998</v>
      </c>
    </row>
    <row r="293" spans="2:65" s="12" customFormat="1" ht="11.25">
      <c r="B293" s="147"/>
      <c r="D293" s="148" t="s">
        <v>200</v>
      </c>
      <c r="E293" s="149" t="s">
        <v>1</v>
      </c>
      <c r="F293" s="150" t="s">
        <v>867</v>
      </c>
      <c r="H293" s="149" t="s">
        <v>1</v>
      </c>
      <c r="I293" s="151"/>
      <c r="L293" s="147"/>
      <c r="M293" s="152"/>
      <c r="T293" s="153"/>
      <c r="AT293" s="149" t="s">
        <v>200</v>
      </c>
      <c r="AU293" s="149" t="s">
        <v>96</v>
      </c>
      <c r="AV293" s="12" t="s">
        <v>94</v>
      </c>
      <c r="AW293" s="12" t="s">
        <v>41</v>
      </c>
      <c r="AX293" s="12" t="s">
        <v>86</v>
      </c>
      <c r="AY293" s="149" t="s">
        <v>190</v>
      </c>
    </row>
    <row r="294" spans="2:65" s="12" customFormat="1" ht="11.25">
      <c r="B294" s="147"/>
      <c r="D294" s="148" t="s">
        <v>200</v>
      </c>
      <c r="E294" s="149" t="s">
        <v>1</v>
      </c>
      <c r="F294" s="150" t="s">
        <v>999</v>
      </c>
      <c r="H294" s="149" t="s">
        <v>1</v>
      </c>
      <c r="I294" s="151"/>
      <c r="L294" s="147"/>
      <c r="M294" s="152"/>
      <c r="T294" s="153"/>
      <c r="AT294" s="149" t="s">
        <v>200</v>
      </c>
      <c r="AU294" s="149" t="s">
        <v>96</v>
      </c>
      <c r="AV294" s="12" t="s">
        <v>94</v>
      </c>
      <c r="AW294" s="12" t="s">
        <v>41</v>
      </c>
      <c r="AX294" s="12" t="s">
        <v>86</v>
      </c>
      <c r="AY294" s="149" t="s">
        <v>190</v>
      </c>
    </row>
    <row r="295" spans="2:65" s="12" customFormat="1" ht="11.25">
      <c r="B295" s="147"/>
      <c r="D295" s="148" t="s">
        <v>200</v>
      </c>
      <c r="E295" s="149" t="s">
        <v>1</v>
      </c>
      <c r="F295" s="150" t="s">
        <v>1000</v>
      </c>
      <c r="H295" s="149" t="s">
        <v>1</v>
      </c>
      <c r="I295" s="151"/>
      <c r="L295" s="147"/>
      <c r="M295" s="152"/>
      <c r="T295" s="153"/>
      <c r="AT295" s="149" t="s">
        <v>200</v>
      </c>
      <c r="AU295" s="149" t="s">
        <v>96</v>
      </c>
      <c r="AV295" s="12" t="s">
        <v>94</v>
      </c>
      <c r="AW295" s="12" t="s">
        <v>41</v>
      </c>
      <c r="AX295" s="12" t="s">
        <v>86</v>
      </c>
      <c r="AY295" s="149" t="s">
        <v>190</v>
      </c>
    </row>
    <row r="296" spans="2:65" s="12" customFormat="1" ht="11.25">
      <c r="B296" s="147"/>
      <c r="D296" s="148" t="s">
        <v>200</v>
      </c>
      <c r="E296" s="149" t="s">
        <v>1</v>
      </c>
      <c r="F296" s="150" t="s">
        <v>1001</v>
      </c>
      <c r="H296" s="149" t="s">
        <v>1</v>
      </c>
      <c r="I296" s="151"/>
      <c r="L296" s="147"/>
      <c r="M296" s="152"/>
      <c r="T296" s="153"/>
      <c r="AT296" s="149" t="s">
        <v>200</v>
      </c>
      <c r="AU296" s="149" t="s">
        <v>96</v>
      </c>
      <c r="AV296" s="12" t="s">
        <v>94</v>
      </c>
      <c r="AW296" s="12" t="s">
        <v>41</v>
      </c>
      <c r="AX296" s="12" t="s">
        <v>86</v>
      </c>
      <c r="AY296" s="149" t="s">
        <v>190</v>
      </c>
    </row>
    <row r="297" spans="2:65" s="14" customFormat="1" ht="11.25">
      <c r="B297" s="161"/>
      <c r="D297" s="148" t="s">
        <v>200</v>
      </c>
      <c r="E297" s="162" t="s">
        <v>1</v>
      </c>
      <c r="F297" s="163" t="s">
        <v>1002</v>
      </c>
      <c r="H297" s="164">
        <v>41.1</v>
      </c>
      <c r="I297" s="165"/>
      <c r="L297" s="161"/>
      <c r="M297" s="166"/>
      <c r="T297" s="167"/>
      <c r="AT297" s="162" t="s">
        <v>200</v>
      </c>
      <c r="AU297" s="162" t="s">
        <v>96</v>
      </c>
      <c r="AV297" s="14" t="s">
        <v>96</v>
      </c>
      <c r="AW297" s="14" t="s">
        <v>41</v>
      </c>
      <c r="AX297" s="14" t="s">
        <v>86</v>
      </c>
      <c r="AY297" s="162" t="s">
        <v>190</v>
      </c>
    </row>
    <row r="298" spans="2:65" s="13" customFormat="1" ht="11.25">
      <c r="B298" s="154"/>
      <c r="D298" s="148" t="s">
        <v>200</v>
      </c>
      <c r="E298" s="155" t="s">
        <v>748</v>
      </c>
      <c r="F298" s="156" t="s">
        <v>203</v>
      </c>
      <c r="H298" s="157">
        <v>41.1</v>
      </c>
      <c r="I298" s="158"/>
      <c r="L298" s="154"/>
      <c r="M298" s="159"/>
      <c r="T298" s="160"/>
      <c r="AT298" s="155" t="s">
        <v>200</v>
      </c>
      <c r="AU298" s="155" t="s">
        <v>96</v>
      </c>
      <c r="AV298" s="13" t="s">
        <v>204</v>
      </c>
      <c r="AW298" s="13" t="s">
        <v>41</v>
      </c>
      <c r="AX298" s="13" t="s">
        <v>86</v>
      </c>
      <c r="AY298" s="155" t="s">
        <v>190</v>
      </c>
    </row>
    <row r="299" spans="2:65" s="12" customFormat="1" ht="11.25">
      <c r="B299" s="147"/>
      <c r="D299" s="148" t="s">
        <v>200</v>
      </c>
      <c r="E299" s="149" t="s">
        <v>1</v>
      </c>
      <c r="F299" s="150" t="s">
        <v>871</v>
      </c>
      <c r="H299" s="149" t="s">
        <v>1</v>
      </c>
      <c r="I299" s="151"/>
      <c r="L299" s="147"/>
      <c r="M299" s="152"/>
      <c r="T299" s="153"/>
      <c r="AT299" s="149" t="s">
        <v>200</v>
      </c>
      <c r="AU299" s="149" t="s">
        <v>96</v>
      </c>
      <c r="AV299" s="12" t="s">
        <v>94</v>
      </c>
      <c r="AW299" s="12" t="s">
        <v>41</v>
      </c>
      <c r="AX299" s="12" t="s">
        <v>86</v>
      </c>
      <c r="AY299" s="149" t="s">
        <v>190</v>
      </c>
    </row>
    <row r="300" spans="2:65" s="14" customFormat="1" ht="11.25">
      <c r="B300" s="161"/>
      <c r="D300" s="148" t="s">
        <v>200</v>
      </c>
      <c r="E300" s="162" t="s">
        <v>1</v>
      </c>
      <c r="F300" s="163" t="s">
        <v>1003</v>
      </c>
      <c r="H300" s="164">
        <v>8.2200000000000006</v>
      </c>
      <c r="I300" s="165"/>
      <c r="L300" s="161"/>
      <c r="M300" s="166"/>
      <c r="T300" s="167"/>
      <c r="AT300" s="162" t="s">
        <v>200</v>
      </c>
      <c r="AU300" s="162" t="s">
        <v>96</v>
      </c>
      <c r="AV300" s="14" t="s">
        <v>96</v>
      </c>
      <c r="AW300" s="14" t="s">
        <v>41</v>
      </c>
      <c r="AX300" s="14" t="s">
        <v>86</v>
      </c>
      <c r="AY300" s="162" t="s">
        <v>190</v>
      </c>
    </row>
    <row r="301" spans="2:65" s="15" customFormat="1" ht="11.25">
      <c r="B301" s="168"/>
      <c r="D301" s="148" t="s">
        <v>200</v>
      </c>
      <c r="E301" s="169" t="s">
        <v>736</v>
      </c>
      <c r="F301" s="170" t="s">
        <v>873</v>
      </c>
      <c r="H301" s="171">
        <v>49.32</v>
      </c>
      <c r="I301" s="172"/>
      <c r="L301" s="168"/>
      <c r="M301" s="173"/>
      <c r="T301" s="174"/>
      <c r="AT301" s="169" t="s">
        <v>200</v>
      </c>
      <c r="AU301" s="169" t="s">
        <v>96</v>
      </c>
      <c r="AV301" s="15" t="s">
        <v>198</v>
      </c>
      <c r="AW301" s="15" t="s">
        <v>41</v>
      </c>
      <c r="AX301" s="15" t="s">
        <v>94</v>
      </c>
      <c r="AY301" s="169" t="s">
        <v>190</v>
      </c>
    </row>
    <row r="302" spans="2:65" s="1" customFormat="1" ht="21.75" customHeight="1">
      <c r="B302" s="33"/>
      <c r="C302" s="134" t="s">
        <v>379</v>
      </c>
      <c r="D302" s="134" t="s">
        <v>193</v>
      </c>
      <c r="E302" s="135" t="s">
        <v>659</v>
      </c>
      <c r="F302" s="136" t="s">
        <v>660</v>
      </c>
      <c r="G302" s="137" t="s">
        <v>255</v>
      </c>
      <c r="H302" s="138">
        <v>10.582000000000001</v>
      </c>
      <c r="I302" s="139"/>
      <c r="J302" s="140">
        <f>ROUND(I302*H302,2)</f>
        <v>0</v>
      </c>
      <c r="K302" s="136" t="s">
        <v>197</v>
      </c>
      <c r="L302" s="33"/>
      <c r="M302" s="141" t="s">
        <v>1</v>
      </c>
      <c r="N302" s="142" t="s">
        <v>51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198</v>
      </c>
      <c r="AT302" s="145" t="s">
        <v>193</v>
      </c>
      <c r="AU302" s="145" t="s">
        <v>96</v>
      </c>
      <c r="AY302" s="17" t="s">
        <v>190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7" t="s">
        <v>94</v>
      </c>
      <c r="BK302" s="146">
        <f>ROUND(I302*H302,2)</f>
        <v>0</v>
      </c>
      <c r="BL302" s="17" t="s">
        <v>198</v>
      </c>
      <c r="BM302" s="145" t="s">
        <v>1004</v>
      </c>
    </row>
    <row r="303" spans="2:65" s="12" customFormat="1" ht="11.25">
      <c r="B303" s="147"/>
      <c r="D303" s="148" t="s">
        <v>200</v>
      </c>
      <c r="E303" s="149" t="s">
        <v>1</v>
      </c>
      <c r="F303" s="150" t="s">
        <v>1005</v>
      </c>
      <c r="H303" s="149" t="s">
        <v>1</v>
      </c>
      <c r="I303" s="151"/>
      <c r="L303" s="147"/>
      <c r="M303" s="152"/>
      <c r="T303" s="153"/>
      <c r="AT303" s="149" t="s">
        <v>200</v>
      </c>
      <c r="AU303" s="149" t="s">
        <v>96</v>
      </c>
      <c r="AV303" s="12" t="s">
        <v>94</v>
      </c>
      <c r="AW303" s="12" t="s">
        <v>41</v>
      </c>
      <c r="AX303" s="12" t="s">
        <v>86</v>
      </c>
      <c r="AY303" s="149" t="s">
        <v>190</v>
      </c>
    </row>
    <row r="304" spans="2:65" s="14" customFormat="1" ht="11.25">
      <c r="B304" s="161"/>
      <c r="D304" s="148" t="s">
        <v>200</v>
      </c>
      <c r="E304" s="162" t="s">
        <v>1</v>
      </c>
      <c r="F304" s="163" t="s">
        <v>1006</v>
      </c>
      <c r="H304" s="164">
        <v>42.3</v>
      </c>
      <c r="I304" s="165"/>
      <c r="L304" s="161"/>
      <c r="M304" s="166"/>
      <c r="T304" s="167"/>
      <c r="AT304" s="162" t="s">
        <v>200</v>
      </c>
      <c r="AU304" s="162" t="s">
        <v>96</v>
      </c>
      <c r="AV304" s="14" t="s">
        <v>96</v>
      </c>
      <c r="AW304" s="14" t="s">
        <v>41</v>
      </c>
      <c r="AX304" s="14" t="s">
        <v>86</v>
      </c>
      <c r="AY304" s="162" t="s">
        <v>190</v>
      </c>
    </row>
    <row r="305" spans="2:65" s="14" customFormat="1" ht="11.25">
      <c r="B305" s="161"/>
      <c r="D305" s="148" t="s">
        <v>200</v>
      </c>
      <c r="E305" s="162" t="s">
        <v>1</v>
      </c>
      <c r="F305" s="163" t="s">
        <v>1007</v>
      </c>
      <c r="H305" s="164">
        <v>43.682000000000002</v>
      </c>
      <c r="I305" s="165"/>
      <c r="L305" s="161"/>
      <c r="M305" s="166"/>
      <c r="T305" s="167"/>
      <c r="AT305" s="162" t="s">
        <v>200</v>
      </c>
      <c r="AU305" s="162" t="s">
        <v>96</v>
      </c>
      <c r="AV305" s="14" t="s">
        <v>96</v>
      </c>
      <c r="AW305" s="14" t="s">
        <v>41</v>
      </c>
      <c r="AX305" s="14" t="s">
        <v>86</v>
      </c>
      <c r="AY305" s="162" t="s">
        <v>190</v>
      </c>
    </row>
    <row r="306" spans="2:65" s="14" customFormat="1" ht="11.25">
      <c r="B306" s="161"/>
      <c r="D306" s="148" t="s">
        <v>200</v>
      </c>
      <c r="E306" s="162" t="s">
        <v>1</v>
      </c>
      <c r="F306" s="163" t="s">
        <v>1008</v>
      </c>
      <c r="H306" s="164">
        <v>12.33</v>
      </c>
      <c r="I306" s="165"/>
      <c r="L306" s="161"/>
      <c r="M306" s="166"/>
      <c r="T306" s="167"/>
      <c r="AT306" s="162" t="s">
        <v>200</v>
      </c>
      <c r="AU306" s="162" t="s">
        <v>96</v>
      </c>
      <c r="AV306" s="14" t="s">
        <v>96</v>
      </c>
      <c r="AW306" s="14" t="s">
        <v>41</v>
      </c>
      <c r="AX306" s="14" t="s">
        <v>86</v>
      </c>
      <c r="AY306" s="162" t="s">
        <v>190</v>
      </c>
    </row>
    <row r="307" spans="2:65" s="14" customFormat="1" ht="11.25">
      <c r="B307" s="161"/>
      <c r="D307" s="148" t="s">
        <v>200</v>
      </c>
      <c r="E307" s="162" t="s">
        <v>1</v>
      </c>
      <c r="F307" s="163" t="s">
        <v>1009</v>
      </c>
      <c r="H307" s="164">
        <v>0</v>
      </c>
      <c r="I307" s="165"/>
      <c r="L307" s="161"/>
      <c r="M307" s="166"/>
      <c r="T307" s="167"/>
      <c r="AT307" s="162" t="s">
        <v>200</v>
      </c>
      <c r="AU307" s="162" t="s">
        <v>96</v>
      </c>
      <c r="AV307" s="14" t="s">
        <v>96</v>
      </c>
      <c r="AW307" s="14" t="s">
        <v>41</v>
      </c>
      <c r="AX307" s="14" t="s">
        <v>86</v>
      </c>
      <c r="AY307" s="162" t="s">
        <v>190</v>
      </c>
    </row>
    <row r="308" spans="2:65" s="13" customFormat="1" ht="11.25">
      <c r="B308" s="154"/>
      <c r="D308" s="148" t="s">
        <v>200</v>
      </c>
      <c r="E308" s="155" t="s">
        <v>1010</v>
      </c>
      <c r="F308" s="156" t="s">
        <v>203</v>
      </c>
      <c r="H308" s="157">
        <v>98.311999999999998</v>
      </c>
      <c r="I308" s="158"/>
      <c r="L308" s="154"/>
      <c r="M308" s="159"/>
      <c r="T308" s="160"/>
      <c r="AT308" s="155" t="s">
        <v>200</v>
      </c>
      <c r="AU308" s="155" t="s">
        <v>96</v>
      </c>
      <c r="AV308" s="13" t="s">
        <v>204</v>
      </c>
      <c r="AW308" s="13" t="s">
        <v>41</v>
      </c>
      <c r="AX308" s="13" t="s">
        <v>86</v>
      </c>
      <c r="AY308" s="155" t="s">
        <v>190</v>
      </c>
    </row>
    <row r="309" spans="2:65" s="12" customFormat="1" ht="11.25">
      <c r="B309" s="147"/>
      <c r="D309" s="148" t="s">
        <v>200</v>
      </c>
      <c r="E309" s="149" t="s">
        <v>1</v>
      </c>
      <c r="F309" s="150" t="s">
        <v>1011</v>
      </c>
      <c r="H309" s="149" t="s">
        <v>1</v>
      </c>
      <c r="I309" s="151"/>
      <c r="L309" s="147"/>
      <c r="M309" s="152"/>
      <c r="T309" s="153"/>
      <c r="AT309" s="149" t="s">
        <v>200</v>
      </c>
      <c r="AU309" s="149" t="s">
        <v>96</v>
      </c>
      <c r="AV309" s="12" t="s">
        <v>94</v>
      </c>
      <c r="AW309" s="12" t="s">
        <v>41</v>
      </c>
      <c r="AX309" s="12" t="s">
        <v>86</v>
      </c>
      <c r="AY309" s="149" t="s">
        <v>190</v>
      </c>
    </row>
    <row r="310" spans="2:65" s="12" customFormat="1" ht="11.25">
      <c r="B310" s="147"/>
      <c r="D310" s="148" t="s">
        <v>200</v>
      </c>
      <c r="E310" s="149" t="s">
        <v>1</v>
      </c>
      <c r="F310" s="150" t="s">
        <v>1012</v>
      </c>
      <c r="H310" s="149" t="s">
        <v>1</v>
      </c>
      <c r="I310" s="151"/>
      <c r="L310" s="147"/>
      <c r="M310" s="152"/>
      <c r="T310" s="153"/>
      <c r="AT310" s="149" t="s">
        <v>200</v>
      </c>
      <c r="AU310" s="149" t="s">
        <v>96</v>
      </c>
      <c r="AV310" s="12" t="s">
        <v>94</v>
      </c>
      <c r="AW310" s="12" t="s">
        <v>41</v>
      </c>
      <c r="AX310" s="12" t="s">
        <v>86</v>
      </c>
      <c r="AY310" s="149" t="s">
        <v>190</v>
      </c>
    </row>
    <row r="311" spans="2:65" s="12" customFormat="1" ht="22.5">
      <c r="B311" s="147"/>
      <c r="D311" s="148" t="s">
        <v>200</v>
      </c>
      <c r="E311" s="149" t="s">
        <v>1</v>
      </c>
      <c r="F311" s="150" t="s">
        <v>1013</v>
      </c>
      <c r="H311" s="149" t="s">
        <v>1</v>
      </c>
      <c r="I311" s="151"/>
      <c r="L311" s="147"/>
      <c r="M311" s="152"/>
      <c r="T311" s="153"/>
      <c r="AT311" s="149" t="s">
        <v>200</v>
      </c>
      <c r="AU311" s="149" t="s">
        <v>96</v>
      </c>
      <c r="AV311" s="12" t="s">
        <v>94</v>
      </c>
      <c r="AW311" s="12" t="s">
        <v>41</v>
      </c>
      <c r="AX311" s="12" t="s">
        <v>86</v>
      </c>
      <c r="AY311" s="149" t="s">
        <v>190</v>
      </c>
    </row>
    <row r="312" spans="2:65" s="14" customFormat="1" ht="11.25">
      <c r="B312" s="161"/>
      <c r="D312" s="148" t="s">
        <v>200</v>
      </c>
      <c r="E312" s="162" t="s">
        <v>1</v>
      </c>
      <c r="F312" s="163" t="s">
        <v>1014</v>
      </c>
      <c r="H312" s="164">
        <v>-87.73</v>
      </c>
      <c r="I312" s="165"/>
      <c r="L312" s="161"/>
      <c r="M312" s="166"/>
      <c r="T312" s="167"/>
      <c r="AT312" s="162" t="s">
        <v>200</v>
      </c>
      <c r="AU312" s="162" t="s">
        <v>96</v>
      </c>
      <c r="AV312" s="14" t="s">
        <v>96</v>
      </c>
      <c r="AW312" s="14" t="s">
        <v>41</v>
      </c>
      <c r="AX312" s="14" t="s">
        <v>86</v>
      </c>
      <c r="AY312" s="162" t="s">
        <v>190</v>
      </c>
    </row>
    <row r="313" spans="2:65" s="13" customFormat="1" ht="11.25">
      <c r="B313" s="154"/>
      <c r="D313" s="148" t="s">
        <v>200</v>
      </c>
      <c r="E313" s="155" t="s">
        <v>1</v>
      </c>
      <c r="F313" s="156" t="s">
        <v>203</v>
      </c>
      <c r="H313" s="157">
        <v>-87.73</v>
      </c>
      <c r="I313" s="158"/>
      <c r="L313" s="154"/>
      <c r="M313" s="159"/>
      <c r="T313" s="160"/>
      <c r="AT313" s="155" t="s">
        <v>200</v>
      </c>
      <c r="AU313" s="155" t="s">
        <v>96</v>
      </c>
      <c r="AV313" s="13" t="s">
        <v>204</v>
      </c>
      <c r="AW313" s="13" t="s">
        <v>41</v>
      </c>
      <c r="AX313" s="13" t="s">
        <v>86</v>
      </c>
      <c r="AY313" s="155" t="s">
        <v>190</v>
      </c>
    </row>
    <row r="314" spans="2:65" s="15" customFormat="1" ht="11.25">
      <c r="B314" s="168"/>
      <c r="D314" s="148" t="s">
        <v>200</v>
      </c>
      <c r="E314" s="169" t="s">
        <v>780</v>
      </c>
      <c r="F314" s="170" t="s">
        <v>207</v>
      </c>
      <c r="H314" s="171">
        <v>10.582000000000001</v>
      </c>
      <c r="I314" s="172"/>
      <c r="L314" s="168"/>
      <c r="M314" s="173"/>
      <c r="T314" s="174"/>
      <c r="AT314" s="169" t="s">
        <v>200</v>
      </c>
      <c r="AU314" s="169" t="s">
        <v>96</v>
      </c>
      <c r="AV314" s="15" t="s">
        <v>198</v>
      </c>
      <c r="AW314" s="15" t="s">
        <v>41</v>
      </c>
      <c r="AX314" s="15" t="s">
        <v>94</v>
      </c>
      <c r="AY314" s="169" t="s">
        <v>190</v>
      </c>
    </row>
    <row r="315" spans="2:65" s="1" customFormat="1" ht="16.5" customHeight="1">
      <c r="B315" s="33"/>
      <c r="C315" s="134" t="s">
        <v>385</v>
      </c>
      <c r="D315" s="134" t="s">
        <v>193</v>
      </c>
      <c r="E315" s="135" t="s">
        <v>676</v>
      </c>
      <c r="F315" s="136" t="s">
        <v>677</v>
      </c>
      <c r="G315" s="137" t="s">
        <v>255</v>
      </c>
      <c r="H315" s="138">
        <v>10.582000000000001</v>
      </c>
      <c r="I315" s="139"/>
      <c r="J315" s="140">
        <f>ROUND(I315*H315,2)</f>
        <v>0</v>
      </c>
      <c r="K315" s="136" t="s">
        <v>197</v>
      </c>
      <c r="L315" s="33"/>
      <c r="M315" s="141" t="s">
        <v>1</v>
      </c>
      <c r="N315" s="142" t="s">
        <v>51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198</v>
      </c>
      <c r="AT315" s="145" t="s">
        <v>193</v>
      </c>
      <c r="AU315" s="145" t="s">
        <v>96</v>
      </c>
      <c r="AY315" s="17" t="s">
        <v>190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7" t="s">
        <v>94</v>
      </c>
      <c r="BK315" s="146">
        <f>ROUND(I315*H315,2)</f>
        <v>0</v>
      </c>
      <c r="BL315" s="17" t="s">
        <v>198</v>
      </c>
      <c r="BM315" s="145" t="s">
        <v>1015</v>
      </c>
    </row>
    <row r="316" spans="2:65" s="14" customFormat="1" ht="11.25">
      <c r="B316" s="161"/>
      <c r="D316" s="148" t="s">
        <v>200</v>
      </c>
      <c r="E316" s="162" t="s">
        <v>1</v>
      </c>
      <c r="F316" s="163" t="s">
        <v>780</v>
      </c>
      <c r="H316" s="164">
        <v>10.582000000000001</v>
      </c>
      <c r="I316" s="165"/>
      <c r="L316" s="161"/>
      <c r="M316" s="166"/>
      <c r="T316" s="167"/>
      <c r="AT316" s="162" t="s">
        <v>200</v>
      </c>
      <c r="AU316" s="162" t="s">
        <v>96</v>
      </c>
      <c r="AV316" s="14" t="s">
        <v>96</v>
      </c>
      <c r="AW316" s="14" t="s">
        <v>41</v>
      </c>
      <c r="AX316" s="14" t="s">
        <v>94</v>
      </c>
      <c r="AY316" s="162" t="s">
        <v>190</v>
      </c>
    </row>
    <row r="317" spans="2:65" s="1" customFormat="1" ht="16.5" customHeight="1">
      <c r="B317" s="33"/>
      <c r="C317" s="134" t="s">
        <v>390</v>
      </c>
      <c r="D317" s="134" t="s">
        <v>193</v>
      </c>
      <c r="E317" s="135" t="s">
        <v>679</v>
      </c>
      <c r="F317" s="136" t="s">
        <v>680</v>
      </c>
      <c r="G317" s="137" t="s">
        <v>255</v>
      </c>
      <c r="H317" s="138">
        <v>10.582000000000001</v>
      </c>
      <c r="I317" s="139"/>
      <c r="J317" s="140">
        <f>ROUND(I317*H317,2)</f>
        <v>0</v>
      </c>
      <c r="K317" s="136" t="s">
        <v>214</v>
      </c>
      <c r="L317" s="33"/>
      <c r="M317" s="141" t="s">
        <v>1</v>
      </c>
      <c r="N317" s="142" t="s">
        <v>51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198</v>
      </c>
      <c r="AT317" s="145" t="s">
        <v>193</v>
      </c>
      <c r="AU317" s="145" t="s">
        <v>96</v>
      </c>
      <c r="AY317" s="17" t="s">
        <v>190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7" t="s">
        <v>94</v>
      </c>
      <c r="BK317" s="146">
        <f>ROUND(I317*H317,2)</f>
        <v>0</v>
      </c>
      <c r="BL317" s="17" t="s">
        <v>198</v>
      </c>
      <c r="BM317" s="145" t="s">
        <v>1016</v>
      </c>
    </row>
    <row r="318" spans="2:65" s="14" customFormat="1" ht="11.25">
      <c r="B318" s="161"/>
      <c r="D318" s="148" t="s">
        <v>200</v>
      </c>
      <c r="E318" s="162" t="s">
        <v>1</v>
      </c>
      <c r="F318" s="163" t="s">
        <v>780</v>
      </c>
      <c r="H318" s="164">
        <v>10.582000000000001</v>
      </c>
      <c r="I318" s="165"/>
      <c r="L318" s="161"/>
      <c r="M318" s="166"/>
      <c r="T318" s="167"/>
      <c r="AT318" s="162" t="s">
        <v>200</v>
      </c>
      <c r="AU318" s="162" t="s">
        <v>96</v>
      </c>
      <c r="AV318" s="14" t="s">
        <v>96</v>
      </c>
      <c r="AW318" s="14" t="s">
        <v>41</v>
      </c>
      <c r="AX318" s="14" t="s">
        <v>94</v>
      </c>
      <c r="AY318" s="162" t="s">
        <v>190</v>
      </c>
    </row>
    <row r="319" spans="2:65" s="1" customFormat="1" ht="16.5" customHeight="1">
      <c r="B319" s="33"/>
      <c r="C319" s="134" t="s">
        <v>403</v>
      </c>
      <c r="D319" s="134" t="s">
        <v>193</v>
      </c>
      <c r="E319" s="135" t="s">
        <v>878</v>
      </c>
      <c r="F319" s="136" t="s">
        <v>879</v>
      </c>
      <c r="G319" s="137" t="s">
        <v>196</v>
      </c>
      <c r="H319" s="138">
        <v>528</v>
      </c>
      <c r="I319" s="139"/>
      <c r="J319" s="140">
        <f>ROUND(I319*H319,2)</f>
        <v>0</v>
      </c>
      <c r="K319" s="136" t="s">
        <v>197</v>
      </c>
      <c r="L319" s="33"/>
      <c r="M319" s="141" t="s">
        <v>1</v>
      </c>
      <c r="N319" s="142" t="s">
        <v>51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198</v>
      </c>
      <c r="AT319" s="145" t="s">
        <v>193</v>
      </c>
      <c r="AU319" s="145" t="s">
        <v>96</v>
      </c>
      <c r="AY319" s="17" t="s">
        <v>190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94</v>
      </c>
      <c r="BK319" s="146">
        <f>ROUND(I319*H319,2)</f>
        <v>0</v>
      </c>
      <c r="BL319" s="17" t="s">
        <v>198</v>
      </c>
      <c r="BM319" s="145" t="s">
        <v>1017</v>
      </c>
    </row>
    <row r="320" spans="2:65" s="12" customFormat="1" ht="11.25">
      <c r="B320" s="147"/>
      <c r="D320" s="148" t="s">
        <v>200</v>
      </c>
      <c r="E320" s="149" t="s">
        <v>1</v>
      </c>
      <c r="F320" s="150" t="s">
        <v>1018</v>
      </c>
      <c r="H320" s="149" t="s">
        <v>1</v>
      </c>
      <c r="I320" s="151"/>
      <c r="L320" s="147"/>
      <c r="M320" s="152"/>
      <c r="T320" s="153"/>
      <c r="AT320" s="149" t="s">
        <v>200</v>
      </c>
      <c r="AU320" s="149" t="s">
        <v>96</v>
      </c>
      <c r="AV320" s="12" t="s">
        <v>94</v>
      </c>
      <c r="AW320" s="12" t="s">
        <v>41</v>
      </c>
      <c r="AX320" s="12" t="s">
        <v>86</v>
      </c>
      <c r="AY320" s="149" t="s">
        <v>190</v>
      </c>
    </row>
    <row r="321" spans="2:65" s="14" customFormat="1" ht="11.25">
      <c r="B321" s="161"/>
      <c r="D321" s="148" t="s">
        <v>200</v>
      </c>
      <c r="E321" s="162" t="s">
        <v>1</v>
      </c>
      <c r="F321" s="163" t="s">
        <v>752</v>
      </c>
      <c r="H321" s="164">
        <v>536.4</v>
      </c>
      <c r="I321" s="165"/>
      <c r="L321" s="161"/>
      <c r="M321" s="166"/>
      <c r="T321" s="167"/>
      <c r="AT321" s="162" t="s">
        <v>200</v>
      </c>
      <c r="AU321" s="162" t="s">
        <v>96</v>
      </c>
      <c r="AV321" s="14" t="s">
        <v>96</v>
      </c>
      <c r="AW321" s="14" t="s">
        <v>41</v>
      </c>
      <c r="AX321" s="14" t="s">
        <v>86</v>
      </c>
      <c r="AY321" s="162" t="s">
        <v>190</v>
      </c>
    </row>
    <row r="322" spans="2:65" s="14" customFormat="1" ht="11.25">
      <c r="B322" s="161"/>
      <c r="D322" s="148" t="s">
        <v>200</v>
      </c>
      <c r="E322" s="162" t="s">
        <v>1</v>
      </c>
      <c r="F322" s="163" t="s">
        <v>1019</v>
      </c>
      <c r="H322" s="164">
        <v>-8.4</v>
      </c>
      <c r="I322" s="165"/>
      <c r="L322" s="161"/>
      <c r="M322" s="166"/>
      <c r="T322" s="167"/>
      <c r="AT322" s="162" t="s">
        <v>200</v>
      </c>
      <c r="AU322" s="162" t="s">
        <v>96</v>
      </c>
      <c r="AV322" s="14" t="s">
        <v>96</v>
      </c>
      <c r="AW322" s="14" t="s">
        <v>41</v>
      </c>
      <c r="AX322" s="14" t="s">
        <v>86</v>
      </c>
      <c r="AY322" s="162" t="s">
        <v>190</v>
      </c>
    </row>
    <row r="323" spans="2:65" s="15" customFormat="1" ht="11.25">
      <c r="B323" s="168"/>
      <c r="D323" s="148" t="s">
        <v>200</v>
      </c>
      <c r="E323" s="169" t="s">
        <v>1</v>
      </c>
      <c r="F323" s="170" t="s">
        <v>207</v>
      </c>
      <c r="H323" s="171">
        <v>528</v>
      </c>
      <c r="I323" s="172"/>
      <c r="L323" s="168"/>
      <c r="M323" s="173"/>
      <c r="T323" s="174"/>
      <c r="AT323" s="169" t="s">
        <v>200</v>
      </c>
      <c r="AU323" s="169" t="s">
        <v>96</v>
      </c>
      <c r="AV323" s="15" t="s">
        <v>198</v>
      </c>
      <c r="AW323" s="15" t="s">
        <v>41</v>
      </c>
      <c r="AX323" s="15" t="s">
        <v>94</v>
      </c>
      <c r="AY323" s="169" t="s">
        <v>190</v>
      </c>
    </row>
    <row r="324" spans="2:65" s="1" customFormat="1" ht="16.5" customHeight="1">
      <c r="B324" s="33"/>
      <c r="C324" s="134" t="s">
        <v>409</v>
      </c>
      <c r="D324" s="134" t="s">
        <v>193</v>
      </c>
      <c r="E324" s="135" t="s">
        <v>1020</v>
      </c>
      <c r="F324" s="136" t="s">
        <v>1021</v>
      </c>
      <c r="G324" s="137" t="s">
        <v>196</v>
      </c>
      <c r="H324" s="138">
        <v>8.4</v>
      </c>
      <c r="I324" s="139"/>
      <c r="J324" s="140">
        <f>ROUND(I324*H324,2)</f>
        <v>0</v>
      </c>
      <c r="K324" s="136" t="s">
        <v>197</v>
      </c>
      <c r="L324" s="33"/>
      <c r="M324" s="141" t="s">
        <v>1</v>
      </c>
      <c r="N324" s="142" t="s">
        <v>51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198</v>
      </c>
      <c r="AT324" s="145" t="s">
        <v>193</v>
      </c>
      <c r="AU324" s="145" t="s">
        <v>96</v>
      </c>
      <c r="AY324" s="17" t="s">
        <v>190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7" t="s">
        <v>94</v>
      </c>
      <c r="BK324" s="146">
        <f>ROUND(I324*H324,2)</f>
        <v>0</v>
      </c>
      <c r="BL324" s="17" t="s">
        <v>198</v>
      </c>
      <c r="BM324" s="145" t="s">
        <v>1022</v>
      </c>
    </row>
    <row r="325" spans="2:65" s="12" customFormat="1" ht="11.25">
      <c r="B325" s="147"/>
      <c r="D325" s="148" t="s">
        <v>200</v>
      </c>
      <c r="E325" s="149" t="s">
        <v>1</v>
      </c>
      <c r="F325" s="150" t="s">
        <v>1023</v>
      </c>
      <c r="H325" s="149" t="s">
        <v>1</v>
      </c>
      <c r="I325" s="151"/>
      <c r="L325" s="147"/>
      <c r="M325" s="152"/>
      <c r="T325" s="153"/>
      <c r="AT325" s="149" t="s">
        <v>200</v>
      </c>
      <c r="AU325" s="149" t="s">
        <v>96</v>
      </c>
      <c r="AV325" s="12" t="s">
        <v>94</v>
      </c>
      <c r="AW325" s="12" t="s">
        <v>41</v>
      </c>
      <c r="AX325" s="12" t="s">
        <v>86</v>
      </c>
      <c r="AY325" s="149" t="s">
        <v>190</v>
      </c>
    </row>
    <row r="326" spans="2:65" s="14" customFormat="1" ht="11.25">
      <c r="B326" s="161"/>
      <c r="D326" s="148" t="s">
        <v>200</v>
      </c>
      <c r="E326" s="162" t="s">
        <v>1</v>
      </c>
      <c r="F326" s="163" t="s">
        <v>1024</v>
      </c>
      <c r="H326" s="164">
        <v>6.48</v>
      </c>
      <c r="I326" s="165"/>
      <c r="L326" s="161"/>
      <c r="M326" s="166"/>
      <c r="T326" s="167"/>
      <c r="AT326" s="162" t="s">
        <v>200</v>
      </c>
      <c r="AU326" s="162" t="s">
        <v>96</v>
      </c>
      <c r="AV326" s="14" t="s">
        <v>96</v>
      </c>
      <c r="AW326" s="14" t="s">
        <v>41</v>
      </c>
      <c r="AX326" s="14" t="s">
        <v>86</v>
      </c>
      <c r="AY326" s="162" t="s">
        <v>190</v>
      </c>
    </row>
    <row r="327" spans="2:65" s="14" customFormat="1" ht="11.25">
      <c r="B327" s="161"/>
      <c r="D327" s="148" t="s">
        <v>200</v>
      </c>
      <c r="E327" s="162" t="s">
        <v>1</v>
      </c>
      <c r="F327" s="163" t="s">
        <v>1025</v>
      </c>
      <c r="H327" s="164">
        <v>1.92</v>
      </c>
      <c r="I327" s="165"/>
      <c r="L327" s="161"/>
      <c r="M327" s="166"/>
      <c r="T327" s="167"/>
      <c r="AT327" s="162" t="s">
        <v>200</v>
      </c>
      <c r="AU327" s="162" t="s">
        <v>96</v>
      </c>
      <c r="AV327" s="14" t="s">
        <v>96</v>
      </c>
      <c r="AW327" s="14" t="s">
        <v>41</v>
      </c>
      <c r="AX327" s="14" t="s">
        <v>86</v>
      </c>
      <c r="AY327" s="162" t="s">
        <v>190</v>
      </c>
    </row>
    <row r="328" spans="2:65" s="15" customFormat="1" ht="11.25">
      <c r="B328" s="168"/>
      <c r="D328" s="148" t="s">
        <v>200</v>
      </c>
      <c r="E328" s="169" t="s">
        <v>795</v>
      </c>
      <c r="F328" s="170" t="s">
        <v>207</v>
      </c>
      <c r="H328" s="171">
        <v>8.4</v>
      </c>
      <c r="I328" s="172"/>
      <c r="L328" s="168"/>
      <c r="M328" s="173"/>
      <c r="T328" s="174"/>
      <c r="AT328" s="169" t="s">
        <v>200</v>
      </c>
      <c r="AU328" s="169" t="s">
        <v>96</v>
      </c>
      <c r="AV328" s="15" t="s">
        <v>198</v>
      </c>
      <c r="AW328" s="15" t="s">
        <v>41</v>
      </c>
      <c r="AX328" s="15" t="s">
        <v>94</v>
      </c>
      <c r="AY328" s="169" t="s">
        <v>190</v>
      </c>
    </row>
    <row r="329" spans="2:65" s="1" customFormat="1" ht="16.5" customHeight="1">
      <c r="B329" s="33"/>
      <c r="C329" s="134" t="s">
        <v>414</v>
      </c>
      <c r="D329" s="134" t="s">
        <v>193</v>
      </c>
      <c r="E329" s="135" t="s">
        <v>1026</v>
      </c>
      <c r="F329" s="136" t="s">
        <v>1027</v>
      </c>
      <c r="G329" s="137" t="s">
        <v>196</v>
      </c>
      <c r="H329" s="138">
        <v>112.8</v>
      </c>
      <c r="I329" s="139"/>
      <c r="J329" s="140">
        <f>ROUND(I329*H329,2)</f>
        <v>0</v>
      </c>
      <c r="K329" s="136" t="s">
        <v>197</v>
      </c>
      <c r="L329" s="33"/>
      <c r="M329" s="141" t="s">
        <v>1</v>
      </c>
      <c r="N329" s="142" t="s">
        <v>51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198</v>
      </c>
      <c r="AT329" s="145" t="s">
        <v>193</v>
      </c>
      <c r="AU329" s="145" t="s">
        <v>96</v>
      </c>
      <c r="AY329" s="17" t="s">
        <v>190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7" t="s">
        <v>94</v>
      </c>
      <c r="BK329" s="146">
        <f>ROUND(I329*H329,2)</f>
        <v>0</v>
      </c>
      <c r="BL329" s="17" t="s">
        <v>198</v>
      </c>
      <c r="BM329" s="145" t="s">
        <v>1028</v>
      </c>
    </row>
    <row r="330" spans="2:65" s="12" customFormat="1" ht="11.25">
      <c r="B330" s="147"/>
      <c r="D330" s="148" t="s">
        <v>200</v>
      </c>
      <c r="E330" s="149" t="s">
        <v>1</v>
      </c>
      <c r="F330" s="150" t="s">
        <v>1029</v>
      </c>
      <c r="H330" s="149" t="s">
        <v>1</v>
      </c>
      <c r="I330" s="151"/>
      <c r="L330" s="147"/>
      <c r="M330" s="152"/>
      <c r="T330" s="153"/>
      <c r="AT330" s="149" t="s">
        <v>200</v>
      </c>
      <c r="AU330" s="149" t="s">
        <v>96</v>
      </c>
      <c r="AV330" s="12" t="s">
        <v>94</v>
      </c>
      <c r="AW330" s="12" t="s">
        <v>41</v>
      </c>
      <c r="AX330" s="12" t="s">
        <v>86</v>
      </c>
      <c r="AY330" s="149" t="s">
        <v>190</v>
      </c>
    </row>
    <row r="331" spans="2:65" s="14" customFormat="1" ht="11.25">
      <c r="B331" s="161"/>
      <c r="D331" s="148" t="s">
        <v>200</v>
      </c>
      <c r="E331" s="162" t="s">
        <v>1</v>
      </c>
      <c r="F331" s="163" t="s">
        <v>1030</v>
      </c>
      <c r="H331" s="164">
        <v>112.8</v>
      </c>
      <c r="I331" s="165"/>
      <c r="L331" s="161"/>
      <c r="M331" s="166"/>
      <c r="T331" s="167"/>
      <c r="AT331" s="162" t="s">
        <v>200</v>
      </c>
      <c r="AU331" s="162" t="s">
        <v>96</v>
      </c>
      <c r="AV331" s="14" t="s">
        <v>96</v>
      </c>
      <c r="AW331" s="14" t="s">
        <v>41</v>
      </c>
      <c r="AX331" s="14" t="s">
        <v>86</v>
      </c>
      <c r="AY331" s="162" t="s">
        <v>190</v>
      </c>
    </row>
    <row r="332" spans="2:65" s="12" customFormat="1" ht="11.25">
      <c r="B332" s="147"/>
      <c r="D332" s="148" t="s">
        <v>200</v>
      </c>
      <c r="E332" s="149" t="s">
        <v>1</v>
      </c>
      <c r="F332" s="150" t="s">
        <v>1031</v>
      </c>
      <c r="H332" s="149" t="s">
        <v>1</v>
      </c>
      <c r="I332" s="151"/>
      <c r="L332" s="147"/>
      <c r="M332" s="152"/>
      <c r="T332" s="153"/>
      <c r="AT332" s="149" t="s">
        <v>200</v>
      </c>
      <c r="AU332" s="149" t="s">
        <v>96</v>
      </c>
      <c r="AV332" s="12" t="s">
        <v>94</v>
      </c>
      <c r="AW332" s="12" t="s">
        <v>41</v>
      </c>
      <c r="AX332" s="12" t="s">
        <v>86</v>
      </c>
      <c r="AY332" s="149" t="s">
        <v>190</v>
      </c>
    </row>
    <row r="333" spans="2:65" s="15" customFormat="1" ht="11.25">
      <c r="B333" s="168"/>
      <c r="D333" s="148" t="s">
        <v>200</v>
      </c>
      <c r="E333" s="169" t="s">
        <v>1032</v>
      </c>
      <c r="F333" s="170" t="s">
        <v>207</v>
      </c>
      <c r="H333" s="171">
        <v>112.8</v>
      </c>
      <c r="I333" s="172"/>
      <c r="L333" s="168"/>
      <c r="M333" s="173"/>
      <c r="T333" s="174"/>
      <c r="AT333" s="169" t="s">
        <v>200</v>
      </c>
      <c r="AU333" s="169" t="s">
        <v>96</v>
      </c>
      <c r="AV333" s="15" t="s">
        <v>198</v>
      </c>
      <c r="AW333" s="15" t="s">
        <v>41</v>
      </c>
      <c r="AX333" s="15" t="s">
        <v>94</v>
      </c>
      <c r="AY333" s="169" t="s">
        <v>190</v>
      </c>
    </row>
    <row r="334" spans="2:65" s="1" customFormat="1" ht="16.5" customHeight="1">
      <c r="B334" s="33"/>
      <c r="C334" s="134" t="s">
        <v>419</v>
      </c>
      <c r="D334" s="134" t="s">
        <v>193</v>
      </c>
      <c r="E334" s="135" t="s">
        <v>1033</v>
      </c>
      <c r="F334" s="136" t="s">
        <v>1034</v>
      </c>
      <c r="G334" s="137" t="s">
        <v>196</v>
      </c>
      <c r="H334" s="138">
        <v>36</v>
      </c>
      <c r="I334" s="139"/>
      <c r="J334" s="140">
        <f>ROUND(I334*H334,2)</f>
        <v>0</v>
      </c>
      <c r="K334" s="136" t="s">
        <v>214</v>
      </c>
      <c r="L334" s="33"/>
      <c r="M334" s="141" t="s">
        <v>1</v>
      </c>
      <c r="N334" s="142" t="s">
        <v>51</v>
      </c>
      <c r="P334" s="143">
        <f>O334*H334</f>
        <v>0</v>
      </c>
      <c r="Q334" s="143">
        <v>0.45</v>
      </c>
      <c r="R334" s="143">
        <f>Q334*H334</f>
        <v>16.2</v>
      </c>
      <c r="S334" s="143">
        <v>0</v>
      </c>
      <c r="T334" s="144">
        <f>S334*H334</f>
        <v>0</v>
      </c>
      <c r="AR334" s="145" t="s">
        <v>198</v>
      </c>
      <c r="AT334" s="145" t="s">
        <v>193</v>
      </c>
      <c r="AU334" s="145" t="s">
        <v>96</v>
      </c>
      <c r="AY334" s="17" t="s">
        <v>190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7" t="s">
        <v>94</v>
      </c>
      <c r="BK334" s="146">
        <f>ROUND(I334*H334,2)</f>
        <v>0</v>
      </c>
      <c r="BL334" s="17" t="s">
        <v>198</v>
      </c>
      <c r="BM334" s="145" t="s">
        <v>1035</v>
      </c>
    </row>
    <row r="335" spans="2:65" s="12" customFormat="1" ht="11.25">
      <c r="B335" s="147"/>
      <c r="D335" s="148" t="s">
        <v>200</v>
      </c>
      <c r="E335" s="149" t="s">
        <v>1</v>
      </c>
      <c r="F335" s="150" t="s">
        <v>943</v>
      </c>
      <c r="H335" s="149" t="s">
        <v>1</v>
      </c>
      <c r="I335" s="151"/>
      <c r="L335" s="147"/>
      <c r="M335" s="152"/>
      <c r="T335" s="153"/>
      <c r="AT335" s="149" t="s">
        <v>200</v>
      </c>
      <c r="AU335" s="149" t="s">
        <v>96</v>
      </c>
      <c r="AV335" s="12" t="s">
        <v>94</v>
      </c>
      <c r="AW335" s="12" t="s">
        <v>41</v>
      </c>
      <c r="AX335" s="12" t="s">
        <v>86</v>
      </c>
      <c r="AY335" s="149" t="s">
        <v>190</v>
      </c>
    </row>
    <row r="336" spans="2:65" s="12" customFormat="1" ht="11.25">
      <c r="B336" s="147"/>
      <c r="D336" s="148" t="s">
        <v>200</v>
      </c>
      <c r="E336" s="149" t="s">
        <v>1</v>
      </c>
      <c r="F336" s="150" t="s">
        <v>964</v>
      </c>
      <c r="H336" s="149" t="s">
        <v>1</v>
      </c>
      <c r="I336" s="151"/>
      <c r="L336" s="147"/>
      <c r="M336" s="152"/>
      <c r="T336" s="153"/>
      <c r="AT336" s="149" t="s">
        <v>200</v>
      </c>
      <c r="AU336" s="149" t="s">
        <v>96</v>
      </c>
      <c r="AV336" s="12" t="s">
        <v>94</v>
      </c>
      <c r="AW336" s="12" t="s">
        <v>41</v>
      </c>
      <c r="AX336" s="12" t="s">
        <v>86</v>
      </c>
      <c r="AY336" s="149" t="s">
        <v>190</v>
      </c>
    </row>
    <row r="337" spans="2:65" s="14" customFormat="1" ht="11.25">
      <c r="B337" s="161"/>
      <c r="D337" s="148" t="s">
        <v>200</v>
      </c>
      <c r="E337" s="162" t="s">
        <v>1</v>
      </c>
      <c r="F337" s="163" t="s">
        <v>966</v>
      </c>
      <c r="H337" s="164">
        <v>36</v>
      </c>
      <c r="I337" s="165"/>
      <c r="L337" s="161"/>
      <c r="M337" s="166"/>
      <c r="T337" s="167"/>
      <c r="AT337" s="162" t="s">
        <v>200</v>
      </c>
      <c r="AU337" s="162" t="s">
        <v>96</v>
      </c>
      <c r="AV337" s="14" t="s">
        <v>96</v>
      </c>
      <c r="AW337" s="14" t="s">
        <v>41</v>
      </c>
      <c r="AX337" s="14" t="s">
        <v>94</v>
      </c>
      <c r="AY337" s="162" t="s">
        <v>190</v>
      </c>
    </row>
    <row r="338" spans="2:65" s="1" customFormat="1" ht="21.75" customHeight="1">
      <c r="B338" s="33"/>
      <c r="C338" s="134" t="s">
        <v>423</v>
      </c>
      <c r="D338" s="134" t="s">
        <v>193</v>
      </c>
      <c r="E338" s="135" t="s">
        <v>1036</v>
      </c>
      <c r="F338" s="136" t="s">
        <v>1037</v>
      </c>
      <c r="G338" s="137" t="s">
        <v>196</v>
      </c>
      <c r="H338" s="138">
        <v>536.4</v>
      </c>
      <c r="I338" s="139"/>
      <c r="J338" s="140">
        <f>ROUND(I338*H338,2)</f>
        <v>0</v>
      </c>
      <c r="K338" s="136" t="s">
        <v>214</v>
      </c>
      <c r="L338" s="33"/>
      <c r="M338" s="141" t="s">
        <v>1</v>
      </c>
      <c r="N338" s="142" t="s">
        <v>51</v>
      </c>
      <c r="P338" s="143">
        <f>O338*H338</f>
        <v>0</v>
      </c>
      <c r="Q338" s="143">
        <v>0.374</v>
      </c>
      <c r="R338" s="143">
        <f>Q338*H338</f>
        <v>200.61359999999999</v>
      </c>
      <c r="S338" s="143">
        <v>0</v>
      </c>
      <c r="T338" s="144">
        <f>S338*H338</f>
        <v>0</v>
      </c>
      <c r="AR338" s="145" t="s">
        <v>198</v>
      </c>
      <c r="AT338" s="145" t="s">
        <v>193</v>
      </c>
      <c r="AU338" s="145" t="s">
        <v>96</v>
      </c>
      <c r="AY338" s="17" t="s">
        <v>190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94</v>
      </c>
      <c r="BK338" s="146">
        <f>ROUND(I338*H338,2)</f>
        <v>0</v>
      </c>
      <c r="BL338" s="17" t="s">
        <v>198</v>
      </c>
      <c r="BM338" s="145" t="s">
        <v>1038</v>
      </c>
    </row>
    <row r="339" spans="2:65" s="14" customFormat="1" ht="11.25">
      <c r="B339" s="161"/>
      <c r="D339" s="148" t="s">
        <v>200</v>
      </c>
      <c r="E339" s="162" t="s">
        <v>1</v>
      </c>
      <c r="F339" s="163" t="s">
        <v>1039</v>
      </c>
      <c r="H339" s="164">
        <v>495</v>
      </c>
      <c r="I339" s="165"/>
      <c r="L339" s="161"/>
      <c r="M339" s="166"/>
      <c r="T339" s="167"/>
      <c r="AT339" s="162" t="s">
        <v>200</v>
      </c>
      <c r="AU339" s="162" t="s">
        <v>96</v>
      </c>
      <c r="AV339" s="14" t="s">
        <v>96</v>
      </c>
      <c r="AW339" s="14" t="s">
        <v>41</v>
      </c>
      <c r="AX339" s="14" t="s">
        <v>86</v>
      </c>
      <c r="AY339" s="162" t="s">
        <v>190</v>
      </c>
    </row>
    <row r="340" spans="2:65" s="14" customFormat="1" ht="11.25">
      <c r="B340" s="161"/>
      <c r="D340" s="148" t="s">
        <v>200</v>
      </c>
      <c r="E340" s="162" t="s">
        <v>1</v>
      </c>
      <c r="F340" s="163" t="s">
        <v>1040</v>
      </c>
      <c r="H340" s="164">
        <v>33</v>
      </c>
      <c r="I340" s="165"/>
      <c r="L340" s="161"/>
      <c r="M340" s="166"/>
      <c r="T340" s="167"/>
      <c r="AT340" s="162" t="s">
        <v>200</v>
      </c>
      <c r="AU340" s="162" t="s">
        <v>96</v>
      </c>
      <c r="AV340" s="14" t="s">
        <v>96</v>
      </c>
      <c r="AW340" s="14" t="s">
        <v>41</v>
      </c>
      <c r="AX340" s="14" t="s">
        <v>86</v>
      </c>
      <c r="AY340" s="162" t="s">
        <v>190</v>
      </c>
    </row>
    <row r="341" spans="2:65" s="13" customFormat="1" ht="11.25">
      <c r="B341" s="154"/>
      <c r="D341" s="148" t="s">
        <v>200</v>
      </c>
      <c r="E341" s="155" t="s">
        <v>818</v>
      </c>
      <c r="F341" s="156" t="s">
        <v>203</v>
      </c>
      <c r="H341" s="157">
        <v>528</v>
      </c>
      <c r="I341" s="158"/>
      <c r="L341" s="154"/>
      <c r="M341" s="159"/>
      <c r="T341" s="160"/>
      <c r="AT341" s="155" t="s">
        <v>200</v>
      </c>
      <c r="AU341" s="155" t="s">
        <v>96</v>
      </c>
      <c r="AV341" s="13" t="s">
        <v>204</v>
      </c>
      <c r="AW341" s="13" t="s">
        <v>41</v>
      </c>
      <c r="AX341" s="13" t="s">
        <v>86</v>
      </c>
      <c r="AY341" s="155" t="s">
        <v>190</v>
      </c>
    </row>
    <row r="342" spans="2:65" s="14" customFormat="1" ht="11.25">
      <c r="B342" s="161"/>
      <c r="D342" s="148" t="s">
        <v>200</v>
      </c>
      <c r="E342" s="162" t="s">
        <v>1</v>
      </c>
      <c r="F342" s="163" t="s">
        <v>1024</v>
      </c>
      <c r="H342" s="164">
        <v>6.48</v>
      </c>
      <c r="I342" s="165"/>
      <c r="L342" s="161"/>
      <c r="M342" s="166"/>
      <c r="T342" s="167"/>
      <c r="AT342" s="162" t="s">
        <v>200</v>
      </c>
      <c r="AU342" s="162" t="s">
        <v>96</v>
      </c>
      <c r="AV342" s="14" t="s">
        <v>96</v>
      </c>
      <c r="AW342" s="14" t="s">
        <v>41</v>
      </c>
      <c r="AX342" s="14" t="s">
        <v>86</v>
      </c>
      <c r="AY342" s="162" t="s">
        <v>190</v>
      </c>
    </row>
    <row r="343" spans="2:65" s="14" customFormat="1" ht="11.25">
      <c r="B343" s="161"/>
      <c r="D343" s="148" t="s">
        <v>200</v>
      </c>
      <c r="E343" s="162" t="s">
        <v>1</v>
      </c>
      <c r="F343" s="163" t="s">
        <v>1025</v>
      </c>
      <c r="H343" s="164">
        <v>1.92</v>
      </c>
      <c r="I343" s="165"/>
      <c r="L343" s="161"/>
      <c r="M343" s="166"/>
      <c r="T343" s="167"/>
      <c r="AT343" s="162" t="s">
        <v>200</v>
      </c>
      <c r="AU343" s="162" t="s">
        <v>96</v>
      </c>
      <c r="AV343" s="14" t="s">
        <v>96</v>
      </c>
      <c r="AW343" s="14" t="s">
        <v>41</v>
      </c>
      <c r="AX343" s="14" t="s">
        <v>86</v>
      </c>
      <c r="AY343" s="162" t="s">
        <v>190</v>
      </c>
    </row>
    <row r="344" spans="2:65" s="13" customFormat="1" ht="11.25">
      <c r="B344" s="154"/>
      <c r="D344" s="148" t="s">
        <v>200</v>
      </c>
      <c r="E344" s="155" t="s">
        <v>1041</v>
      </c>
      <c r="F344" s="156" t="s">
        <v>203</v>
      </c>
      <c r="H344" s="157">
        <v>8.4</v>
      </c>
      <c r="I344" s="158"/>
      <c r="L344" s="154"/>
      <c r="M344" s="159"/>
      <c r="T344" s="160"/>
      <c r="AT344" s="155" t="s">
        <v>200</v>
      </c>
      <c r="AU344" s="155" t="s">
        <v>96</v>
      </c>
      <c r="AV344" s="13" t="s">
        <v>204</v>
      </c>
      <c r="AW344" s="13" t="s">
        <v>41</v>
      </c>
      <c r="AX344" s="13" t="s">
        <v>86</v>
      </c>
      <c r="AY344" s="155" t="s">
        <v>190</v>
      </c>
    </row>
    <row r="345" spans="2:65" s="15" customFormat="1" ht="11.25">
      <c r="B345" s="168"/>
      <c r="D345" s="148" t="s">
        <v>200</v>
      </c>
      <c r="E345" s="169" t="s">
        <v>752</v>
      </c>
      <c r="F345" s="170" t="s">
        <v>207</v>
      </c>
      <c r="H345" s="171">
        <v>536.4</v>
      </c>
      <c r="I345" s="172"/>
      <c r="L345" s="168"/>
      <c r="M345" s="173"/>
      <c r="T345" s="174"/>
      <c r="AT345" s="169" t="s">
        <v>200</v>
      </c>
      <c r="AU345" s="169" t="s">
        <v>96</v>
      </c>
      <c r="AV345" s="15" t="s">
        <v>198</v>
      </c>
      <c r="AW345" s="15" t="s">
        <v>41</v>
      </c>
      <c r="AX345" s="15" t="s">
        <v>94</v>
      </c>
      <c r="AY345" s="169" t="s">
        <v>190</v>
      </c>
    </row>
    <row r="346" spans="2:65" s="1" customFormat="1" ht="16.5" customHeight="1">
      <c r="B346" s="33"/>
      <c r="C346" s="134" t="s">
        <v>429</v>
      </c>
      <c r="D346" s="134" t="s">
        <v>193</v>
      </c>
      <c r="E346" s="135" t="s">
        <v>1042</v>
      </c>
      <c r="F346" s="136" t="s">
        <v>1043</v>
      </c>
      <c r="G346" s="137" t="s">
        <v>196</v>
      </c>
      <c r="H346" s="138">
        <v>33</v>
      </c>
      <c r="I346" s="139"/>
      <c r="J346" s="140">
        <f>ROUND(I346*H346,2)</f>
        <v>0</v>
      </c>
      <c r="K346" s="136" t="s">
        <v>214</v>
      </c>
      <c r="L346" s="33"/>
      <c r="M346" s="141" t="s">
        <v>1</v>
      </c>
      <c r="N346" s="142" t="s">
        <v>51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198</v>
      </c>
      <c r="AT346" s="145" t="s">
        <v>193</v>
      </c>
      <c r="AU346" s="145" t="s">
        <v>96</v>
      </c>
      <c r="AY346" s="17" t="s">
        <v>190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7" t="s">
        <v>94</v>
      </c>
      <c r="BK346" s="146">
        <f>ROUND(I346*H346,2)</f>
        <v>0</v>
      </c>
      <c r="BL346" s="17" t="s">
        <v>198</v>
      </c>
      <c r="BM346" s="145" t="s">
        <v>1044</v>
      </c>
    </row>
    <row r="347" spans="2:65" s="14" customFormat="1" ht="11.25">
      <c r="B347" s="161"/>
      <c r="D347" s="148" t="s">
        <v>200</v>
      </c>
      <c r="E347" s="162" t="s">
        <v>1</v>
      </c>
      <c r="F347" s="163" t="s">
        <v>1040</v>
      </c>
      <c r="H347" s="164">
        <v>33</v>
      </c>
      <c r="I347" s="165"/>
      <c r="L347" s="161"/>
      <c r="M347" s="166"/>
      <c r="T347" s="167"/>
      <c r="AT347" s="162" t="s">
        <v>200</v>
      </c>
      <c r="AU347" s="162" t="s">
        <v>96</v>
      </c>
      <c r="AV347" s="14" t="s">
        <v>96</v>
      </c>
      <c r="AW347" s="14" t="s">
        <v>41</v>
      </c>
      <c r="AX347" s="14" t="s">
        <v>94</v>
      </c>
      <c r="AY347" s="162" t="s">
        <v>190</v>
      </c>
    </row>
    <row r="348" spans="2:65" s="1" customFormat="1" ht="16.5" customHeight="1">
      <c r="B348" s="33"/>
      <c r="C348" s="134" t="s">
        <v>441</v>
      </c>
      <c r="D348" s="134" t="s">
        <v>193</v>
      </c>
      <c r="E348" s="135" t="s">
        <v>1045</v>
      </c>
      <c r="F348" s="136" t="s">
        <v>1046</v>
      </c>
      <c r="G348" s="137" t="s">
        <v>196</v>
      </c>
      <c r="H348" s="138">
        <v>169</v>
      </c>
      <c r="I348" s="139"/>
      <c r="J348" s="140">
        <f>ROUND(I348*H348,2)</f>
        <v>0</v>
      </c>
      <c r="K348" s="136" t="s">
        <v>214</v>
      </c>
      <c r="L348" s="33"/>
      <c r="M348" s="141" t="s">
        <v>1</v>
      </c>
      <c r="N348" s="142" t="s">
        <v>51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198</v>
      </c>
      <c r="AT348" s="145" t="s">
        <v>193</v>
      </c>
      <c r="AU348" s="145" t="s">
        <v>96</v>
      </c>
      <c r="AY348" s="17" t="s">
        <v>190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7" t="s">
        <v>94</v>
      </c>
      <c r="BK348" s="146">
        <f>ROUND(I348*H348,2)</f>
        <v>0</v>
      </c>
      <c r="BL348" s="17" t="s">
        <v>198</v>
      </c>
      <c r="BM348" s="145" t="s">
        <v>1047</v>
      </c>
    </row>
    <row r="349" spans="2:65" s="12" customFormat="1" ht="11.25">
      <c r="B349" s="147"/>
      <c r="D349" s="148" t="s">
        <v>200</v>
      </c>
      <c r="E349" s="149" t="s">
        <v>1</v>
      </c>
      <c r="F349" s="150" t="s">
        <v>943</v>
      </c>
      <c r="H349" s="149" t="s">
        <v>1</v>
      </c>
      <c r="I349" s="151"/>
      <c r="L349" s="147"/>
      <c r="M349" s="152"/>
      <c r="T349" s="153"/>
      <c r="AT349" s="149" t="s">
        <v>200</v>
      </c>
      <c r="AU349" s="149" t="s">
        <v>96</v>
      </c>
      <c r="AV349" s="12" t="s">
        <v>94</v>
      </c>
      <c r="AW349" s="12" t="s">
        <v>41</v>
      </c>
      <c r="AX349" s="12" t="s">
        <v>86</v>
      </c>
      <c r="AY349" s="149" t="s">
        <v>190</v>
      </c>
    </row>
    <row r="350" spans="2:65" s="14" customFormat="1" ht="11.25">
      <c r="B350" s="161"/>
      <c r="D350" s="148" t="s">
        <v>200</v>
      </c>
      <c r="E350" s="162" t="s">
        <v>1</v>
      </c>
      <c r="F350" s="163" t="s">
        <v>754</v>
      </c>
      <c r="H350" s="164">
        <v>169</v>
      </c>
      <c r="I350" s="165"/>
      <c r="L350" s="161"/>
      <c r="M350" s="166"/>
      <c r="T350" s="167"/>
      <c r="AT350" s="162" t="s">
        <v>200</v>
      </c>
      <c r="AU350" s="162" t="s">
        <v>96</v>
      </c>
      <c r="AV350" s="14" t="s">
        <v>96</v>
      </c>
      <c r="AW350" s="14" t="s">
        <v>41</v>
      </c>
      <c r="AX350" s="14" t="s">
        <v>94</v>
      </c>
      <c r="AY350" s="162" t="s">
        <v>190</v>
      </c>
    </row>
    <row r="351" spans="2:65" s="1" customFormat="1" ht="16.5" customHeight="1">
      <c r="B351" s="33"/>
      <c r="C351" s="134" t="s">
        <v>449</v>
      </c>
      <c r="D351" s="134" t="s">
        <v>193</v>
      </c>
      <c r="E351" s="135" t="s">
        <v>1048</v>
      </c>
      <c r="F351" s="136" t="s">
        <v>1049</v>
      </c>
      <c r="G351" s="137" t="s">
        <v>291</v>
      </c>
      <c r="H351" s="138">
        <v>2.3439999999999999</v>
      </c>
      <c r="I351" s="139"/>
      <c r="J351" s="140">
        <f>ROUND(I351*H351,2)</f>
        <v>0</v>
      </c>
      <c r="K351" s="136" t="s">
        <v>197</v>
      </c>
      <c r="L351" s="33"/>
      <c r="M351" s="141" t="s">
        <v>1</v>
      </c>
      <c r="N351" s="142" t="s">
        <v>51</v>
      </c>
      <c r="P351" s="143">
        <f>O351*H351</f>
        <v>0</v>
      </c>
      <c r="Q351" s="143">
        <v>1.0160100000000001</v>
      </c>
      <c r="R351" s="143">
        <f>Q351*H351</f>
        <v>2.3815274400000002</v>
      </c>
      <c r="S351" s="143">
        <v>0</v>
      </c>
      <c r="T351" s="144">
        <f>S351*H351</f>
        <v>0</v>
      </c>
      <c r="AR351" s="145" t="s">
        <v>198</v>
      </c>
      <c r="AT351" s="145" t="s">
        <v>193</v>
      </c>
      <c r="AU351" s="145" t="s">
        <v>96</v>
      </c>
      <c r="AY351" s="17" t="s">
        <v>190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7" t="s">
        <v>94</v>
      </c>
      <c r="BK351" s="146">
        <f>ROUND(I351*H351,2)</f>
        <v>0</v>
      </c>
      <c r="BL351" s="17" t="s">
        <v>198</v>
      </c>
      <c r="BM351" s="145" t="s">
        <v>1050</v>
      </c>
    </row>
    <row r="352" spans="2:65" s="12" customFormat="1" ht="11.25">
      <c r="B352" s="147"/>
      <c r="D352" s="148" t="s">
        <v>200</v>
      </c>
      <c r="E352" s="149" t="s">
        <v>1</v>
      </c>
      <c r="F352" s="150" t="s">
        <v>1051</v>
      </c>
      <c r="H352" s="149" t="s">
        <v>1</v>
      </c>
      <c r="I352" s="151"/>
      <c r="L352" s="147"/>
      <c r="M352" s="152"/>
      <c r="T352" s="153"/>
      <c r="AT352" s="149" t="s">
        <v>200</v>
      </c>
      <c r="AU352" s="149" t="s">
        <v>96</v>
      </c>
      <c r="AV352" s="12" t="s">
        <v>94</v>
      </c>
      <c r="AW352" s="12" t="s">
        <v>41</v>
      </c>
      <c r="AX352" s="12" t="s">
        <v>86</v>
      </c>
      <c r="AY352" s="149" t="s">
        <v>190</v>
      </c>
    </row>
    <row r="353" spans="2:65" s="14" customFormat="1" ht="11.25">
      <c r="B353" s="161"/>
      <c r="D353" s="148" t="s">
        <v>200</v>
      </c>
      <c r="E353" s="162" t="s">
        <v>1</v>
      </c>
      <c r="F353" s="163" t="s">
        <v>1052</v>
      </c>
      <c r="H353" s="164">
        <v>2.3439999999999999</v>
      </c>
      <c r="I353" s="165"/>
      <c r="L353" s="161"/>
      <c r="M353" s="166"/>
      <c r="T353" s="167"/>
      <c r="AT353" s="162" t="s">
        <v>200</v>
      </c>
      <c r="AU353" s="162" t="s">
        <v>96</v>
      </c>
      <c r="AV353" s="14" t="s">
        <v>96</v>
      </c>
      <c r="AW353" s="14" t="s">
        <v>41</v>
      </c>
      <c r="AX353" s="14" t="s">
        <v>94</v>
      </c>
      <c r="AY353" s="162" t="s">
        <v>190</v>
      </c>
    </row>
    <row r="354" spans="2:65" s="1" customFormat="1" ht="21.75" customHeight="1">
      <c r="B354" s="33"/>
      <c r="C354" s="134" t="s">
        <v>454</v>
      </c>
      <c r="D354" s="134" t="s">
        <v>193</v>
      </c>
      <c r="E354" s="135" t="s">
        <v>1053</v>
      </c>
      <c r="F354" s="136" t="s">
        <v>1054</v>
      </c>
      <c r="G354" s="137" t="s">
        <v>255</v>
      </c>
      <c r="H354" s="138">
        <v>79.2</v>
      </c>
      <c r="I354" s="139"/>
      <c r="J354" s="140">
        <f>ROUND(I354*H354,2)</f>
        <v>0</v>
      </c>
      <c r="K354" s="136" t="s">
        <v>197</v>
      </c>
      <c r="L354" s="33"/>
      <c r="M354" s="141" t="s">
        <v>1</v>
      </c>
      <c r="N354" s="142" t="s">
        <v>51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198</v>
      </c>
      <c r="AT354" s="145" t="s">
        <v>193</v>
      </c>
      <c r="AU354" s="145" t="s">
        <v>96</v>
      </c>
      <c r="AY354" s="17" t="s">
        <v>190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7" t="s">
        <v>94</v>
      </c>
      <c r="BK354" s="146">
        <f>ROUND(I354*H354,2)</f>
        <v>0</v>
      </c>
      <c r="BL354" s="17" t="s">
        <v>198</v>
      </c>
      <c r="BM354" s="145" t="s">
        <v>1055</v>
      </c>
    </row>
    <row r="355" spans="2:65" s="12" customFormat="1" ht="11.25">
      <c r="B355" s="147"/>
      <c r="D355" s="148" t="s">
        <v>200</v>
      </c>
      <c r="E355" s="149" t="s">
        <v>1</v>
      </c>
      <c r="F355" s="150" t="s">
        <v>1056</v>
      </c>
      <c r="H355" s="149" t="s">
        <v>1</v>
      </c>
      <c r="I355" s="151"/>
      <c r="L355" s="147"/>
      <c r="M355" s="152"/>
      <c r="T355" s="153"/>
      <c r="AT355" s="149" t="s">
        <v>200</v>
      </c>
      <c r="AU355" s="149" t="s">
        <v>96</v>
      </c>
      <c r="AV355" s="12" t="s">
        <v>94</v>
      </c>
      <c r="AW355" s="12" t="s">
        <v>41</v>
      </c>
      <c r="AX355" s="12" t="s">
        <v>86</v>
      </c>
      <c r="AY355" s="149" t="s">
        <v>190</v>
      </c>
    </row>
    <row r="356" spans="2:65" s="14" customFormat="1" ht="11.25">
      <c r="B356" s="161"/>
      <c r="D356" s="148" t="s">
        <v>200</v>
      </c>
      <c r="E356" s="162" t="s">
        <v>1</v>
      </c>
      <c r="F356" s="163" t="s">
        <v>1057</v>
      </c>
      <c r="H356" s="164">
        <v>79.2</v>
      </c>
      <c r="I356" s="165"/>
      <c r="L356" s="161"/>
      <c r="M356" s="166"/>
      <c r="T356" s="167"/>
      <c r="AT356" s="162" t="s">
        <v>200</v>
      </c>
      <c r="AU356" s="162" t="s">
        <v>96</v>
      </c>
      <c r="AV356" s="14" t="s">
        <v>96</v>
      </c>
      <c r="AW356" s="14" t="s">
        <v>41</v>
      </c>
      <c r="AX356" s="14" t="s">
        <v>94</v>
      </c>
      <c r="AY356" s="162" t="s">
        <v>190</v>
      </c>
    </row>
    <row r="357" spans="2:65" s="1" customFormat="1" ht="21.75" customHeight="1">
      <c r="B357" s="33"/>
      <c r="C357" s="134" t="s">
        <v>464</v>
      </c>
      <c r="D357" s="134" t="s">
        <v>193</v>
      </c>
      <c r="E357" s="135" t="s">
        <v>1058</v>
      </c>
      <c r="F357" s="136" t="s">
        <v>1059</v>
      </c>
      <c r="G357" s="137" t="s">
        <v>196</v>
      </c>
      <c r="H357" s="138">
        <v>67.290000000000006</v>
      </c>
      <c r="I357" s="139"/>
      <c r="J357" s="140">
        <f>ROUND(I357*H357,2)</f>
        <v>0</v>
      </c>
      <c r="K357" s="136" t="s">
        <v>214</v>
      </c>
      <c r="L357" s="33"/>
      <c r="M357" s="141" t="s">
        <v>1</v>
      </c>
      <c r="N357" s="142" t="s">
        <v>51</v>
      </c>
      <c r="P357" s="143">
        <f>O357*H357</f>
        <v>0</v>
      </c>
      <c r="Q357" s="143">
        <v>2.9099999999999998E-3</v>
      </c>
      <c r="R357" s="143">
        <f>Q357*H357</f>
        <v>0.19581390000000001</v>
      </c>
      <c r="S357" s="143">
        <v>0</v>
      </c>
      <c r="T357" s="144">
        <f>S357*H357</f>
        <v>0</v>
      </c>
      <c r="AR357" s="145" t="s">
        <v>198</v>
      </c>
      <c r="AT357" s="145" t="s">
        <v>193</v>
      </c>
      <c r="AU357" s="145" t="s">
        <v>96</v>
      </c>
      <c r="AY357" s="17" t="s">
        <v>190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94</v>
      </c>
      <c r="BK357" s="146">
        <f>ROUND(I357*H357,2)</f>
        <v>0</v>
      </c>
      <c r="BL357" s="17" t="s">
        <v>198</v>
      </c>
      <c r="BM357" s="145" t="s">
        <v>1060</v>
      </c>
    </row>
    <row r="358" spans="2:65" s="12" customFormat="1" ht="11.25">
      <c r="B358" s="147"/>
      <c r="D358" s="148" t="s">
        <v>200</v>
      </c>
      <c r="E358" s="149" t="s">
        <v>1</v>
      </c>
      <c r="F358" s="150" t="s">
        <v>1061</v>
      </c>
      <c r="H358" s="149" t="s">
        <v>1</v>
      </c>
      <c r="I358" s="151"/>
      <c r="L358" s="147"/>
      <c r="M358" s="152"/>
      <c r="T358" s="153"/>
      <c r="AT358" s="149" t="s">
        <v>200</v>
      </c>
      <c r="AU358" s="149" t="s">
        <v>96</v>
      </c>
      <c r="AV358" s="12" t="s">
        <v>94</v>
      </c>
      <c r="AW358" s="12" t="s">
        <v>41</v>
      </c>
      <c r="AX358" s="12" t="s">
        <v>86</v>
      </c>
      <c r="AY358" s="149" t="s">
        <v>190</v>
      </c>
    </row>
    <row r="359" spans="2:65" s="14" customFormat="1" ht="11.25">
      <c r="B359" s="161"/>
      <c r="D359" s="148" t="s">
        <v>200</v>
      </c>
      <c r="E359" s="162" t="s">
        <v>1</v>
      </c>
      <c r="F359" s="163" t="s">
        <v>1062</v>
      </c>
      <c r="H359" s="164">
        <v>56.4</v>
      </c>
      <c r="I359" s="165"/>
      <c r="L359" s="161"/>
      <c r="M359" s="166"/>
      <c r="T359" s="167"/>
      <c r="AT359" s="162" t="s">
        <v>200</v>
      </c>
      <c r="AU359" s="162" t="s">
        <v>96</v>
      </c>
      <c r="AV359" s="14" t="s">
        <v>96</v>
      </c>
      <c r="AW359" s="14" t="s">
        <v>41</v>
      </c>
      <c r="AX359" s="14" t="s">
        <v>86</v>
      </c>
      <c r="AY359" s="162" t="s">
        <v>190</v>
      </c>
    </row>
    <row r="360" spans="2:65" s="14" customFormat="1" ht="11.25">
      <c r="B360" s="161"/>
      <c r="D360" s="148" t="s">
        <v>200</v>
      </c>
      <c r="E360" s="162" t="s">
        <v>1</v>
      </c>
      <c r="F360" s="163" t="s">
        <v>1063</v>
      </c>
      <c r="H360" s="164">
        <v>6.99</v>
      </c>
      <c r="I360" s="165"/>
      <c r="L360" s="161"/>
      <c r="M360" s="166"/>
      <c r="T360" s="167"/>
      <c r="AT360" s="162" t="s">
        <v>200</v>
      </c>
      <c r="AU360" s="162" t="s">
        <v>96</v>
      </c>
      <c r="AV360" s="14" t="s">
        <v>96</v>
      </c>
      <c r="AW360" s="14" t="s">
        <v>41</v>
      </c>
      <c r="AX360" s="14" t="s">
        <v>86</v>
      </c>
      <c r="AY360" s="162" t="s">
        <v>190</v>
      </c>
    </row>
    <row r="361" spans="2:65" s="14" customFormat="1" ht="11.25">
      <c r="B361" s="161"/>
      <c r="D361" s="148" t="s">
        <v>200</v>
      </c>
      <c r="E361" s="162" t="s">
        <v>1</v>
      </c>
      <c r="F361" s="163" t="s">
        <v>1064</v>
      </c>
      <c r="H361" s="164">
        <v>2.7</v>
      </c>
      <c r="I361" s="165"/>
      <c r="L361" s="161"/>
      <c r="M361" s="166"/>
      <c r="T361" s="167"/>
      <c r="AT361" s="162" t="s">
        <v>200</v>
      </c>
      <c r="AU361" s="162" t="s">
        <v>96</v>
      </c>
      <c r="AV361" s="14" t="s">
        <v>96</v>
      </c>
      <c r="AW361" s="14" t="s">
        <v>41</v>
      </c>
      <c r="AX361" s="14" t="s">
        <v>86</v>
      </c>
      <c r="AY361" s="162" t="s">
        <v>190</v>
      </c>
    </row>
    <row r="362" spans="2:65" s="14" customFormat="1" ht="11.25">
      <c r="B362" s="161"/>
      <c r="D362" s="148" t="s">
        <v>200</v>
      </c>
      <c r="E362" s="162" t="s">
        <v>1</v>
      </c>
      <c r="F362" s="163" t="s">
        <v>1065</v>
      </c>
      <c r="H362" s="164">
        <v>1.2</v>
      </c>
      <c r="I362" s="165"/>
      <c r="L362" s="161"/>
      <c r="M362" s="166"/>
      <c r="T362" s="167"/>
      <c r="AT362" s="162" t="s">
        <v>200</v>
      </c>
      <c r="AU362" s="162" t="s">
        <v>96</v>
      </c>
      <c r="AV362" s="14" t="s">
        <v>96</v>
      </c>
      <c r="AW362" s="14" t="s">
        <v>41</v>
      </c>
      <c r="AX362" s="14" t="s">
        <v>86</v>
      </c>
      <c r="AY362" s="162" t="s">
        <v>190</v>
      </c>
    </row>
    <row r="363" spans="2:65" s="15" customFormat="1" ht="11.25">
      <c r="B363" s="168"/>
      <c r="D363" s="148" t="s">
        <v>200</v>
      </c>
      <c r="E363" s="169" t="s">
        <v>1</v>
      </c>
      <c r="F363" s="170" t="s">
        <v>207</v>
      </c>
      <c r="H363" s="171">
        <v>67.290000000000006</v>
      </c>
      <c r="I363" s="172"/>
      <c r="L363" s="168"/>
      <c r="M363" s="173"/>
      <c r="T363" s="174"/>
      <c r="AT363" s="169" t="s">
        <v>200</v>
      </c>
      <c r="AU363" s="169" t="s">
        <v>96</v>
      </c>
      <c r="AV363" s="15" t="s">
        <v>198</v>
      </c>
      <c r="AW363" s="15" t="s">
        <v>41</v>
      </c>
      <c r="AX363" s="15" t="s">
        <v>94</v>
      </c>
      <c r="AY363" s="169" t="s">
        <v>190</v>
      </c>
    </row>
    <row r="364" spans="2:65" s="1" customFormat="1" ht="16.5" customHeight="1">
      <c r="B364" s="33"/>
      <c r="C364" s="134" t="s">
        <v>472</v>
      </c>
      <c r="D364" s="134" t="s">
        <v>193</v>
      </c>
      <c r="E364" s="135" t="s">
        <v>1066</v>
      </c>
      <c r="F364" s="136" t="s">
        <v>1067</v>
      </c>
      <c r="G364" s="137" t="s">
        <v>196</v>
      </c>
      <c r="H364" s="138">
        <v>67.290000000000006</v>
      </c>
      <c r="I364" s="139"/>
      <c r="J364" s="140">
        <f>ROUND(I364*H364,2)</f>
        <v>0</v>
      </c>
      <c r="K364" s="136" t="s">
        <v>214</v>
      </c>
      <c r="L364" s="33"/>
      <c r="M364" s="141" t="s">
        <v>1</v>
      </c>
      <c r="N364" s="142" t="s">
        <v>51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198</v>
      </c>
      <c r="AT364" s="145" t="s">
        <v>193</v>
      </c>
      <c r="AU364" s="145" t="s">
        <v>96</v>
      </c>
      <c r="AY364" s="17" t="s">
        <v>190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7" t="s">
        <v>94</v>
      </c>
      <c r="BK364" s="146">
        <f>ROUND(I364*H364,2)</f>
        <v>0</v>
      </c>
      <c r="BL364" s="17" t="s">
        <v>198</v>
      </c>
      <c r="BM364" s="145" t="s">
        <v>1068</v>
      </c>
    </row>
    <row r="365" spans="2:65" s="1" customFormat="1" ht="16.5" customHeight="1">
      <c r="B365" s="33"/>
      <c r="C365" s="134" t="s">
        <v>483</v>
      </c>
      <c r="D365" s="134" t="s">
        <v>193</v>
      </c>
      <c r="E365" s="135" t="s">
        <v>1069</v>
      </c>
      <c r="F365" s="136" t="s">
        <v>1070</v>
      </c>
      <c r="G365" s="137" t="s">
        <v>196</v>
      </c>
      <c r="H365" s="138">
        <v>2682</v>
      </c>
      <c r="I365" s="139"/>
      <c r="J365" s="140">
        <f>ROUND(I365*H365,2)</f>
        <v>0</v>
      </c>
      <c r="K365" s="136" t="s">
        <v>214</v>
      </c>
      <c r="L365" s="33"/>
      <c r="M365" s="141" t="s">
        <v>1</v>
      </c>
      <c r="N365" s="142" t="s">
        <v>51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198</v>
      </c>
      <c r="AT365" s="145" t="s">
        <v>193</v>
      </c>
      <c r="AU365" s="145" t="s">
        <v>96</v>
      </c>
      <c r="AY365" s="17" t="s">
        <v>190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94</v>
      </c>
      <c r="BK365" s="146">
        <f>ROUND(I365*H365,2)</f>
        <v>0</v>
      </c>
      <c r="BL365" s="17" t="s">
        <v>198</v>
      </c>
      <c r="BM365" s="145" t="s">
        <v>1071</v>
      </c>
    </row>
    <row r="366" spans="2:65" s="14" customFormat="1" ht="11.25">
      <c r="B366" s="161"/>
      <c r="D366" s="148" t="s">
        <v>200</v>
      </c>
      <c r="E366" s="162" t="s">
        <v>1</v>
      </c>
      <c r="F366" s="163" t="s">
        <v>1072</v>
      </c>
      <c r="H366" s="164">
        <v>2682</v>
      </c>
      <c r="I366" s="165"/>
      <c r="L366" s="161"/>
      <c r="M366" s="166"/>
      <c r="T366" s="167"/>
      <c r="AT366" s="162" t="s">
        <v>200</v>
      </c>
      <c r="AU366" s="162" t="s">
        <v>96</v>
      </c>
      <c r="AV366" s="14" t="s">
        <v>96</v>
      </c>
      <c r="AW366" s="14" t="s">
        <v>41</v>
      </c>
      <c r="AX366" s="14" t="s">
        <v>94</v>
      </c>
      <c r="AY366" s="162" t="s">
        <v>190</v>
      </c>
    </row>
    <row r="367" spans="2:65" s="1" customFormat="1" ht="16.5" customHeight="1">
      <c r="B367" s="33"/>
      <c r="C367" s="134" t="s">
        <v>488</v>
      </c>
      <c r="D367" s="134" t="s">
        <v>193</v>
      </c>
      <c r="E367" s="135" t="s">
        <v>1073</v>
      </c>
      <c r="F367" s="136" t="s">
        <v>1074</v>
      </c>
      <c r="G367" s="137" t="s">
        <v>196</v>
      </c>
      <c r="H367" s="138">
        <v>536.4</v>
      </c>
      <c r="I367" s="139"/>
      <c r="J367" s="140">
        <f>ROUND(I367*H367,2)</f>
        <v>0</v>
      </c>
      <c r="K367" s="136" t="s">
        <v>214</v>
      </c>
      <c r="L367" s="33"/>
      <c r="M367" s="141" t="s">
        <v>1</v>
      </c>
      <c r="N367" s="142" t="s">
        <v>51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198</v>
      </c>
      <c r="AT367" s="145" t="s">
        <v>193</v>
      </c>
      <c r="AU367" s="145" t="s">
        <v>96</v>
      </c>
      <c r="AY367" s="17" t="s">
        <v>190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7" t="s">
        <v>94</v>
      </c>
      <c r="BK367" s="146">
        <f>ROUND(I367*H367,2)</f>
        <v>0</v>
      </c>
      <c r="BL367" s="17" t="s">
        <v>198</v>
      </c>
      <c r="BM367" s="145" t="s">
        <v>1075</v>
      </c>
    </row>
    <row r="368" spans="2:65" s="12" customFormat="1" ht="11.25">
      <c r="B368" s="147"/>
      <c r="D368" s="148" t="s">
        <v>200</v>
      </c>
      <c r="E368" s="149" t="s">
        <v>1</v>
      </c>
      <c r="F368" s="150" t="s">
        <v>1076</v>
      </c>
      <c r="H368" s="149" t="s">
        <v>1</v>
      </c>
      <c r="I368" s="151"/>
      <c r="L368" s="147"/>
      <c r="M368" s="152"/>
      <c r="T368" s="153"/>
      <c r="AT368" s="149" t="s">
        <v>200</v>
      </c>
      <c r="AU368" s="149" t="s">
        <v>96</v>
      </c>
      <c r="AV368" s="12" t="s">
        <v>94</v>
      </c>
      <c r="AW368" s="12" t="s">
        <v>41</v>
      </c>
      <c r="AX368" s="12" t="s">
        <v>86</v>
      </c>
      <c r="AY368" s="149" t="s">
        <v>190</v>
      </c>
    </row>
    <row r="369" spans="2:65" s="14" customFormat="1" ht="11.25">
      <c r="B369" s="161"/>
      <c r="D369" s="148" t="s">
        <v>200</v>
      </c>
      <c r="E369" s="162" t="s">
        <v>1</v>
      </c>
      <c r="F369" s="163" t="s">
        <v>752</v>
      </c>
      <c r="H369" s="164">
        <v>536.4</v>
      </c>
      <c r="I369" s="165"/>
      <c r="L369" s="161"/>
      <c r="M369" s="166"/>
      <c r="T369" s="167"/>
      <c r="AT369" s="162" t="s">
        <v>200</v>
      </c>
      <c r="AU369" s="162" t="s">
        <v>96</v>
      </c>
      <c r="AV369" s="14" t="s">
        <v>96</v>
      </c>
      <c r="AW369" s="14" t="s">
        <v>41</v>
      </c>
      <c r="AX369" s="14" t="s">
        <v>94</v>
      </c>
      <c r="AY369" s="162" t="s">
        <v>190</v>
      </c>
    </row>
    <row r="370" spans="2:65" s="1" customFormat="1" ht="16.5" customHeight="1">
      <c r="B370" s="33"/>
      <c r="C370" s="134" t="s">
        <v>492</v>
      </c>
      <c r="D370" s="134" t="s">
        <v>193</v>
      </c>
      <c r="E370" s="135" t="s">
        <v>1077</v>
      </c>
      <c r="F370" s="136" t="s">
        <v>1078</v>
      </c>
      <c r="G370" s="137" t="s">
        <v>196</v>
      </c>
      <c r="H370" s="138">
        <v>169</v>
      </c>
      <c r="I370" s="139"/>
      <c r="J370" s="140">
        <f>ROUND(I370*H370,2)</f>
        <v>0</v>
      </c>
      <c r="K370" s="136" t="s">
        <v>214</v>
      </c>
      <c r="L370" s="33"/>
      <c r="M370" s="141" t="s">
        <v>1</v>
      </c>
      <c r="N370" s="142" t="s">
        <v>51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198</v>
      </c>
      <c r="AT370" s="145" t="s">
        <v>193</v>
      </c>
      <c r="AU370" s="145" t="s">
        <v>96</v>
      </c>
      <c r="AY370" s="17" t="s">
        <v>190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7" t="s">
        <v>94</v>
      </c>
      <c r="BK370" s="146">
        <f>ROUND(I370*H370,2)</f>
        <v>0</v>
      </c>
      <c r="BL370" s="17" t="s">
        <v>198</v>
      </c>
      <c r="BM370" s="145" t="s">
        <v>1079</v>
      </c>
    </row>
    <row r="371" spans="2:65" s="12" customFormat="1" ht="11.25">
      <c r="B371" s="147"/>
      <c r="D371" s="148" t="s">
        <v>200</v>
      </c>
      <c r="E371" s="149" t="s">
        <v>1</v>
      </c>
      <c r="F371" s="150" t="s">
        <v>943</v>
      </c>
      <c r="H371" s="149" t="s">
        <v>1</v>
      </c>
      <c r="I371" s="151"/>
      <c r="L371" s="147"/>
      <c r="M371" s="152"/>
      <c r="T371" s="153"/>
      <c r="AT371" s="149" t="s">
        <v>200</v>
      </c>
      <c r="AU371" s="149" t="s">
        <v>96</v>
      </c>
      <c r="AV371" s="12" t="s">
        <v>94</v>
      </c>
      <c r="AW371" s="12" t="s">
        <v>41</v>
      </c>
      <c r="AX371" s="12" t="s">
        <v>86</v>
      </c>
      <c r="AY371" s="149" t="s">
        <v>190</v>
      </c>
    </row>
    <row r="372" spans="2:65" s="14" customFormat="1" ht="11.25">
      <c r="B372" s="161"/>
      <c r="D372" s="148" t="s">
        <v>200</v>
      </c>
      <c r="E372" s="162" t="s">
        <v>1</v>
      </c>
      <c r="F372" s="163" t="s">
        <v>754</v>
      </c>
      <c r="H372" s="164">
        <v>169</v>
      </c>
      <c r="I372" s="165"/>
      <c r="L372" s="161"/>
      <c r="M372" s="166"/>
      <c r="T372" s="167"/>
      <c r="AT372" s="162" t="s">
        <v>200</v>
      </c>
      <c r="AU372" s="162" t="s">
        <v>96</v>
      </c>
      <c r="AV372" s="14" t="s">
        <v>96</v>
      </c>
      <c r="AW372" s="14" t="s">
        <v>41</v>
      </c>
      <c r="AX372" s="14" t="s">
        <v>94</v>
      </c>
      <c r="AY372" s="162" t="s">
        <v>190</v>
      </c>
    </row>
    <row r="373" spans="2:65" s="1" customFormat="1" ht="16.5" customHeight="1">
      <c r="B373" s="33"/>
      <c r="C373" s="134" t="s">
        <v>496</v>
      </c>
      <c r="D373" s="134" t="s">
        <v>193</v>
      </c>
      <c r="E373" s="135" t="s">
        <v>614</v>
      </c>
      <c r="F373" s="136" t="s">
        <v>615</v>
      </c>
      <c r="G373" s="137" t="s">
        <v>255</v>
      </c>
      <c r="H373" s="138">
        <v>80.459999999999994</v>
      </c>
      <c r="I373" s="139"/>
      <c r="J373" s="140">
        <f>ROUND(I373*H373,2)</f>
        <v>0</v>
      </c>
      <c r="K373" s="136" t="s">
        <v>197</v>
      </c>
      <c r="L373" s="33"/>
      <c r="M373" s="141" t="s">
        <v>1</v>
      </c>
      <c r="N373" s="142" t="s">
        <v>51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198</v>
      </c>
      <c r="AT373" s="145" t="s">
        <v>193</v>
      </c>
      <c r="AU373" s="145" t="s">
        <v>96</v>
      </c>
      <c r="AY373" s="17" t="s">
        <v>190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7" t="s">
        <v>94</v>
      </c>
      <c r="BK373" s="146">
        <f>ROUND(I373*H373,2)</f>
        <v>0</v>
      </c>
      <c r="BL373" s="17" t="s">
        <v>198</v>
      </c>
      <c r="BM373" s="145" t="s">
        <v>1080</v>
      </c>
    </row>
    <row r="374" spans="2:65" s="14" customFormat="1" ht="11.25">
      <c r="B374" s="161"/>
      <c r="D374" s="148" t="s">
        <v>200</v>
      </c>
      <c r="E374" s="162" t="s">
        <v>1</v>
      </c>
      <c r="F374" s="163" t="s">
        <v>1081</v>
      </c>
      <c r="H374" s="164">
        <v>80.459999999999994</v>
      </c>
      <c r="I374" s="165"/>
      <c r="L374" s="161"/>
      <c r="M374" s="166"/>
      <c r="T374" s="167"/>
      <c r="AT374" s="162" t="s">
        <v>200</v>
      </c>
      <c r="AU374" s="162" t="s">
        <v>96</v>
      </c>
      <c r="AV374" s="14" t="s">
        <v>96</v>
      </c>
      <c r="AW374" s="14" t="s">
        <v>41</v>
      </c>
      <c r="AX374" s="14" t="s">
        <v>94</v>
      </c>
      <c r="AY374" s="162" t="s">
        <v>190</v>
      </c>
    </row>
    <row r="375" spans="2:65" s="1" customFormat="1" ht="21.75" customHeight="1">
      <c r="B375" s="33"/>
      <c r="C375" s="134" t="s">
        <v>501</v>
      </c>
      <c r="D375" s="134" t="s">
        <v>193</v>
      </c>
      <c r="E375" s="135" t="s">
        <v>619</v>
      </c>
      <c r="F375" s="136" t="s">
        <v>620</v>
      </c>
      <c r="G375" s="137" t="s">
        <v>255</v>
      </c>
      <c r="H375" s="138">
        <v>80.459999999999994</v>
      </c>
      <c r="I375" s="139"/>
      <c r="J375" s="140">
        <f>ROUND(I375*H375,2)</f>
        <v>0</v>
      </c>
      <c r="K375" s="136" t="s">
        <v>197</v>
      </c>
      <c r="L375" s="33"/>
      <c r="M375" s="141" t="s">
        <v>1</v>
      </c>
      <c r="N375" s="142" t="s">
        <v>51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198</v>
      </c>
      <c r="AT375" s="145" t="s">
        <v>193</v>
      </c>
      <c r="AU375" s="145" t="s">
        <v>96</v>
      </c>
      <c r="AY375" s="17" t="s">
        <v>190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7" t="s">
        <v>94</v>
      </c>
      <c r="BK375" s="146">
        <f>ROUND(I375*H375,2)</f>
        <v>0</v>
      </c>
      <c r="BL375" s="17" t="s">
        <v>198</v>
      </c>
      <c r="BM375" s="145" t="s">
        <v>1082</v>
      </c>
    </row>
    <row r="376" spans="2:65" s="1" customFormat="1" ht="16.5" customHeight="1">
      <c r="B376" s="33"/>
      <c r="C376" s="134" t="s">
        <v>505</v>
      </c>
      <c r="D376" s="134" t="s">
        <v>193</v>
      </c>
      <c r="E376" s="135" t="s">
        <v>1083</v>
      </c>
      <c r="F376" s="136" t="s">
        <v>1084</v>
      </c>
      <c r="G376" s="137" t="s">
        <v>224</v>
      </c>
      <c r="H376" s="138">
        <v>43.6</v>
      </c>
      <c r="I376" s="139"/>
      <c r="J376" s="140">
        <f>ROUND(I376*H376,2)</f>
        <v>0</v>
      </c>
      <c r="K376" s="136" t="s">
        <v>214</v>
      </c>
      <c r="L376" s="33"/>
      <c r="M376" s="141" t="s">
        <v>1</v>
      </c>
      <c r="N376" s="142" t="s">
        <v>51</v>
      </c>
      <c r="P376" s="143">
        <f>O376*H376</f>
        <v>0</v>
      </c>
      <c r="Q376" s="143">
        <v>6.1999999999999998E-3</v>
      </c>
      <c r="R376" s="143">
        <f>Q376*H376</f>
        <v>0.27032</v>
      </c>
      <c r="S376" s="143">
        <v>0</v>
      </c>
      <c r="T376" s="144">
        <f>S376*H376</f>
        <v>0</v>
      </c>
      <c r="AR376" s="145" t="s">
        <v>198</v>
      </c>
      <c r="AT376" s="145" t="s">
        <v>193</v>
      </c>
      <c r="AU376" s="145" t="s">
        <v>96</v>
      </c>
      <c r="AY376" s="17" t="s">
        <v>190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7" t="s">
        <v>94</v>
      </c>
      <c r="BK376" s="146">
        <f>ROUND(I376*H376,2)</f>
        <v>0</v>
      </c>
      <c r="BL376" s="17" t="s">
        <v>198</v>
      </c>
      <c r="BM376" s="145" t="s">
        <v>1085</v>
      </c>
    </row>
    <row r="377" spans="2:65" s="12" customFormat="1" ht="11.25">
      <c r="B377" s="147"/>
      <c r="D377" s="148" t="s">
        <v>200</v>
      </c>
      <c r="E377" s="149" t="s">
        <v>1</v>
      </c>
      <c r="F377" s="150" t="s">
        <v>1086</v>
      </c>
      <c r="H377" s="149" t="s">
        <v>1</v>
      </c>
      <c r="I377" s="151"/>
      <c r="L377" s="147"/>
      <c r="M377" s="152"/>
      <c r="T377" s="153"/>
      <c r="AT377" s="149" t="s">
        <v>200</v>
      </c>
      <c r="AU377" s="149" t="s">
        <v>96</v>
      </c>
      <c r="AV377" s="12" t="s">
        <v>94</v>
      </c>
      <c r="AW377" s="12" t="s">
        <v>41</v>
      </c>
      <c r="AX377" s="12" t="s">
        <v>86</v>
      </c>
      <c r="AY377" s="149" t="s">
        <v>190</v>
      </c>
    </row>
    <row r="378" spans="2:65" s="14" customFormat="1" ht="11.25">
      <c r="B378" s="161"/>
      <c r="D378" s="148" t="s">
        <v>200</v>
      </c>
      <c r="E378" s="162" t="s">
        <v>1</v>
      </c>
      <c r="F378" s="163" t="s">
        <v>1087</v>
      </c>
      <c r="H378" s="164">
        <v>43.6</v>
      </c>
      <c r="I378" s="165"/>
      <c r="L378" s="161"/>
      <c r="M378" s="166"/>
      <c r="T378" s="167"/>
      <c r="AT378" s="162" t="s">
        <v>200</v>
      </c>
      <c r="AU378" s="162" t="s">
        <v>96</v>
      </c>
      <c r="AV378" s="14" t="s">
        <v>96</v>
      </c>
      <c r="AW378" s="14" t="s">
        <v>41</v>
      </c>
      <c r="AX378" s="14" t="s">
        <v>94</v>
      </c>
      <c r="AY378" s="162" t="s">
        <v>190</v>
      </c>
    </row>
    <row r="379" spans="2:65" s="1" customFormat="1" ht="21.75" customHeight="1">
      <c r="B379" s="33"/>
      <c r="C379" s="134" t="s">
        <v>512</v>
      </c>
      <c r="D379" s="134" t="s">
        <v>193</v>
      </c>
      <c r="E379" s="135" t="s">
        <v>1088</v>
      </c>
      <c r="F379" s="136" t="s">
        <v>1089</v>
      </c>
      <c r="G379" s="137" t="s">
        <v>291</v>
      </c>
      <c r="H379" s="138">
        <v>219.661</v>
      </c>
      <c r="I379" s="139"/>
      <c r="J379" s="140">
        <f>ROUND(I379*H379,2)</f>
        <v>0</v>
      </c>
      <c r="K379" s="136" t="s">
        <v>197</v>
      </c>
      <c r="L379" s="33"/>
      <c r="M379" s="141" t="s">
        <v>1</v>
      </c>
      <c r="N379" s="142" t="s">
        <v>51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198</v>
      </c>
      <c r="AT379" s="145" t="s">
        <v>193</v>
      </c>
      <c r="AU379" s="145" t="s">
        <v>96</v>
      </c>
      <c r="AY379" s="17" t="s">
        <v>190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94</v>
      </c>
      <c r="BK379" s="146">
        <f>ROUND(I379*H379,2)</f>
        <v>0</v>
      </c>
      <c r="BL379" s="17" t="s">
        <v>198</v>
      </c>
      <c r="BM379" s="145" t="s">
        <v>1090</v>
      </c>
    </row>
    <row r="380" spans="2:65" s="11" customFormat="1" ht="22.9" customHeight="1">
      <c r="B380" s="122"/>
      <c r="D380" s="123" t="s">
        <v>85</v>
      </c>
      <c r="E380" s="132" t="s">
        <v>1091</v>
      </c>
      <c r="F380" s="132" t="s">
        <v>1092</v>
      </c>
      <c r="I380" s="125"/>
      <c r="J380" s="133">
        <f>BK380</f>
        <v>0</v>
      </c>
      <c r="L380" s="122"/>
      <c r="M380" s="127"/>
      <c r="P380" s="128">
        <f>SUM(P381:P556)</f>
        <v>0</v>
      </c>
      <c r="R380" s="128">
        <f>SUM(R381:R556)</f>
        <v>7.714319999999999</v>
      </c>
      <c r="T380" s="129">
        <f>SUM(T381:T556)</f>
        <v>28.375</v>
      </c>
      <c r="AR380" s="123" t="s">
        <v>94</v>
      </c>
      <c r="AT380" s="130" t="s">
        <v>85</v>
      </c>
      <c r="AU380" s="130" t="s">
        <v>94</v>
      </c>
      <c r="AY380" s="123" t="s">
        <v>190</v>
      </c>
      <c r="BK380" s="131">
        <f>SUM(BK381:BK556)</f>
        <v>0</v>
      </c>
    </row>
    <row r="381" spans="2:65" s="1" customFormat="1" ht="16.5" customHeight="1">
      <c r="B381" s="33"/>
      <c r="C381" s="134" t="s">
        <v>517</v>
      </c>
      <c r="D381" s="134" t="s">
        <v>193</v>
      </c>
      <c r="E381" s="135" t="s">
        <v>349</v>
      </c>
      <c r="F381" s="136" t="s">
        <v>350</v>
      </c>
      <c r="G381" s="137" t="s">
        <v>196</v>
      </c>
      <c r="H381" s="138">
        <v>47</v>
      </c>
      <c r="I381" s="139"/>
      <c r="J381" s="140">
        <f>ROUND(I381*H381,2)</f>
        <v>0</v>
      </c>
      <c r="K381" s="136" t="s">
        <v>197</v>
      </c>
      <c r="L381" s="33"/>
      <c r="M381" s="141" t="s">
        <v>1</v>
      </c>
      <c r="N381" s="142" t="s">
        <v>51</v>
      </c>
      <c r="P381" s="143">
        <f>O381*H381</f>
        <v>0</v>
      </c>
      <c r="Q381" s="143">
        <v>0</v>
      </c>
      <c r="R381" s="143">
        <f>Q381*H381</f>
        <v>0</v>
      </c>
      <c r="S381" s="143">
        <v>0.26</v>
      </c>
      <c r="T381" s="144">
        <f>S381*H381</f>
        <v>12.22</v>
      </c>
      <c r="AR381" s="145" t="s">
        <v>198</v>
      </c>
      <c r="AT381" s="145" t="s">
        <v>193</v>
      </c>
      <c r="AU381" s="145" t="s">
        <v>96</v>
      </c>
      <c r="AY381" s="17" t="s">
        <v>190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94</v>
      </c>
      <c r="BK381" s="146">
        <f>ROUND(I381*H381,2)</f>
        <v>0</v>
      </c>
      <c r="BL381" s="17" t="s">
        <v>198</v>
      </c>
      <c r="BM381" s="145" t="s">
        <v>1093</v>
      </c>
    </row>
    <row r="382" spans="2:65" s="12" customFormat="1" ht="11.25">
      <c r="B382" s="147"/>
      <c r="D382" s="148" t="s">
        <v>200</v>
      </c>
      <c r="E382" s="149" t="s">
        <v>1</v>
      </c>
      <c r="F382" s="150" t="s">
        <v>1094</v>
      </c>
      <c r="H382" s="149" t="s">
        <v>1</v>
      </c>
      <c r="I382" s="151"/>
      <c r="L382" s="147"/>
      <c r="M382" s="152"/>
      <c r="T382" s="153"/>
      <c r="AT382" s="149" t="s">
        <v>200</v>
      </c>
      <c r="AU382" s="149" t="s">
        <v>96</v>
      </c>
      <c r="AV382" s="12" t="s">
        <v>94</v>
      </c>
      <c r="AW382" s="12" t="s">
        <v>41</v>
      </c>
      <c r="AX382" s="12" t="s">
        <v>86</v>
      </c>
      <c r="AY382" s="149" t="s">
        <v>190</v>
      </c>
    </row>
    <row r="383" spans="2:65" s="12" customFormat="1" ht="11.25">
      <c r="B383" s="147"/>
      <c r="D383" s="148" t="s">
        <v>200</v>
      </c>
      <c r="E383" s="149" t="s">
        <v>1</v>
      </c>
      <c r="F383" s="150" t="s">
        <v>1095</v>
      </c>
      <c r="H383" s="149" t="s">
        <v>1</v>
      </c>
      <c r="I383" s="151"/>
      <c r="L383" s="147"/>
      <c r="M383" s="152"/>
      <c r="T383" s="153"/>
      <c r="AT383" s="149" t="s">
        <v>200</v>
      </c>
      <c r="AU383" s="149" t="s">
        <v>96</v>
      </c>
      <c r="AV383" s="12" t="s">
        <v>94</v>
      </c>
      <c r="AW383" s="12" t="s">
        <v>41</v>
      </c>
      <c r="AX383" s="12" t="s">
        <v>86</v>
      </c>
      <c r="AY383" s="149" t="s">
        <v>190</v>
      </c>
    </row>
    <row r="384" spans="2:65" s="12" customFormat="1" ht="11.25">
      <c r="B384" s="147"/>
      <c r="D384" s="148" t="s">
        <v>200</v>
      </c>
      <c r="E384" s="149" t="s">
        <v>1</v>
      </c>
      <c r="F384" s="150" t="s">
        <v>1096</v>
      </c>
      <c r="H384" s="149" t="s">
        <v>1</v>
      </c>
      <c r="I384" s="151"/>
      <c r="L384" s="147"/>
      <c r="M384" s="152"/>
      <c r="T384" s="153"/>
      <c r="AT384" s="149" t="s">
        <v>200</v>
      </c>
      <c r="AU384" s="149" t="s">
        <v>96</v>
      </c>
      <c r="AV384" s="12" t="s">
        <v>94</v>
      </c>
      <c r="AW384" s="12" t="s">
        <v>41</v>
      </c>
      <c r="AX384" s="12" t="s">
        <v>86</v>
      </c>
      <c r="AY384" s="149" t="s">
        <v>190</v>
      </c>
    </row>
    <row r="385" spans="2:65" s="14" customFormat="1" ht="11.25">
      <c r="B385" s="161"/>
      <c r="D385" s="148" t="s">
        <v>200</v>
      </c>
      <c r="E385" s="162" t="s">
        <v>1</v>
      </c>
      <c r="F385" s="163" t="s">
        <v>826</v>
      </c>
      <c r="H385" s="164">
        <v>2</v>
      </c>
      <c r="I385" s="165"/>
      <c r="L385" s="161"/>
      <c r="M385" s="166"/>
      <c r="T385" s="167"/>
      <c r="AT385" s="162" t="s">
        <v>200</v>
      </c>
      <c r="AU385" s="162" t="s">
        <v>96</v>
      </c>
      <c r="AV385" s="14" t="s">
        <v>96</v>
      </c>
      <c r="AW385" s="14" t="s">
        <v>41</v>
      </c>
      <c r="AX385" s="14" t="s">
        <v>86</v>
      </c>
      <c r="AY385" s="162" t="s">
        <v>190</v>
      </c>
    </row>
    <row r="386" spans="2:65" s="12" customFormat="1" ht="11.25">
      <c r="B386" s="147"/>
      <c r="D386" s="148" t="s">
        <v>200</v>
      </c>
      <c r="E386" s="149" t="s">
        <v>1</v>
      </c>
      <c r="F386" s="150" t="s">
        <v>1097</v>
      </c>
      <c r="H386" s="149" t="s">
        <v>1</v>
      </c>
      <c r="I386" s="151"/>
      <c r="L386" s="147"/>
      <c r="M386" s="152"/>
      <c r="T386" s="153"/>
      <c r="AT386" s="149" t="s">
        <v>200</v>
      </c>
      <c r="AU386" s="149" t="s">
        <v>96</v>
      </c>
      <c r="AV386" s="12" t="s">
        <v>94</v>
      </c>
      <c r="AW386" s="12" t="s">
        <v>41</v>
      </c>
      <c r="AX386" s="12" t="s">
        <v>86</v>
      </c>
      <c r="AY386" s="149" t="s">
        <v>190</v>
      </c>
    </row>
    <row r="387" spans="2:65" s="12" customFormat="1" ht="11.25">
      <c r="B387" s="147"/>
      <c r="D387" s="148" t="s">
        <v>200</v>
      </c>
      <c r="E387" s="149" t="s">
        <v>1</v>
      </c>
      <c r="F387" s="150" t="s">
        <v>1098</v>
      </c>
      <c r="H387" s="149" t="s">
        <v>1</v>
      </c>
      <c r="I387" s="151"/>
      <c r="L387" s="147"/>
      <c r="M387" s="152"/>
      <c r="T387" s="153"/>
      <c r="AT387" s="149" t="s">
        <v>200</v>
      </c>
      <c r="AU387" s="149" t="s">
        <v>96</v>
      </c>
      <c r="AV387" s="12" t="s">
        <v>94</v>
      </c>
      <c r="AW387" s="12" t="s">
        <v>41</v>
      </c>
      <c r="AX387" s="12" t="s">
        <v>86</v>
      </c>
      <c r="AY387" s="149" t="s">
        <v>190</v>
      </c>
    </row>
    <row r="388" spans="2:65" s="12" customFormat="1" ht="11.25">
      <c r="B388" s="147"/>
      <c r="D388" s="148" t="s">
        <v>200</v>
      </c>
      <c r="E388" s="149" t="s">
        <v>1</v>
      </c>
      <c r="F388" s="150" t="s">
        <v>1099</v>
      </c>
      <c r="H388" s="149" t="s">
        <v>1</v>
      </c>
      <c r="I388" s="151"/>
      <c r="L388" s="147"/>
      <c r="M388" s="152"/>
      <c r="T388" s="153"/>
      <c r="AT388" s="149" t="s">
        <v>200</v>
      </c>
      <c r="AU388" s="149" t="s">
        <v>96</v>
      </c>
      <c r="AV388" s="12" t="s">
        <v>94</v>
      </c>
      <c r="AW388" s="12" t="s">
        <v>41</v>
      </c>
      <c r="AX388" s="12" t="s">
        <v>86</v>
      </c>
      <c r="AY388" s="149" t="s">
        <v>190</v>
      </c>
    </row>
    <row r="389" spans="2:65" s="14" customFormat="1" ht="11.25">
      <c r="B389" s="161"/>
      <c r="D389" s="148" t="s">
        <v>200</v>
      </c>
      <c r="E389" s="162" t="s">
        <v>1</v>
      </c>
      <c r="F389" s="163" t="s">
        <v>825</v>
      </c>
      <c r="H389" s="164">
        <v>45</v>
      </c>
      <c r="I389" s="165"/>
      <c r="L389" s="161"/>
      <c r="M389" s="166"/>
      <c r="T389" s="167"/>
      <c r="AT389" s="162" t="s">
        <v>200</v>
      </c>
      <c r="AU389" s="162" t="s">
        <v>96</v>
      </c>
      <c r="AV389" s="14" t="s">
        <v>96</v>
      </c>
      <c r="AW389" s="14" t="s">
        <v>41</v>
      </c>
      <c r="AX389" s="14" t="s">
        <v>86</v>
      </c>
      <c r="AY389" s="162" t="s">
        <v>190</v>
      </c>
    </row>
    <row r="390" spans="2:65" s="15" customFormat="1" ht="11.25">
      <c r="B390" s="168"/>
      <c r="D390" s="148" t="s">
        <v>200</v>
      </c>
      <c r="E390" s="169" t="s">
        <v>1</v>
      </c>
      <c r="F390" s="170" t="s">
        <v>207</v>
      </c>
      <c r="H390" s="171">
        <v>47</v>
      </c>
      <c r="I390" s="172"/>
      <c r="L390" s="168"/>
      <c r="M390" s="173"/>
      <c r="T390" s="174"/>
      <c r="AT390" s="169" t="s">
        <v>200</v>
      </c>
      <c r="AU390" s="169" t="s">
        <v>96</v>
      </c>
      <c r="AV390" s="15" t="s">
        <v>198</v>
      </c>
      <c r="AW390" s="15" t="s">
        <v>41</v>
      </c>
      <c r="AX390" s="15" t="s">
        <v>94</v>
      </c>
      <c r="AY390" s="169" t="s">
        <v>190</v>
      </c>
    </row>
    <row r="391" spans="2:65" s="1" customFormat="1" ht="16.5" customHeight="1">
      <c r="B391" s="33"/>
      <c r="C391" s="134" t="s">
        <v>526</v>
      </c>
      <c r="D391" s="134" t="s">
        <v>193</v>
      </c>
      <c r="E391" s="135" t="s">
        <v>430</v>
      </c>
      <c r="F391" s="136" t="s">
        <v>431</v>
      </c>
      <c r="G391" s="137" t="s">
        <v>291</v>
      </c>
      <c r="H391" s="138">
        <v>0.26200000000000001</v>
      </c>
      <c r="I391" s="139"/>
      <c r="J391" s="140">
        <f>ROUND(I391*H391,2)</f>
        <v>0</v>
      </c>
      <c r="K391" s="136" t="s">
        <v>197</v>
      </c>
      <c r="L391" s="33"/>
      <c r="M391" s="141" t="s">
        <v>1</v>
      </c>
      <c r="N391" s="142" t="s">
        <v>51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198</v>
      </c>
      <c r="AT391" s="145" t="s">
        <v>193</v>
      </c>
      <c r="AU391" s="145" t="s">
        <v>96</v>
      </c>
      <c r="AY391" s="17" t="s">
        <v>190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7" t="s">
        <v>94</v>
      </c>
      <c r="BK391" s="146">
        <f>ROUND(I391*H391,2)</f>
        <v>0</v>
      </c>
      <c r="BL391" s="17" t="s">
        <v>198</v>
      </c>
      <c r="BM391" s="145" t="s">
        <v>1100</v>
      </c>
    </row>
    <row r="392" spans="2:65" s="14" customFormat="1" ht="11.25">
      <c r="B392" s="161"/>
      <c r="D392" s="148" t="s">
        <v>200</v>
      </c>
      <c r="E392" s="162" t="s">
        <v>1</v>
      </c>
      <c r="F392" s="163" t="s">
        <v>1101</v>
      </c>
      <c r="H392" s="164">
        <v>0.26200000000000001</v>
      </c>
      <c r="I392" s="165"/>
      <c r="L392" s="161"/>
      <c r="M392" s="166"/>
      <c r="T392" s="167"/>
      <c r="AT392" s="162" t="s">
        <v>200</v>
      </c>
      <c r="AU392" s="162" t="s">
        <v>96</v>
      </c>
      <c r="AV392" s="14" t="s">
        <v>96</v>
      </c>
      <c r="AW392" s="14" t="s">
        <v>41</v>
      </c>
      <c r="AX392" s="14" t="s">
        <v>94</v>
      </c>
      <c r="AY392" s="162" t="s">
        <v>190</v>
      </c>
    </row>
    <row r="393" spans="2:65" s="1" customFormat="1" ht="16.5" customHeight="1">
      <c r="B393" s="33"/>
      <c r="C393" s="134" t="s">
        <v>534</v>
      </c>
      <c r="D393" s="134" t="s">
        <v>193</v>
      </c>
      <c r="E393" s="135" t="s">
        <v>442</v>
      </c>
      <c r="F393" s="136" t="s">
        <v>443</v>
      </c>
      <c r="G393" s="137" t="s">
        <v>291</v>
      </c>
      <c r="H393" s="138">
        <v>2.0960000000000001</v>
      </c>
      <c r="I393" s="139"/>
      <c r="J393" s="140">
        <f>ROUND(I393*H393,2)</f>
        <v>0</v>
      </c>
      <c r="K393" s="136" t="s">
        <v>197</v>
      </c>
      <c r="L393" s="33"/>
      <c r="M393" s="141" t="s">
        <v>1</v>
      </c>
      <c r="N393" s="142" t="s">
        <v>51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198</v>
      </c>
      <c r="AT393" s="145" t="s">
        <v>193</v>
      </c>
      <c r="AU393" s="145" t="s">
        <v>96</v>
      </c>
      <c r="AY393" s="17" t="s">
        <v>190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7" t="s">
        <v>94</v>
      </c>
      <c r="BK393" s="146">
        <f>ROUND(I393*H393,2)</f>
        <v>0</v>
      </c>
      <c r="BL393" s="17" t="s">
        <v>198</v>
      </c>
      <c r="BM393" s="145" t="s">
        <v>1102</v>
      </c>
    </row>
    <row r="394" spans="2:65" s="14" customFormat="1" ht="11.25">
      <c r="B394" s="161"/>
      <c r="D394" s="148" t="s">
        <v>200</v>
      </c>
      <c r="E394" s="162" t="s">
        <v>1</v>
      </c>
      <c r="F394" s="163" t="s">
        <v>1103</v>
      </c>
      <c r="H394" s="164">
        <v>2.0960000000000001</v>
      </c>
      <c r="I394" s="165"/>
      <c r="L394" s="161"/>
      <c r="M394" s="166"/>
      <c r="T394" s="167"/>
      <c r="AT394" s="162" t="s">
        <v>200</v>
      </c>
      <c r="AU394" s="162" t="s">
        <v>96</v>
      </c>
      <c r="AV394" s="14" t="s">
        <v>96</v>
      </c>
      <c r="AW394" s="14" t="s">
        <v>41</v>
      </c>
      <c r="AX394" s="14" t="s">
        <v>94</v>
      </c>
      <c r="AY394" s="162" t="s">
        <v>190</v>
      </c>
    </row>
    <row r="395" spans="2:65" s="1" customFormat="1" ht="16.5" customHeight="1">
      <c r="B395" s="33"/>
      <c r="C395" s="134" t="s">
        <v>539</v>
      </c>
      <c r="D395" s="134" t="s">
        <v>193</v>
      </c>
      <c r="E395" s="135" t="s">
        <v>450</v>
      </c>
      <c r="F395" s="136" t="s">
        <v>451</v>
      </c>
      <c r="G395" s="137" t="s">
        <v>291</v>
      </c>
      <c r="H395" s="138">
        <v>0.26200000000000001</v>
      </c>
      <c r="I395" s="139"/>
      <c r="J395" s="140">
        <f>ROUND(I395*H395,2)</f>
        <v>0</v>
      </c>
      <c r="K395" s="136" t="s">
        <v>214</v>
      </c>
      <c r="L395" s="33"/>
      <c r="M395" s="141" t="s">
        <v>1</v>
      </c>
      <c r="N395" s="142" t="s">
        <v>51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198</v>
      </c>
      <c r="AT395" s="145" t="s">
        <v>193</v>
      </c>
      <c r="AU395" s="145" t="s">
        <v>96</v>
      </c>
      <c r="AY395" s="17" t="s">
        <v>190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7" t="s">
        <v>94</v>
      </c>
      <c r="BK395" s="146">
        <f>ROUND(I395*H395,2)</f>
        <v>0</v>
      </c>
      <c r="BL395" s="17" t="s">
        <v>198</v>
      </c>
      <c r="BM395" s="145" t="s">
        <v>1104</v>
      </c>
    </row>
    <row r="396" spans="2:65" s="14" customFormat="1" ht="11.25">
      <c r="B396" s="161"/>
      <c r="D396" s="148" t="s">
        <v>200</v>
      </c>
      <c r="E396" s="162" t="s">
        <v>1</v>
      </c>
      <c r="F396" s="163" t="s">
        <v>1101</v>
      </c>
      <c r="H396" s="164">
        <v>0.26200000000000001</v>
      </c>
      <c r="I396" s="165"/>
      <c r="L396" s="161"/>
      <c r="M396" s="166"/>
      <c r="T396" s="167"/>
      <c r="AT396" s="162" t="s">
        <v>200</v>
      </c>
      <c r="AU396" s="162" t="s">
        <v>96</v>
      </c>
      <c r="AV396" s="14" t="s">
        <v>96</v>
      </c>
      <c r="AW396" s="14" t="s">
        <v>41</v>
      </c>
      <c r="AX396" s="14" t="s">
        <v>94</v>
      </c>
      <c r="AY396" s="162" t="s">
        <v>190</v>
      </c>
    </row>
    <row r="397" spans="2:65" s="1" customFormat="1" ht="16.5" customHeight="1">
      <c r="B397" s="33"/>
      <c r="C397" s="134" t="s">
        <v>549</v>
      </c>
      <c r="D397" s="134" t="s">
        <v>193</v>
      </c>
      <c r="E397" s="135" t="s">
        <v>493</v>
      </c>
      <c r="F397" s="136" t="s">
        <v>494</v>
      </c>
      <c r="G397" s="137" t="s">
        <v>291</v>
      </c>
      <c r="H397" s="138">
        <v>6.0629999999999997</v>
      </c>
      <c r="I397" s="139"/>
      <c r="J397" s="140">
        <f>ROUND(I397*H397,2)</f>
        <v>0</v>
      </c>
      <c r="K397" s="136" t="s">
        <v>197</v>
      </c>
      <c r="L397" s="33"/>
      <c r="M397" s="141" t="s">
        <v>1</v>
      </c>
      <c r="N397" s="142" t="s">
        <v>51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198</v>
      </c>
      <c r="AT397" s="145" t="s">
        <v>193</v>
      </c>
      <c r="AU397" s="145" t="s">
        <v>96</v>
      </c>
      <c r="AY397" s="17" t="s">
        <v>190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7" t="s">
        <v>94</v>
      </c>
      <c r="BK397" s="146">
        <f>ROUND(I397*H397,2)</f>
        <v>0</v>
      </c>
      <c r="BL397" s="17" t="s">
        <v>198</v>
      </c>
      <c r="BM397" s="145" t="s">
        <v>1105</v>
      </c>
    </row>
    <row r="398" spans="2:65" s="12" customFormat="1" ht="11.25">
      <c r="B398" s="147"/>
      <c r="D398" s="148" t="s">
        <v>200</v>
      </c>
      <c r="E398" s="149" t="s">
        <v>1</v>
      </c>
      <c r="F398" s="150" t="s">
        <v>1106</v>
      </c>
      <c r="H398" s="149" t="s">
        <v>1</v>
      </c>
      <c r="I398" s="151"/>
      <c r="L398" s="147"/>
      <c r="M398" s="152"/>
      <c r="T398" s="153"/>
      <c r="AT398" s="149" t="s">
        <v>200</v>
      </c>
      <c r="AU398" s="149" t="s">
        <v>96</v>
      </c>
      <c r="AV398" s="12" t="s">
        <v>94</v>
      </c>
      <c r="AW398" s="12" t="s">
        <v>41</v>
      </c>
      <c r="AX398" s="12" t="s">
        <v>86</v>
      </c>
      <c r="AY398" s="149" t="s">
        <v>190</v>
      </c>
    </row>
    <row r="399" spans="2:65" s="14" customFormat="1" ht="11.25">
      <c r="B399" s="161"/>
      <c r="D399" s="148" t="s">
        <v>200</v>
      </c>
      <c r="E399" s="162" t="s">
        <v>1</v>
      </c>
      <c r="F399" s="163" t="s">
        <v>1107</v>
      </c>
      <c r="H399" s="164">
        <v>0.25800000000000001</v>
      </c>
      <c r="I399" s="165"/>
      <c r="L399" s="161"/>
      <c r="M399" s="166"/>
      <c r="T399" s="167"/>
      <c r="AT399" s="162" t="s">
        <v>200</v>
      </c>
      <c r="AU399" s="162" t="s">
        <v>96</v>
      </c>
      <c r="AV399" s="14" t="s">
        <v>96</v>
      </c>
      <c r="AW399" s="14" t="s">
        <v>41</v>
      </c>
      <c r="AX399" s="14" t="s">
        <v>86</v>
      </c>
      <c r="AY399" s="162" t="s">
        <v>190</v>
      </c>
    </row>
    <row r="400" spans="2:65" s="14" customFormat="1" ht="11.25">
      <c r="B400" s="161"/>
      <c r="D400" s="148" t="s">
        <v>200</v>
      </c>
      <c r="E400" s="162" t="s">
        <v>1</v>
      </c>
      <c r="F400" s="163" t="s">
        <v>1108</v>
      </c>
      <c r="H400" s="164">
        <v>5.8049999999999997</v>
      </c>
      <c r="I400" s="165"/>
      <c r="L400" s="161"/>
      <c r="M400" s="166"/>
      <c r="T400" s="167"/>
      <c r="AT400" s="162" t="s">
        <v>200</v>
      </c>
      <c r="AU400" s="162" t="s">
        <v>96</v>
      </c>
      <c r="AV400" s="14" t="s">
        <v>96</v>
      </c>
      <c r="AW400" s="14" t="s">
        <v>41</v>
      </c>
      <c r="AX400" s="14" t="s">
        <v>86</v>
      </c>
      <c r="AY400" s="162" t="s">
        <v>190</v>
      </c>
    </row>
    <row r="401" spans="2:65" s="15" customFormat="1" ht="11.25">
      <c r="B401" s="168"/>
      <c r="D401" s="148" t="s">
        <v>200</v>
      </c>
      <c r="E401" s="169" t="s">
        <v>1</v>
      </c>
      <c r="F401" s="170" t="s">
        <v>207</v>
      </c>
      <c r="H401" s="171">
        <v>6.0629999999999997</v>
      </c>
      <c r="I401" s="172"/>
      <c r="L401" s="168"/>
      <c r="M401" s="173"/>
      <c r="T401" s="174"/>
      <c r="AT401" s="169" t="s">
        <v>200</v>
      </c>
      <c r="AU401" s="169" t="s">
        <v>96</v>
      </c>
      <c r="AV401" s="15" t="s">
        <v>198</v>
      </c>
      <c r="AW401" s="15" t="s">
        <v>41</v>
      </c>
      <c r="AX401" s="15" t="s">
        <v>94</v>
      </c>
      <c r="AY401" s="169" t="s">
        <v>190</v>
      </c>
    </row>
    <row r="402" spans="2:65" s="1" customFormat="1" ht="16.5" customHeight="1">
      <c r="B402" s="33"/>
      <c r="C402" s="134" t="s">
        <v>556</v>
      </c>
      <c r="D402" s="134" t="s">
        <v>193</v>
      </c>
      <c r="E402" s="135" t="s">
        <v>497</v>
      </c>
      <c r="F402" s="136" t="s">
        <v>498</v>
      </c>
      <c r="G402" s="137" t="s">
        <v>291</v>
      </c>
      <c r="H402" s="138">
        <v>48.503999999999998</v>
      </c>
      <c r="I402" s="139"/>
      <c r="J402" s="140">
        <f>ROUND(I402*H402,2)</f>
        <v>0</v>
      </c>
      <c r="K402" s="136" t="s">
        <v>197</v>
      </c>
      <c r="L402" s="33"/>
      <c r="M402" s="141" t="s">
        <v>1</v>
      </c>
      <c r="N402" s="142" t="s">
        <v>51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198</v>
      </c>
      <c r="AT402" s="145" t="s">
        <v>193</v>
      </c>
      <c r="AU402" s="145" t="s">
        <v>96</v>
      </c>
      <c r="AY402" s="17" t="s">
        <v>190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7" t="s">
        <v>94</v>
      </c>
      <c r="BK402" s="146">
        <f>ROUND(I402*H402,2)</f>
        <v>0</v>
      </c>
      <c r="BL402" s="17" t="s">
        <v>198</v>
      </c>
      <c r="BM402" s="145" t="s">
        <v>1109</v>
      </c>
    </row>
    <row r="403" spans="2:65" s="14" customFormat="1" ht="11.25">
      <c r="B403" s="161"/>
      <c r="D403" s="148" t="s">
        <v>200</v>
      </c>
      <c r="E403" s="162" t="s">
        <v>1</v>
      </c>
      <c r="F403" s="163" t="s">
        <v>1110</v>
      </c>
      <c r="H403" s="164">
        <v>2.0640000000000001</v>
      </c>
      <c r="I403" s="165"/>
      <c r="L403" s="161"/>
      <c r="M403" s="166"/>
      <c r="T403" s="167"/>
      <c r="AT403" s="162" t="s">
        <v>200</v>
      </c>
      <c r="AU403" s="162" t="s">
        <v>96</v>
      </c>
      <c r="AV403" s="14" t="s">
        <v>96</v>
      </c>
      <c r="AW403" s="14" t="s">
        <v>41</v>
      </c>
      <c r="AX403" s="14" t="s">
        <v>86</v>
      </c>
      <c r="AY403" s="162" t="s">
        <v>190</v>
      </c>
    </row>
    <row r="404" spans="2:65" s="14" customFormat="1" ht="11.25">
      <c r="B404" s="161"/>
      <c r="D404" s="148" t="s">
        <v>200</v>
      </c>
      <c r="E404" s="162" t="s">
        <v>1</v>
      </c>
      <c r="F404" s="163" t="s">
        <v>1111</v>
      </c>
      <c r="H404" s="164">
        <v>46.44</v>
      </c>
      <c r="I404" s="165"/>
      <c r="L404" s="161"/>
      <c r="M404" s="166"/>
      <c r="T404" s="167"/>
      <c r="AT404" s="162" t="s">
        <v>200</v>
      </c>
      <c r="AU404" s="162" t="s">
        <v>96</v>
      </c>
      <c r="AV404" s="14" t="s">
        <v>96</v>
      </c>
      <c r="AW404" s="14" t="s">
        <v>41</v>
      </c>
      <c r="AX404" s="14" t="s">
        <v>86</v>
      </c>
      <c r="AY404" s="162" t="s">
        <v>190</v>
      </c>
    </row>
    <row r="405" spans="2:65" s="15" customFormat="1" ht="11.25">
      <c r="B405" s="168"/>
      <c r="D405" s="148" t="s">
        <v>200</v>
      </c>
      <c r="E405" s="169" t="s">
        <v>1</v>
      </c>
      <c r="F405" s="170" t="s">
        <v>207</v>
      </c>
      <c r="H405" s="171">
        <v>48.503999999999998</v>
      </c>
      <c r="I405" s="172"/>
      <c r="L405" s="168"/>
      <c r="M405" s="173"/>
      <c r="T405" s="174"/>
      <c r="AT405" s="169" t="s">
        <v>200</v>
      </c>
      <c r="AU405" s="169" t="s">
        <v>96</v>
      </c>
      <c r="AV405" s="15" t="s">
        <v>198</v>
      </c>
      <c r="AW405" s="15" t="s">
        <v>41</v>
      </c>
      <c r="AX405" s="15" t="s">
        <v>94</v>
      </c>
      <c r="AY405" s="169" t="s">
        <v>190</v>
      </c>
    </row>
    <row r="406" spans="2:65" s="1" customFormat="1" ht="24.2" customHeight="1">
      <c r="B406" s="33"/>
      <c r="C406" s="134" t="s">
        <v>564</v>
      </c>
      <c r="D406" s="134" t="s">
        <v>193</v>
      </c>
      <c r="E406" s="135" t="s">
        <v>502</v>
      </c>
      <c r="F406" s="136" t="s">
        <v>503</v>
      </c>
      <c r="G406" s="137" t="s">
        <v>291</v>
      </c>
      <c r="H406" s="138">
        <v>6.0629999999999997</v>
      </c>
      <c r="I406" s="139"/>
      <c r="J406" s="140">
        <f>ROUND(I406*H406,2)</f>
        <v>0</v>
      </c>
      <c r="K406" s="136" t="s">
        <v>214</v>
      </c>
      <c r="L406" s="33"/>
      <c r="M406" s="141" t="s">
        <v>1</v>
      </c>
      <c r="N406" s="142" t="s">
        <v>51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198</v>
      </c>
      <c r="AT406" s="145" t="s">
        <v>193</v>
      </c>
      <c r="AU406" s="145" t="s">
        <v>96</v>
      </c>
      <c r="AY406" s="17" t="s">
        <v>190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7" t="s">
        <v>94</v>
      </c>
      <c r="BK406" s="146">
        <f>ROUND(I406*H406,2)</f>
        <v>0</v>
      </c>
      <c r="BL406" s="17" t="s">
        <v>198</v>
      </c>
      <c r="BM406" s="145" t="s">
        <v>1112</v>
      </c>
    </row>
    <row r="407" spans="2:65" s="12" customFormat="1" ht="11.25">
      <c r="B407" s="147"/>
      <c r="D407" s="148" t="s">
        <v>200</v>
      </c>
      <c r="E407" s="149" t="s">
        <v>1</v>
      </c>
      <c r="F407" s="150" t="s">
        <v>1106</v>
      </c>
      <c r="H407" s="149" t="s">
        <v>1</v>
      </c>
      <c r="I407" s="151"/>
      <c r="L407" s="147"/>
      <c r="M407" s="152"/>
      <c r="T407" s="153"/>
      <c r="AT407" s="149" t="s">
        <v>200</v>
      </c>
      <c r="AU407" s="149" t="s">
        <v>96</v>
      </c>
      <c r="AV407" s="12" t="s">
        <v>94</v>
      </c>
      <c r="AW407" s="12" t="s">
        <v>41</v>
      </c>
      <c r="AX407" s="12" t="s">
        <v>86</v>
      </c>
      <c r="AY407" s="149" t="s">
        <v>190</v>
      </c>
    </row>
    <row r="408" spans="2:65" s="14" customFormat="1" ht="11.25">
      <c r="B408" s="161"/>
      <c r="D408" s="148" t="s">
        <v>200</v>
      </c>
      <c r="E408" s="162" t="s">
        <v>1</v>
      </c>
      <c r="F408" s="163" t="s">
        <v>1107</v>
      </c>
      <c r="H408" s="164">
        <v>0.25800000000000001</v>
      </c>
      <c r="I408" s="165"/>
      <c r="L408" s="161"/>
      <c r="M408" s="166"/>
      <c r="T408" s="167"/>
      <c r="AT408" s="162" t="s">
        <v>200</v>
      </c>
      <c r="AU408" s="162" t="s">
        <v>96</v>
      </c>
      <c r="AV408" s="14" t="s">
        <v>96</v>
      </c>
      <c r="AW408" s="14" t="s">
        <v>41</v>
      </c>
      <c r="AX408" s="14" t="s">
        <v>86</v>
      </c>
      <c r="AY408" s="162" t="s">
        <v>190</v>
      </c>
    </row>
    <row r="409" spans="2:65" s="14" customFormat="1" ht="11.25">
      <c r="B409" s="161"/>
      <c r="D409" s="148" t="s">
        <v>200</v>
      </c>
      <c r="E409" s="162" t="s">
        <v>1</v>
      </c>
      <c r="F409" s="163" t="s">
        <v>1108</v>
      </c>
      <c r="H409" s="164">
        <v>5.8049999999999997</v>
      </c>
      <c r="I409" s="165"/>
      <c r="L409" s="161"/>
      <c r="M409" s="166"/>
      <c r="T409" s="167"/>
      <c r="AT409" s="162" t="s">
        <v>200</v>
      </c>
      <c r="AU409" s="162" t="s">
        <v>96</v>
      </c>
      <c r="AV409" s="14" t="s">
        <v>96</v>
      </c>
      <c r="AW409" s="14" t="s">
        <v>41</v>
      </c>
      <c r="AX409" s="14" t="s">
        <v>86</v>
      </c>
      <c r="AY409" s="162" t="s">
        <v>190</v>
      </c>
    </row>
    <row r="410" spans="2:65" s="15" customFormat="1" ht="11.25">
      <c r="B410" s="168"/>
      <c r="D410" s="148" t="s">
        <v>200</v>
      </c>
      <c r="E410" s="169" t="s">
        <v>1</v>
      </c>
      <c r="F410" s="170" t="s">
        <v>207</v>
      </c>
      <c r="H410" s="171">
        <v>6.0629999999999997</v>
      </c>
      <c r="I410" s="172"/>
      <c r="L410" s="168"/>
      <c r="M410" s="173"/>
      <c r="T410" s="174"/>
      <c r="AT410" s="169" t="s">
        <v>200</v>
      </c>
      <c r="AU410" s="169" t="s">
        <v>96</v>
      </c>
      <c r="AV410" s="15" t="s">
        <v>198</v>
      </c>
      <c r="AW410" s="15" t="s">
        <v>41</v>
      </c>
      <c r="AX410" s="15" t="s">
        <v>94</v>
      </c>
      <c r="AY410" s="169" t="s">
        <v>190</v>
      </c>
    </row>
    <row r="411" spans="2:65" s="1" customFormat="1" ht="24.2" customHeight="1">
      <c r="B411" s="33"/>
      <c r="C411" s="134" t="s">
        <v>575</v>
      </c>
      <c r="D411" s="134" t="s">
        <v>193</v>
      </c>
      <c r="E411" s="135" t="s">
        <v>455</v>
      </c>
      <c r="F411" s="136" t="s">
        <v>456</v>
      </c>
      <c r="G411" s="137" t="s">
        <v>291</v>
      </c>
      <c r="H411" s="138">
        <v>0.26200000000000001</v>
      </c>
      <c r="I411" s="139"/>
      <c r="J411" s="140">
        <f>ROUND(I411*H411,2)</f>
        <v>0</v>
      </c>
      <c r="K411" s="136" t="s">
        <v>214</v>
      </c>
      <c r="L411" s="33"/>
      <c r="M411" s="141" t="s">
        <v>1</v>
      </c>
      <c r="N411" s="142" t="s">
        <v>51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198</v>
      </c>
      <c r="AT411" s="145" t="s">
        <v>193</v>
      </c>
      <c r="AU411" s="145" t="s">
        <v>96</v>
      </c>
      <c r="AY411" s="17" t="s">
        <v>190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7" t="s">
        <v>94</v>
      </c>
      <c r="BK411" s="146">
        <f>ROUND(I411*H411,2)</f>
        <v>0</v>
      </c>
      <c r="BL411" s="17" t="s">
        <v>198</v>
      </c>
      <c r="BM411" s="145" t="s">
        <v>1113</v>
      </c>
    </row>
    <row r="412" spans="2:65" s="14" customFormat="1" ht="11.25">
      <c r="B412" s="161"/>
      <c r="D412" s="148" t="s">
        <v>200</v>
      </c>
      <c r="E412" s="162" t="s">
        <v>1</v>
      </c>
      <c r="F412" s="163" t="s">
        <v>1101</v>
      </c>
      <c r="H412" s="164">
        <v>0.26200000000000001</v>
      </c>
      <c r="I412" s="165"/>
      <c r="L412" s="161"/>
      <c r="M412" s="166"/>
      <c r="T412" s="167"/>
      <c r="AT412" s="162" t="s">
        <v>200</v>
      </c>
      <c r="AU412" s="162" t="s">
        <v>96</v>
      </c>
      <c r="AV412" s="14" t="s">
        <v>96</v>
      </c>
      <c r="AW412" s="14" t="s">
        <v>41</v>
      </c>
      <c r="AX412" s="14" t="s">
        <v>94</v>
      </c>
      <c r="AY412" s="162" t="s">
        <v>190</v>
      </c>
    </row>
    <row r="413" spans="2:65" s="1" customFormat="1" ht="16.5" customHeight="1">
      <c r="B413" s="33"/>
      <c r="C413" s="134" t="s">
        <v>582</v>
      </c>
      <c r="D413" s="134" t="s">
        <v>193</v>
      </c>
      <c r="E413" s="135" t="s">
        <v>484</v>
      </c>
      <c r="F413" s="136" t="s">
        <v>485</v>
      </c>
      <c r="G413" s="137" t="s">
        <v>196</v>
      </c>
      <c r="H413" s="138">
        <v>45</v>
      </c>
      <c r="I413" s="139"/>
      <c r="J413" s="140">
        <f>ROUND(I413*H413,2)</f>
        <v>0</v>
      </c>
      <c r="K413" s="136" t="s">
        <v>197</v>
      </c>
      <c r="L413" s="33"/>
      <c r="M413" s="141" t="s">
        <v>1</v>
      </c>
      <c r="N413" s="142" t="s">
        <v>51</v>
      </c>
      <c r="P413" s="143">
        <f>O413*H413</f>
        <v>0</v>
      </c>
      <c r="Q413" s="143">
        <v>0</v>
      </c>
      <c r="R413" s="143">
        <f>Q413*H413</f>
        <v>0</v>
      </c>
      <c r="S413" s="143">
        <v>0.28999999999999998</v>
      </c>
      <c r="T413" s="144">
        <f>S413*H413</f>
        <v>13.049999999999999</v>
      </c>
      <c r="AR413" s="145" t="s">
        <v>198</v>
      </c>
      <c r="AT413" s="145" t="s">
        <v>193</v>
      </c>
      <c r="AU413" s="145" t="s">
        <v>96</v>
      </c>
      <c r="AY413" s="17" t="s">
        <v>190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7" t="s">
        <v>94</v>
      </c>
      <c r="BK413" s="146">
        <f>ROUND(I413*H413,2)</f>
        <v>0</v>
      </c>
      <c r="BL413" s="17" t="s">
        <v>198</v>
      </c>
      <c r="BM413" s="145" t="s">
        <v>1114</v>
      </c>
    </row>
    <row r="414" spans="2:65" s="12" customFormat="1" ht="11.25">
      <c r="B414" s="147"/>
      <c r="D414" s="148" t="s">
        <v>200</v>
      </c>
      <c r="E414" s="149" t="s">
        <v>1</v>
      </c>
      <c r="F414" s="150" t="s">
        <v>1097</v>
      </c>
      <c r="H414" s="149" t="s">
        <v>1</v>
      </c>
      <c r="I414" s="151"/>
      <c r="L414" s="147"/>
      <c r="M414" s="152"/>
      <c r="T414" s="153"/>
      <c r="AT414" s="149" t="s">
        <v>200</v>
      </c>
      <c r="AU414" s="149" t="s">
        <v>96</v>
      </c>
      <c r="AV414" s="12" t="s">
        <v>94</v>
      </c>
      <c r="AW414" s="12" t="s">
        <v>41</v>
      </c>
      <c r="AX414" s="12" t="s">
        <v>86</v>
      </c>
      <c r="AY414" s="149" t="s">
        <v>190</v>
      </c>
    </row>
    <row r="415" spans="2:65" s="12" customFormat="1" ht="11.25">
      <c r="B415" s="147"/>
      <c r="D415" s="148" t="s">
        <v>200</v>
      </c>
      <c r="E415" s="149" t="s">
        <v>1</v>
      </c>
      <c r="F415" s="150" t="s">
        <v>1115</v>
      </c>
      <c r="H415" s="149" t="s">
        <v>1</v>
      </c>
      <c r="I415" s="151"/>
      <c r="L415" s="147"/>
      <c r="M415" s="152"/>
      <c r="T415" s="153"/>
      <c r="AT415" s="149" t="s">
        <v>200</v>
      </c>
      <c r="AU415" s="149" t="s">
        <v>96</v>
      </c>
      <c r="AV415" s="12" t="s">
        <v>94</v>
      </c>
      <c r="AW415" s="12" t="s">
        <v>41</v>
      </c>
      <c r="AX415" s="12" t="s">
        <v>86</v>
      </c>
      <c r="AY415" s="149" t="s">
        <v>190</v>
      </c>
    </row>
    <row r="416" spans="2:65" s="14" customFormat="1" ht="11.25">
      <c r="B416" s="161"/>
      <c r="D416" s="148" t="s">
        <v>200</v>
      </c>
      <c r="E416" s="162" t="s">
        <v>1</v>
      </c>
      <c r="F416" s="163" t="s">
        <v>825</v>
      </c>
      <c r="H416" s="164">
        <v>45</v>
      </c>
      <c r="I416" s="165"/>
      <c r="L416" s="161"/>
      <c r="M416" s="166"/>
      <c r="T416" s="167"/>
      <c r="AT416" s="162" t="s">
        <v>200</v>
      </c>
      <c r="AU416" s="162" t="s">
        <v>96</v>
      </c>
      <c r="AV416" s="14" t="s">
        <v>96</v>
      </c>
      <c r="AW416" s="14" t="s">
        <v>41</v>
      </c>
      <c r="AX416" s="14" t="s">
        <v>94</v>
      </c>
      <c r="AY416" s="162" t="s">
        <v>190</v>
      </c>
    </row>
    <row r="417" spans="2:65" s="1" customFormat="1" ht="16.5" customHeight="1">
      <c r="B417" s="33"/>
      <c r="C417" s="134" t="s">
        <v>592</v>
      </c>
      <c r="D417" s="134" t="s">
        <v>193</v>
      </c>
      <c r="E417" s="135" t="s">
        <v>493</v>
      </c>
      <c r="F417" s="136" t="s">
        <v>494</v>
      </c>
      <c r="G417" s="137" t="s">
        <v>291</v>
      </c>
      <c r="H417" s="138">
        <v>13.05</v>
      </c>
      <c r="I417" s="139"/>
      <c r="J417" s="140">
        <f>ROUND(I417*H417,2)</f>
        <v>0</v>
      </c>
      <c r="K417" s="136" t="s">
        <v>197</v>
      </c>
      <c r="L417" s="33"/>
      <c r="M417" s="141" t="s">
        <v>1</v>
      </c>
      <c r="N417" s="142" t="s">
        <v>51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198</v>
      </c>
      <c r="AT417" s="145" t="s">
        <v>193</v>
      </c>
      <c r="AU417" s="145" t="s">
        <v>96</v>
      </c>
      <c r="AY417" s="17" t="s">
        <v>190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7" t="s">
        <v>94</v>
      </c>
      <c r="BK417" s="146">
        <f>ROUND(I417*H417,2)</f>
        <v>0</v>
      </c>
      <c r="BL417" s="17" t="s">
        <v>198</v>
      </c>
      <c r="BM417" s="145" t="s">
        <v>1116</v>
      </c>
    </row>
    <row r="418" spans="2:65" s="12" customFormat="1" ht="11.25">
      <c r="B418" s="147"/>
      <c r="D418" s="148" t="s">
        <v>200</v>
      </c>
      <c r="E418" s="149" t="s">
        <v>1</v>
      </c>
      <c r="F418" s="150" t="s">
        <v>1117</v>
      </c>
      <c r="H418" s="149" t="s">
        <v>1</v>
      </c>
      <c r="I418" s="151"/>
      <c r="L418" s="147"/>
      <c r="M418" s="152"/>
      <c r="T418" s="153"/>
      <c r="AT418" s="149" t="s">
        <v>200</v>
      </c>
      <c r="AU418" s="149" t="s">
        <v>96</v>
      </c>
      <c r="AV418" s="12" t="s">
        <v>94</v>
      </c>
      <c r="AW418" s="12" t="s">
        <v>41</v>
      </c>
      <c r="AX418" s="12" t="s">
        <v>86</v>
      </c>
      <c r="AY418" s="149" t="s">
        <v>190</v>
      </c>
    </row>
    <row r="419" spans="2:65" s="14" customFormat="1" ht="11.25">
      <c r="B419" s="161"/>
      <c r="D419" s="148" t="s">
        <v>200</v>
      </c>
      <c r="E419" s="162" t="s">
        <v>1</v>
      </c>
      <c r="F419" s="163" t="s">
        <v>1118</v>
      </c>
      <c r="H419" s="164">
        <v>13.05</v>
      </c>
      <c r="I419" s="165"/>
      <c r="L419" s="161"/>
      <c r="M419" s="166"/>
      <c r="T419" s="167"/>
      <c r="AT419" s="162" t="s">
        <v>200</v>
      </c>
      <c r="AU419" s="162" t="s">
        <v>96</v>
      </c>
      <c r="AV419" s="14" t="s">
        <v>96</v>
      </c>
      <c r="AW419" s="14" t="s">
        <v>41</v>
      </c>
      <c r="AX419" s="14" t="s">
        <v>94</v>
      </c>
      <c r="AY419" s="162" t="s">
        <v>190</v>
      </c>
    </row>
    <row r="420" spans="2:65" s="1" customFormat="1" ht="16.5" customHeight="1">
      <c r="B420" s="33"/>
      <c r="C420" s="134" t="s">
        <v>613</v>
      </c>
      <c r="D420" s="134" t="s">
        <v>193</v>
      </c>
      <c r="E420" s="135" t="s">
        <v>497</v>
      </c>
      <c r="F420" s="136" t="s">
        <v>498</v>
      </c>
      <c r="G420" s="137" t="s">
        <v>291</v>
      </c>
      <c r="H420" s="138">
        <v>104.4</v>
      </c>
      <c r="I420" s="139"/>
      <c r="J420" s="140">
        <f>ROUND(I420*H420,2)</f>
        <v>0</v>
      </c>
      <c r="K420" s="136" t="s">
        <v>197</v>
      </c>
      <c r="L420" s="33"/>
      <c r="M420" s="141" t="s">
        <v>1</v>
      </c>
      <c r="N420" s="142" t="s">
        <v>51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198</v>
      </c>
      <c r="AT420" s="145" t="s">
        <v>193</v>
      </c>
      <c r="AU420" s="145" t="s">
        <v>96</v>
      </c>
      <c r="AY420" s="17" t="s">
        <v>190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94</v>
      </c>
      <c r="BK420" s="146">
        <f>ROUND(I420*H420,2)</f>
        <v>0</v>
      </c>
      <c r="BL420" s="17" t="s">
        <v>198</v>
      </c>
      <c r="BM420" s="145" t="s">
        <v>1119</v>
      </c>
    </row>
    <row r="421" spans="2:65" s="12" customFormat="1" ht="11.25">
      <c r="B421" s="147"/>
      <c r="D421" s="148" t="s">
        <v>200</v>
      </c>
      <c r="E421" s="149" t="s">
        <v>1</v>
      </c>
      <c r="F421" s="150" t="s">
        <v>1117</v>
      </c>
      <c r="H421" s="149" t="s">
        <v>1</v>
      </c>
      <c r="I421" s="151"/>
      <c r="L421" s="147"/>
      <c r="M421" s="152"/>
      <c r="T421" s="153"/>
      <c r="AT421" s="149" t="s">
        <v>200</v>
      </c>
      <c r="AU421" s="149" t="s">
        <v>96</v>
      </c>
      <c r="AV421" s="12" t="s">
        <v>94</v>
      </c>
      <c r="AW421" s="12" t="s">
        <v>41</v>
      </c>
      <c r="AX421" s="12" t="s">
        <v>86</v>
      </c>
      <c r="AY421" s="149" t="s">
        <v>190</v>
      </c>
    </row>
    <row r="422" spans="2:65" s="14" customFormat="1" ht="11.25">
      <c r="B422" s="161"/>
      <c r="D422" s="148" t="s">
        <v>200</v>
      </c>
      <c r="E422" s="162" t="s">
        <v>1</v>
      </c>
      <c r="F422" s="163" t="s">
        <v>1120</v>
      </c>
      <c r="H422" s="164">
        <v>104.4</v>
      </c>
      <c r="I422" s="165"/>
      <c r="L422" s="161"/>
      <c r="M422" s="166"/>
      <c r="T422" s="167"/>
      <c r="AT422" s="162" t="s">
        <v>200</v>
      </c>
      <c r="AU422" s="162" t="s">
        <v>96</v>
      </c>
      <c r="AV422" s="14" t="s">
        <v>96</v>
      </c>
      <c r="AW422" s="14" t="s">
        <v>41</v>
      </c>
      <c r="AX422" s="14" t="s">
        <v>94</v>
      </c>
      <c r="AY422" s="162" t="s">
        <v>190</v>
      </c>
    </row>
    <row r="423" spans="2:65" s="1" customFormat="1" ht="24.2" customHeight="1">
      <c r="B423" s="33"/>
      <c r="C423" s="134" t="s">
        <v>618</v>
      </c>
      <c r="D423" s="134" t="s">
        <v>193</v>
      </c>
      <c r="E423" s="135" t="s">
        <v>502</v>
      </c>
      <c r="F423" s="136" t="s">
        <v>503</v>
      </c>
      <c r="G423" s="137" t="s">
        <v>291</v>
      </c>
      <c r="H423" s="138">
        <v>13.05</v>
      </c>
      <c r="I423" s="139"/>
      <c r="J423" s="140">
        <f>ROUND(I423*H423,2)</f>
        <v>0</v>
      </c>
      <c r="K423" s="136" t="s">
        <v>214</v>
      </c>
      <c r="L423" s="33"/>
      <c r="M423" s="141" t="s">
        <v>1</v>
      </c>
      <c r="N423" s="142" t="s">
        <v>51</v>
      </c>
      <c r="P423" s="143">
        <f>O423*H423</f>
        <v>0</v>
      </c>
      <c r="Q423" s="143">
        <v>0</v>
      </c>
      <c r="R423" s="143">
        <f>Q423*H423</f>
        <v>0</v>
      </c>
      <c r="S423" s="143">
        <v>0</v>
      </c>
      <c r="T423" s="144">
        <f>S423*H423</f>
        <v>0</v>
      </c>
      <c r="AR423" s="145" t="s">
        <v>198</v>
      </c>
      <c r="AT423" s="145" t="s">
        <v>193</v>
      </c>
      <c r="AU423" s="145" t="s">
        <v>96</v>
      </c>
      <c r="AY423" s="17" t="s">
        <v>190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7" t="s">
        <v>94</v>
      </c>
      <c r="BK423" s="146">
        <f>ROUND(I423*H423,2)</f>
        <v>0</v>
      </c>
      <c r="BL423" s="17" t="s">
        <v>198</v>
      </c>
      <c r="BM423" s="145" t="s">
        <v>1121</v>
      </c>
    </row>
    <row r="424" spans="2:65" s="12" customFormat="1" ht="11.25">
      <c r="B424" s="147"/>
      <c r="D424" s="148" t="s">
        <v>200</v>
      </c>
      <c r="E424" s="149" t="s">
        <v>1</v>
      </c>
      <c r="F424" s="150" t="s">
        <v>1117</v>
      </c>
      <c r="H424" s="149" t="s">
        <v>1</v>
      </c>
      <c r="I424" s="151"/>
      <c r="L424" s="147"/>
      <c r="M424" s="152"/>
      <c r="T424" s="153"/>
      <c r="AT424" s="149" t="s">
        <v>200</v>
      </c>
      <c r="AU424" s="149" t="s">
        <v>96</v>
      </c>
      <c r="AV424" s="12" t="s">
        <v>94</v>
      </c>
      <c r="AW424" s="12" t="s">
        <v>41</v>
      </c>
      <c r="AX424" s="12" t="s">
        <v>86</v>
      </c>
      <c r="AY424" s="149" t="s">
        <v>190</v>
      </c>
    </row>
    <row r="425" spans="2:65" s="14" customFormat="1" ht="11.25">
      <c r="B425" s="161"/>
      <c r="D425" s="148" t="s">
        <v>200</v>
      </c>
      <c r="E425" s="162" t="s">
        <v>1</v>
      </c>
      <c r="F425" s="163" t="s">
        <v>1118</v>
      </c>
      <c r="H425" s="164">
        <v>13.05</v>
      </c>
      <c r="I425" s="165"/>
      <c r="L425" s="161"/>
      <c r="M425" s="166"/>
      <c r="T425" s="167"/>
      <c r="AT425" s="162" t="s">
        <v>200</v>
      </c>
      <c r="AU425" s="162" t="s">
        <v>96</v>
      </c>
      <c r="AV425" s="14" t="s">
        <v>96</v>
      </c>
      <c r="AW425" s="14" t="s">
        <v>41</v>
      </c>
      <c r="AX425" s="14" t="s">
        <v>94</v>
      </c>
      <c r="AY425" s="162" t="s">
        <v>190</v>
      </c>
    </row>
    <row r="426" spans="2:65" s="1" customFormat="1" ht="16.5" customHeight="1">
      <c r="B426" s="33"/>
      <c r="C426" s="134" t="s">
        <v>623</v>
      </c>
      <c r="D426" s="134" t="s">
        <v>193</v>
      </c>
      <c r="E426" s="135" t="s">
        <v>368</v>
      </c>
      <c r="F426" s="136" t="s">
        <v>369</v>
      </c>
      <c r="G426" s="137" t="s">
        <v>224</v>
      </c>
      <c r="H426" s="138">
        <v>27</v>
      </c>
      <c r="I426" s="139"/>
      <c r="J426" s="140">
        <f>ROUND(I426*H426,2)</f>
        <v>0</v>
      </c>
      <c r="K426" s="136" t="s">
        <v>197</v>
      </c>
      <c r="L426" s="33"/>
      <c r="M426" s="141" t="s">
        <v>1</v>
      </c>
      <c r="N426" s="142" t="s">
        <v>51</v>
      </c>
      <c r="P426" s="143">
        <f>O426*H426</f>
        <v>0</v>
      </c>
      <c r="Q426" s="143">
        <v>0</v>
      </c>
      <c r="R426" s="143">
        <f>Q426*H426</f>
        <v>0</v>
      </c>
      <c r="S426" s="143">
        <v>0.115</v>
      </c>
      <c r="T426" s="144">
        <f>S426*H426</f>
        <v>3.105</v>
      </c>
      <c r="AR426" s="145" t="s">
        <v>198</v>
      </c>
      <c r="AT426" s="145" t="s">
        <v>193</v>
      </c>
      <c r="AU426" s="145" t="s">
        <v>96</v>
      </c>
      <c r="AY426" s="17" t="s">
        <v>190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7" t="s">
        <v>94</v>
      </c>
      <c r="BK426" s="146">
        <f>ROUND(I426*H426,2)</f>
        <v>0</v>
      </c>
      <c r="BL426" s="17" t="s">
        <v>198</v>
      </c>
      <c r="BM426" s="145" t="s">
        <v>1122</v>
      </c>
    </row>
    <row r="427" spans="2:65" s="12" customFormat="1" ht="11.25">
      <c r="B427" s="147"/>
      <c r="D427" s="148" t="s">
        <v>200</v>
      </c>
      <c r="E427" s="149" t="s">
        <v>1</v>
      </c>
      <c r="F427" s="150" t="s">
        <v>1123</v>
      </c>
      <c r="H427" s="149" t="s">
        <v>1</v>
      </c>
      <c r="I427" s="151"/>
      <c r="L427" s="147"/>
      <c r="M427" s="152"/>
      <c r="T427" s="153"/>
      <c r="AT427" s="149" t="s">
        <v>200</v>
      </c>
      <c r="AU427" s="149" t="s">
        <v>96</v>
      </c>
      <c r="AV427" s="12" t="s">
        <v>94</v>
      </c>
      <c r="AW427" s="12" t="s">
        <v>41</v>
      </c>
      <c r="AX427" s="12" t="s">
        <v>86</v>
      </c>
      <c r="AY427" s="149" t="s">
        <v>190</v>
      </c>
    </row>
    <row r="428" spans="2:65" s="12" customFormat="1" ht="11.25">
      <c r="B428" s="147"/>
      <c r="D428" s="148" t="s">
        <v>200</v>
      </c>
      <c r="E428" s="149" t="s">
        <v>1</v>
      </c>
      <c r="F428" s="150" t="s">
        <v>1124</v>
      </c>
      <c r="H428" s="149" t="s">
        <v>1</v>
      </c>
      <c r="I428" s="151"/>
      <c r="L428" s="147"/>
      <c r="M428" s="152"/>
      <c r="T428" s="153"/>
      <c r="AT428" s="149" t="s">
        <v>200</v>
      </c>
      <c r="AU428" s="149" t="s">
        <v>96</v>
      </c>
      <c r="AV428" s="12" t="s">
        <v>94</v>
      </c>
      <c r="AW428" s="12" t="s">
        <v>41</v>
      </c>
      <c r="AX428" s="12" t="s">
        <v>86</v>
      </c>
      <c r="AY428" s="149" t="s">
        <v>190</v>
      </c>
    </row>
    <row r="429" spans="2:65" s="14" customFormat="1" ht="11.25">
      <c r="B429" s="161"/>
      <c r="D429" s="148" t="s">
        <v>200</v>
      </c>
      <c r="E429" s="162" t="s">
        <v>1</v>
      </c>
      <c r="F429" s="163" t="s">
        <v>1125</v>
      </c>
      <c r="H429" s="164">
        <v>27</v>
      </c>
      <c r="I429" s="165"/>
      <c r="L429" s="161"/>
      <c r="M429" s="166"/>
      <c r="T429" s="167"/>
      <c r="AT429" s="162" t="s">
        <v>200</v>
      </c>
      <c r="AU429" s="162" t="s">
        <v>96</v>
      </c>
      <c r="AV429" s="14" t="s">
        <v>96</v>
      </c>
      <c r="AW429" s="14" t="s">
        <v>41</v>
      </c>
      <c r="AX429" s="14" t="s">
        <v>86</v>
      </c>
      <c r="AY429" s="162" t="s">
        <v>190</v>
      </c>
    </row>
    <row r="430" spans="2:65" s="13" customFormat="1" ht="11.25">
      <c r="B430" s="154"/>
      <c r="D430" s="148" t="s">
        <v>200</v>
      </c>
      <c r="E430" s="155" t="s">
        <v>744</v>
      </c>
      <c r="F430" s="156" t="s">
        <v>1126</v>
      </c>
      <c r="H430" s="157">
        <v>27</v>
      </c>
      <c r="I430" s="158"/>
      <c r="L430" s="154"/>
      <c r="M430" s="159"/>
      <c r="T430" s="160"/>
      <c r="AT430" s="155" t="s">
        <v>200</v>
      </c>
      <c r="AU430" s="155" t="s">
        <v>96</v>
      </c>
      <c r="AV430" s="13" t="s">
        <v>204</v>
      </c>
      <c r="AW430" s="13" t="s">
        <v>41</v>
      </c>
      <c r="AX430" s="13" t="s">
        <v>94</v>
      </c>
      <c r="AY430" s="155" t="s">
        <v>190</v>
      </c>
    </row>
    <row r="431" spans="2:65" s="1" customFormat="1" ht="16.5" customHeight="1">
      <c r="B431" s="33"/>
      <c r="C431" s="134" t="s">
        <v>641</v>
      </c>
      <c r="D431" s="134" t="s">
        <v>193</v>
      </c>
      <c r="E431" s="135" t="s">
        <v>493</v>
      </c>
      <c r="F431" s="136" t="s">
        <v>494</v>
      </c>
      <c r="G431" s="137" t="s">
        <v>291</v>
      </c>
      <c r="H431" s="138">
        <v>2.4569999999999999</v>
      </c>
      <c r="I431" s="139"/>
      <c r="J431" s="140">
        <f>ROUND(I431*H431,2)</f>
        <v>0</v>
      </c>
      <c r="K431" s="136" t="s">
        <v>197</v>
      </c>
      <c r="L431" s="33"/>
      <c r="M431" s="141" t="s">
        <v>1</v>
      </c>
      <c r="N431" s="142" t="s">
        <v>51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198</v>
      </c>
      <c r="AT431" s="145" t="s">
        <v>193</v>
      </c>
      <c r="AU431" s="145" t="s">
        <v>96</v>
      </c>
      <c r="AY431" s="17" t="s">
        <v>190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94</v>
      </c>
      <c r="BK431" s="146">
        <f>ROUND(I431*H431,2)</f>
        <v>0</v>
      </c>
      <c r="BL431" s="17" t="s">
        <v>198</v>
      </c>
      <c r="BM431" s="145" t="s">
        <v>1127</v>
      </c>
    </row>
    <row r="432" spans="2:65" s="12" customFormat="1" ht="11.25">
      <c r="B432" s="147"/>
      <c r="D432" s="148" t="s">
        <v>200</v>
      </c>
      <c r="E432" s="149" t="s">
        <v>1</v>
      </c>
      <c r="F432" s="150" t="s">
        <v>1128</v>
      </c>
      <c r="H432" s="149" t="s">
        <v>1</v>
      </c>
      <c r="I432" s="151"/>
      <c r="L432" s="147"/>
      <c r="M432" s="152"/>
      <c r="T432" s="153"/>
      <c r="AT432" s="149" t="s">
        <v>200</v>
      </c>
      <c r="AU432" s="149" t="s">
        <v>96</v>
      </c>
      <c r="AV432" s="12" t="s">
        <v>94</v>
      </c>
      <c r="AW432" s="12" t="s">
        <v>41</v>
      </c>
      <c r="AX432" s="12" t="s">
        <v>86</v>
      </c>
      <c r="AY432" s="149" t="s">
        <v>190</v>
      </c>
    </row>
    <row r="433" spans="2:65" s="14" customFormat="1" ht="11.25">
      <c r="B433" s="161"/>
      <c r="D433" s="148" t="s">
        <v>200</v>
      </c>
      <c r="E433" s="162" t="s">
        <v>1</v>
      </c>
      <c r="F433" s="163" t="s">
        <v>1129</v>
      </c>
      <c r="H433" s="164">
        <v>2.4569999999999999</v>
      </c>
      <c r="I433" s="165"/>
      <c r="L433" s="161"/>
      <c r="M433" s="166"/>
      <c r="T433" s="167"/>
      <c r="AT433" s="162" t="s">
        <v>200</v>
      </c>
      <c r="AU433" s="162" t="s">
        <v>96</v>
      </c>
      <c r="AV433" s="14" t="s">
        <v>96</v>
      </c>
      <c r="AW433" s="14" t="s">
        <v>41</v>
      </c>
      <c r="AX433" s="14" t="s">
        <v>94</v>
      </c>
      <c r="AY433" s="162" t="s">
        <v>190</v>
      </c>
    </row>
    <row r="434" spans="2:65" s="1" customFormat="1" ht="16.5" customHeight="1">
      <c r="B434" s="33"/>
      <c r="C434" s="134" t="s">
        <v>658</v>
      </c>
      <c r="D434" s="134" t="s">
        <v>193</v>
      </c>
      <c r="E434" s="135" t="s">
        <v>497</v>
      </c>
      <c r="F434" s="136" t="s">
        <v>498</v>
      </c>
      <c r="G434" s="137" t="s">
        <v>291</v>
      </c>
      <c r="H434" s="138">
        <v>19.655999999999999</v>
      </c>
      <c r="I434" s="139"/>
      <c r="J434" s="140">
        <f>ROUND(I434*H434,2)</f>
        <v>0</v>
      </c>
      <c r="K434" s="136" t="s">
        <v>197</v>
      </c>
      <c r="L434" s="33"/>
      <c r="M434" s="141" t="s">
        <v>1</v>
      </c>
      <c r="N434" s="142" t="s">
        <v>51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198</v>
      </c>
      <c r="AT434" s="145" t="s">
        <v>193</v>
      </c>
      <c r="AU434" s="145" t="s">
        <v>96</v>
      </c>
      <c r="AY434" s="17" t="s">
        <v>190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94</v>
      </c>
      <c r="BK434" s="146">
        <f>ROUND(I434*H434,2)</f>
        <v>0</v>
      </c>
      <c r="BL434" s="17" t="s">
        <v>198</v>
      </c>
      <c r="BM434" s="145" t="s">
        <v>1130</v>
      </c>
    </row>
    <row r="435" spans="2:65" s="14" customFormat="1" ht="11.25">
      <c r="B435" s="161"/>
      <c r="D435" s="148" t="s">
        <v>200</v>
      </c>
      <c r="E435" s="162" t="s">
        <v>1</v>
      </c>
      <c r="F435" s="163" t="s">
        <v>1131</v>
      </c>
      <c r="H435" s="164">
        <v>19.655999999999999</v>
      </c>
      <c r="I435" s="165"/>
      <c r="L435" s="161"/>
      <c r="M435" s="166"/>
      <c r="T435" s="167"/>
      <c r="AT435" s="162" t="s">
        <v>200</v>
      </c>
      <c r="AU435" s="162" t="s">
        <v>96</v>
      </c>
      <c r="AV435" s="14" t="s">
        <v>96</v>
      </c>
      <c r="AW435" s="14" t="s">
        <v>41</v>
      </c>
      <c r="AX435" s="14" t="s">
        <v>94</v>
      </c>
      <c r="AY435" s="162" t="s">
        <v>190</v>
      </c>
    </row>
    <row r="436" spans="2:65" s="1" customFormat="1" ht="24.2" customHeight="1">
      <c r="B436" s="33"/>
      <c r="C436" s="134" t="s">
        <v>670</v>
      </c>
      <c r="D436" s="134" t="s">
        <v>193</v>
      </c>
      <c r="E436" s="135" t="s">
        <v>455</v>
      </c>
      <c r="F436" s="136" t="s">
        <v>456</v>
      </c>
      <c r="G436" s="137" t="s">
        <v>291</v>
      </c>
      <c r="H436" s="138">
        <v>2.4569999999999999</v>
      </c>
      <c r="I436" s="139"/>
      <c r="J436" s="140">
        <f>ROUND(I436*H436,2)</f>
        <v>0</v>
      </c>
      <c r="K436" s="136" t="s">
        <v>214</v>
      </c>
      <c r="L436" s="33"/>
      <c r="M436" s="141" t="s">
        <v>1</v>
      </c>
      <c r="N436" s="142" t="s">
        <v>51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198</v>
      </c>
      <c r="AT436" s="145" t="s">
        <v>193</v>
      </c>
      <c r="AU436" s="145" t="s">
        <v>96</v>
      </c>
      <c r="AY436" s="17" t="s">
        <v>190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94</v>
      </c>
      <c r="BK436" s="146">
        <f>ROUND(I436*H436,2)</f>
        <v>0</v>
      </c>
      <c r="BL436" s="17" t="s">
        <v>198</v>
      </c>
      <c r="BM436" s="145" t="s">
        <v>1132</v>
      </c>
    </row>
    <row r="437" spans="2:65" s="12" customFormat="1" ht="11.25">
      <c r="B437" s="147"/>
      <c r="D437" s="148" t="s">
        <v>200</v>
      </c>
      <c r="E437" s="149" t="s">
        <v>1</v>
      </c>
      <c r="F437" s="150" t="s">
        <v>1128</v>
      </c>
      <c r="H437" s="149" t="s">
        <v>1</v>
      </c>
      <c r="I437" s="151"/>
      <c r="L437" s="147"/>
      <c r="M437" s="152"/>
      <c r="T437" s="153"/>
      <c r="AT437" s="149" t="s">
        <v>200</v>
      </c>
      <c r="AU437" s="149" t="s">
        <v>96</v>
      </c>
      <c r="AV437" s="12" t="s">
        <v>94</v>
      </c>
      <c r="AW437" s="12" t="s">
        <v>41</v>
      </c>
      <c r="AX437" s="12" t="s">
        <v>86</v>
      </c>
      <c r="AY437" s="149" t="s">
        <v>190</v>
      </c>
    </row>
    <row r="438" spans="2:65" s="12" customFormat="1" ht="11.25">
      <c r="B438" s="147"/>
      <c r="D438" s="148" t="s">
        <v>200</v>
      </c>
      <c r="E438" s="149" t="s">
        <v>1</v>
      </c>
      <c r="F438" s="150" t="s">
        <v>1133</v>
      </c>
      <c r="H438" s="149" t="s">
        <v>1</v>
      </c>
      <c r="I438" s="151"/>
      <c r="L438" s="147"/>
      <c r="M438" s="152"/>
      <c r="T438" s="153"/>
      <c r="AT438" s="149" t="s">
        <v>200</v>
      </c>
      <c r="AU438" s="149" t="s">
        <v>96</v>
      </c>
      <c r="AV438" s="12" t="s">
        <v>94</v>
      </c>
      <c r="AW438" s="12" t="s">
        <v>41</v>
      </c>
      <c r="AX438" s="12" t="s">
        <v>86</v>
      </c>
      <c r="AY438" s="149" t="s">
        <v>190</v>
      </c>
    </row>
    <row r="439" spans="2:65" s="14" customFormat="1" ht="11.25">
      <c r="B439" s="161"/>
      <c r="D439" s="148" t="s">
        <v>200</v>
      </c>
      <c r="E439" s="162" t="s">
        <v>1</v>
      </c>
      <c r="F439" s="163" t="s">
        <v>1129</v>
      </c>
      <c r="H439" s="164">
        <v>2.4569999999999999</v>
      </c>
      <c r="I439" s="165"/>
      <c r="L439" s="161"/>
      <c r="M439" s="166"/>
      <c r="T439" s="167"/>
      <c r="AT439" s="162" t="s">
        <v>200</v>
      </c>
      <c r="AU439" s="162" t="s">
        <v>96</v>
      </c>
      <c r="AV439" s="14" t="s">
        <v>96</v>
      </c>
      <c r="AW439" s="14" t="s">
        <v>41</v>
      </c>
      <c r="AX439" s="14" t="s">
        <v>86</v>
      </c>
      <c r="AY439" s="162" t="s">
        <v>190</v>
      </c>
    </row>
    <row r="440" spans="2:65" s="15" customFormat="1" ht="11.25">
      <c r="B440" s="168"/>
      <c r="D440" s="148" t="s">
        <v>200</v>
      </c>
      <c r="E440" s="169" t="s">
        <v>1</v>
      </c>
      <c r="F440" s="170" t="s">
        <v>207</v>
      </c>
      <c r="H440" s="171">
        <v>2.4569999999999999</v>
      </c>
      <c r="I440" s="172"/>
      <c r="L440" s="168"/>
      <c r="M440" s="173"/>
      <c r="T440" s="174"/>
      <c r="AT440" s="169" t="s">
        <v>200</v>
      </c>
      <c r="AU440" s="169" t="s">
        <v>96</v>
      </c>
      <c r="AV440" s="15" t="s">
        <v>198</v>
      </c>
      <c r="AW440" s="15" t="s">
        <v>41</v>
      </c>
      <c r="AX440" s="15" t="s">
        <v>94</v>
      </c>
      <c r="AY440" s="169" t="s">
        <v>190</v>
      </c>
    </row>
    <row r="441" spans="2:65" s="1" customFormat="1" ht="21.75" customHeight="1">
      <c r="B441" s="33"/>
      <c r="C441" s="134" t="s">
        <v>675</v>
      </c>
      <c r="D441" s="134" t="s">
        <v>193</v>
      </c>
      <c r="E441" s="135" t="s">
        <v>1134</v>
      </c>
      <c r="F441" s="136" t="s">
        <v>1135</v>
      </c>
      <c r="G441" s="137" t="s">
        <v>255</v>
      </c>
      <c r="H441" s="138">
        <v>4.5</v>
      </c>
      <c r="I441" s="139"/>
      <c r="J441" s="140">
        <f>ROUND(I441*H441,2)</f>
        <v>0</v>
      </c>
      <c r="K441" s="136" t="s">
        <v>197</v>
      </c>
      <c r="L441" s="33"/>
      <c r="M441" s="141" t="s">
        <v>1</v>
      </c>
      <c r="N441" s="142" t="s">
        <v>51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198</v>
      </c>
      <c r="AT441" s="145" t="s">
        <v>193</v>
      </c>
      <c r="AU441" s="145" t="s">
        <v>96</v>
      </c>
      <c r="AY441" s="17" t="s">
        <v>190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94</v>
      </c>
      <c r="BK441" s="146">
        <f>ROUND(I441*H441,2)</f>
        <v>0</v>
      </c>
      <c r="BL441" s="17" t="s">
        <v>198</v>
      </c>
      <c r="BM441" s="145" t="s">
        <v>1136</v>
      </c>
    </row>
    <row r="442" spans="2:65" s="12" customFormat="1" ht="11.25">
      <c r="B442" s="147"/>
      <c r="D442" s="148" t="s">
        <v>200</v>
      </c>
      <c r="E442" s="149" t="s">
        <v>1</v>
      </c>
      <c r="F442" s="150" t="s">
        <v>1137</v>
      </c>
      <c r="H442" s="149" t="s">
        <v>1</v>
      </c>
      <c r="I442" s="151"/>
      <c r="L442" s="147"/>
      <c r="M442" s="152"/>
      <c r="T442" s="153"/>
      <c r="AT442" s="149" t="s">
        <v>200</v>
      </c>
      <c r="AU442" s="149" t="s">
        <v>96</v>
      </c>
      <c r="AV442" s="12" t="s">
        <v>94</v>
      </c>
      <c r="AW442" s="12" t="s">
        <v>41</v>
      </c>
      <c r="AX442" s="12" t="s">
        <v>86</v>
      </c>
      <c r="AY442" s="149" t="s">
        <v>190</v>
      </c>
    </row>
    <row r="443" spans="2:65" s="14" customFormat="1" ht="11.25">
      <c r="B443" s="161"/>
      <c r="D443" s="148" t="s">
        <v>200</v>
      </c>
      <c r="E443" s="162" t="s">
        <v>1</v>
      </c>
      <c r="F443" s="163" t="s">
        <v>1138</v>
      </c>
      <c r="H443" s="164">
        <v>4.5</v>
      </c>
      <c r="I443" s="165"/>
      <c r="L443" s="161"/>
      <c r="M443" s="166"/>
      <c r="T443" s="167"/>
      <c r="AT443" s="162" t="s">
        <v>200</v>
      </c>
      <c r="AU443" s="162" t="s">
        <v>96</v>
      </c>
      <c r="AV443" s="14" t="s">
        <v>96</v>
      </c>
      <c r="AW443" s="14" t="s">
        <v>41</v>
      </c>
      <c r="AX443" s="14" t="s">
        <v>86</v>
      </c>
      <c r="AY443" s="162" t="s">
        <v>190</v>
      </c>
    </row>
    <row r="444" spans="2:65" s="15" customFormat="1" ht="11.25">
      <c r="B444" s="168"/>
      <c r="D444" s="148" t="s">
        <v>200</v>
      </c>
      <c r="E444" s="169" t="s">
        <v>774</v>
      </c>
      <c r="F444" s="170" t="s">
        <v>207</v>
      </c>
      <c r="H444" s="171">
        <v>4.5</v>
      </c>
      <c r="I444" s="172"/>
      <c r="L444" s="168"/>
      <c r="M444" s="173"/>
      <c r="T444" s="174"/>
      <c r="AT444" s="169" t="s">
        <v>200</v>
      </c>
      <c r="AU444" s="169" t="s">
        <v>96</v>
      </c>
      <c r="AV444" s="15" t="s">
        <v>198</v>
      </c>
      <c r="AW444" s="15" t="s">
        <v>41</v>
      </c>
      <c r="AX444" s="15" t="s">
        <v>94</v>
      </c>
      <c r="AY444" s="169" t="s">
        <v>190</v>
      </c>
    </row>
    <row r="445" spans="2:65" s="1" customFormat="1" ht="21.75" customHeight="1">
      <c r="B445" s="33"/>
      <c r="C445" s="134" t="s">
        <v>121</v>
      </c>
      <c r="D445" s="134" t="s">
        <v>193</v>
      </c>
      <c r="E445" s="135" t="s">
        <v>659</v>
      </c>
      <c r="F445" s="136" t="s">
        <v>660</v>
      </c>
      <c r="G445" s="137" t="s">
        <v>255</v>
      </c>
      <c r="H445" s="138">
        <v>4.5</v>
      </c>
      <c r="I445" s="139"/>
      <c r="J445" s="140">
        <f>ROUND(I445*H445,2)</f>
        <v>0</v>
      </c>
      <c r="K445" s="136" t="s">
        <v>197</v>
      </c>
      <c r="L445" s="33"/>
      <c r="M445" s="141" t="s">
        <v>1</v>
      </c>
      <c r="N445" s="142" t="s">
        <v>51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198</v>
      </c>
      <c r="AT445" s="145" t="s">
        <v>193</v>
      </c>
      <c r="AU445" s="145" t="s">
        <v>96</v>
      </c>
      <c r="AY445" s="17" t="s">
        <v>190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94</v>
      </c>
      <c r="BK445" s="146">
        <f>ROUND(I445*H445,2)</f>
        <v>0</v>
      </c>
      <c r="BL445" s="17" t="s">
        <v>198</v>
      </c>
      <c r="BM445" s="145" t="s">
        <v>1139</v>
      </c>
    </row>
    <row r="446" spans="2:65" s="14" customFormat="1" ht="11.25">
      <c r="B446" s="161"/>
      <c r="D446" s="148" t="s">
        <v>200</v>
      </c>
      <c r="E446" s="162" t="s">
        <v>1</v>
      </c>
      <c r="F446" s="163" t="s">
        <v>1140</v>
      </c>
      <c r="H446" s="164">
        <v>4.5</v>
      </c>
      <c r="I446" s="165"/>
      <c r="L446" s="161"/>
      <c r="M446" s="166"/>
      <c r="T446" s="167"/>
      <c r="AT446" s="162" t="s">
        <v>200</v>
      </c>
      <c r="AU446" s="162" t="s">
        <v>96</v>
      </c>
      <c r="AV446" s="14" t="s">
        <v>96</v>
      </c>
      <c r="AW446" s="14" t="s">
        <v>41</v>
      </c>
      <c r="AX446" s="14" t="s">
        <v>94</v>
      </c>
      <c r="AY446" s="162" t="s">
        <v>190</v>
      </c>
    </row>
    <row r="447" spans="2:65" s="1" customFormat="1" ht="16.5" customHeight="1">
      <c r="B447" s="33"/>
      <c r="C447" s="134" t="s">
        <v>683</v>
      </c>
      <c r="D447" s="134" t="s">
        <v>193</v>
      </c>
      <c r="E447" s="135" t="s">
        <v>676</v>
      </c>
      <c r="F447" s="136" t="s">
        <v>677</v>
      </c>
      <c r="G447" s="137" t="s">
        <v>255</v>
      </c>
      <c r="H447" s="138">
        <v>4.5</v>
      </c>
      <c r="I447" s="139"/>
      <c r="J447" s="140">
        <f>ROUND(I447*H447,2)</f>
        <v>0</v>
      </c>
      <c r="K447" s="136" t="s">
        <v>197</v>
      </c>
      <c r="L447" s="33"/>
      <c r="M447" s="141" t="s">
        <v>1</v>
      </c>
      <c r="N447" s="142" t="s">
        <v>51</v>
      </c>
      <c r="P447" s="143">
        <f>O447*H447</f>
        <v>0</v>
      </c>
      <c r="Q447" s="143">
        <v>0</v>
      </c>
      <c r="R447" s="143">
        <f>Q447*H447</f>
        <v>0</v>
      </c>
      <c r="S447" s="143">
        <v>0</v>
      </c>
      <c r="T447" s="144">
        <f>S447*H447</f>
        <v>0</v>
      </c>
      <c r="AR447" s="145" t="s">
        <v>198</v>
      </c>
      <c r="AT447" s="145" t="s">
        <v>193</v>
      </c>
      <c r="AU447" s="145" t="s">
        <v>96</v>
      </c>
      <c r="AY447" s="17" t="s">
        <v>190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7" t="s">
        <v>94</v>
      </c>
      <c r="BK447" s="146">
        <f>ROUND(I447*H447,2)</f>
        <v>0</v>
      </c>
      <c r="BL447" s="17" t="s">
        <v>198</v>
      </c>
      <c r="BM447" s="145" t="s">
        <v>1141</v>
      </c>
    </row>
    <row r="448" spans="2:65" s="14" customFormat="1" ht="11.25">
      <c r="B448" s="161"/>
      <c r="D448" s="148" t="s">
        <v>200</v>
      </c>
      <c r="E448" s="162" t="s">
        <v>1</v>
      </c>
      <c r="F448" s="163" t="s">
        <v>774</v>
      </c>
      <c r="H448" s="164">
        <v>4.5</v>
      </c>
      <c r="I448" s="165"/>
      <c r="L448" s="161"/>
      <c r="M448" s="166"/>
      <c r="T448" s="167"/>
      <c r="AT448" s="162" t="s">
        <v>200</v>
      </c>
      <c r="AU448" s="162" t="s">
        <v>96</v>
      </c>
      <c r="AV448" s="14" t="s">
        <v>96</v>
      </c>
      <c r="AW448" s="14" t="s">
        <v>41</v>
      </c>
      <c r="AX448" s="14" t="s">
        <v>94</v>
      </c>
      <c r="AY448" s="162" t="s">
        <v>190</v>
      </c>
    </row>
    <row r="449" spans="2:65" s="1" customFormat="1" ht="16.5" customHeight="1">
      <c r="B449" s="33"/>
      <c r="C449" s="134" t="s">
        <v>689</v>
      </c>
      <c r="D449" s="134" t="s">
        <v>193</v>
      </c>
      <c r="E449" s="135" t="s">
        <v>679</v>
      </c>
      <c r="F449" s="136" t="s">
        <v>680</v>
      </c>
      <c r="G449" s="137" t="s">
        <v>255</v>
      </c>
      <c r="H449" s="138">
        <v>4.5</v>
      </c>
      <c r="I449" s="139"/>
      <c r="J449" s="140">
        <f>ROUND(I449*H449,2)</f>
        <v>0</v>
      </c>
      <c r="K449" s="136" t="s">
        <v>214</v>
      </c>
      <c r="L449" s="33"/>
      <c r="M449" s="141" t="s">
        <v>1</v>
      </c>
      <c r="N449" s="142" t="s">
        <v>51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198</v>
      </c>
      <c r="AT449" s="145" t="s">
        <v>193</v>
      </c>
      <c r="AU449" s="145" t="s">
        <v>96</v>
      </c>
      <c r="AY449" s="17" t="s">
        <v>190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7" t="s">
        <v>94</v>
      </c>
      <c r="BK449" s="146">
        <f>ROUND(I449*H449,2)</f>
        <v>0</v>
      </c>
      <c r="BL449" s="17" t="s">
        <v>198</v>
      </c>
      <c r="BM449" s="145" t="s">
        <v>1142</v>
      </c>
    </row>
    <row r="450" spans="2:65" s="14" customFormat="1" ht="11.25">
      <c r="B450" s="161"/>
      <c r="D450" s="148" t="s">
        <v>200</v>
      </c>
      <c r="E450" s="162" t="s">
        <v>1</v>
      </c>
      <c r="F450" s="163" t="s">
        <v>774</v>
      </c>
      <c r="H450" s="164">
        <v>4.5</v>
      </c>
      <c r="I450" s="165"/>
      <c r="L450" s="161"/>
      <c r="M450" s="166"/>
      <c r="T450" s="167"/>
      <c r="AT450" s="162" t="s">
        <v>200</v>
      </c>
      <c r="AU450" s="162" t="s">
        <v>96</v>
      </c>
      <c r="AV450" s="14" t="s">
        <v>96</v>
      </c>
      <c r="AW450" s="14" t="s">
        <v>41</v>
      </c>
      <c r="AX450" s="14" t="s">
        <v>94</v>
      </c>
      <c r="AY450" s="162" t="s">
        <v>190</v>
      </c>
    </row>
    <row r="451" spans="2:65" s="1" customFormat="1" ht="16.5" customHeight="1">
      <c r="B451" s="33"/>
      <c r="C451" s="134" t="s">
        <v>145</v>
      </c>
      <c r="D451" s="134" t="s">
        <v>193</v>
      </c>
      <c r="E451" s="135" t="s">
        <v>1143</v>
      </c>
      <c r="F451" s="136" t="s">
        <v>1144</v>
      </c>
      <c r="G451" s="137" t="s">
        <v>196</v>
      </c>
      <c r="H451" s="138">
        <v>2</v>
      </c>
      <c r="I451" s="139"/>
      <c r="J451" s="140">
        <f>ROUND(I451*H451,2)</f>
        <v>0</v>
      </c>
      <c r="K451" s="136" t="s">
        <v>197</v>
      </c>
      <c r="L451" s="33"/>
      <c r="M451" s="141" t="s">
        <v>1</v>
      </c>
      <c r="N451" s="142" t="s">
        <v>51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198</v>
      </c>
      <c r="AT451" s="145" t="s">
        <v>193</v>
      </c>
      <c r="AU451" s="145" t="s">
        <v>96</v>
      </c>
      <c r="AY451" s="17" t="s">
        <v>190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7" t="s">
        <v>94</v>
      </c>
      <c r="BK451" s="146">
        <f>ROUND(I451*H451,2)</f>
        <v>0</v>
      </c>
      <c r="BL451" s="17" t="s">
        <v>198</v>
      </c>
      <c r="BM451" s="145" t="s">
        <v>1145</v>
      </c>
    </row>
    <row r="452" spans="2:65" s="12" customFormat="1" ht="11.25">
      <c r="B452" s="147"/>
      <c r="D452" s="148" t="s">
        <v>200</v>
      </c>
      <c r="E452" s="149" t="s">
        <v>1</v>
      </c>
      <c r="F452" s="150" t="s">
        <v>1146</v>
      </c>
      <c r="H452" s="149" t="s">
        <v>1</v>
      </c>
      <c r="I452" s="151"/>
      <c r="L452" s="147"/>
      <c r="M452" s="152"/>
      <c r="T452" s="153"/>
      <c r="AT452" s="149" t="s">
        <v>200</v>
      </c>
      <c r="AU452" s="149" t="s">
        <v>96</v>
      </c>
      <c r="AV452" s="12" t="s">
        <v>94</v>
      </c>
      <c r="AW452" s="12" t="s">
        <v>41</v>
      </c>
      <c r="AX452" s="12" t="s">
        <v>86</v>
      </c>
      <c r="AY452" s="149" t="s">
        <v>190</v>
      </c>
    </row>
    <row r="453" spans="2:65" s="12" customFormat="1" ht="11.25">
      <c r="B453" s="147"/>
      <c r="D453" s="148" t="s">
        <v>200</v>
      </c>
      <c r="E453" s="149" t="s">
        <v>1</v>
      </c>
      <c r="F453" s="150" t="s">
        <v>1147</v>
      </c>
      <c r="H453" s="149" t="s">
        <v>1</v>
      </c>
      <c r="I453" s="151"/>
      <c r="L453" s="147"/>
      <c r="M453" s="152"/>
      <c r="T453" s="153"/>
      <c r="AT453" s="149" t="s">
        <v>200</v>
      </c>
      <c r="AU453" s="149" t="s">
        <v>96</v>
      </c>
      <c r="AV453" s="12" t="s">
        <v>94</v>
      </c>
      <c r="AW453" s="12" t="s">
        <v>41</v>
      </c>
      <c r="AX453" s="12" t="s">
        <v>86</v>
      </c>
      <c r="AY453" s="149" t="s">
        <v>190</v>
      </c>
    </row>
    <row r="454" spans="2:65" s="14" customFormat="1" ht="11.25">
      <c r="B454" s="161"/>
      <c r="D454" s="148" t="s">
        <v>200</v>
      </c>
      <c r="E454" s="162" t="s">
        <v>1</v>
      </c>
      <c r="F454" s="163" t="s">
        <v>826</v>
      </c>
      <c r="H454" s="164">
        <v>2</v>
      </c>
      <c r="I454" s="165"/>
      <c r="L454" s="161"/>
      <c r="M454" s="166"/>
      <c r="T454" s="167"/>
      <c r="AT454" s="162" t="s">
        <v>200</v>
      </c>
      <c r="AU454" s="162" t="s">
        <v>96</v>
      </c>
      <c r="AV454" s="14" t="s">
        <v>96</v>
      </c>
      <c r="AW454" s="14" t="s">
        <v>41</v>
      </c>
      <c r="AX454" s="14" t="s">
        <v>94</v>
      </c>
      <c r="AY454" s="162" t="s">
        <v>190</v>
      </c>
    </row>
    <row r="455" spans="2:65" s="1" customFormat="1" ht="16.5" customHeight="1">
      <c r="B455" s="33"/>
      <c r="C455" s="134" t="s">
        <v>699</v>
      </c>
      <c r="D455" s="134" t="s">
        <v>193</v>
      </c>
      <c r="E455" s="135" t="s">
        <v>878</v>
      </c>
      <c r="F455" s="136" t="s">
        <v>879</v>
      </c>
      <c r="G455" s="137" t="s">
        <v>196</v>
      </c>
      <c r="H455" s="138">
        <v>15</v>
      </c>
      <c r="I455" s="139"/>
      <c r="J455" s="140">
        <f>ROUND(I455*H455,2)</f>
        <v>0</v>
      </c>
      <c r="K455" s="136" t="s">
        <v>197</v>
      </c>
      <c r="L455" s="33"/>
      <c r="M455" s="141" t="s">
        <v>1</v>
      </c>
      <c r="N455" s="142" t="s">
        <v>51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198</v>
      </c>
      <c r="AT455" s="145" t="s">
        <v>193</v>
      </c>
      <c r="AU455" s="145" t="s">
        <v>96</v>
      </c>
      <c r="AY455" s="17" t="s">
        <v>190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7" t="s">
        <v>94</v>
      </c>
      <c r="BK455" s="146">
        <f>ROUND(I455*H455,2)</f>
        <v>0</v>
      </c>
      <c r="BL455" s="17" t="s">
        <v>198</v>
      </c>
      <c r="BM455" s="145" t="s">
        <v>1148</v>
      </c>
    </row>
    <row r="456" spans="2:65" s="12" customFormat="1" ht="11.25">
      <c r="B456" s="147"/>
      <c r="D456" s="148" t="s">
        <v>200</v>
      </c>
      <c r="E456" s="149" t="s">
        <v>1</v>
      </c>
      <c r="F456" s="150" t="s">
        <v>1137</v>
      </c>
      <c r="H456" s="149" t="s">
        <v>1</v>
      </c>
      <c r="I456" s="151"/>
      <c r="L456" s="147"/>
      <c r="M456" s="152"/>
      <c r="T456" s="153"/>
      <c r="AT456" s="149" t="s">
        <v>200</v>
      </c>
      <c r="AU456" s="149" t="s">
        <v>96</v>
      </c>
      <c r="AV456" s="12" t="s">
        <v>94</v>
      </c>
      <c r="AW456" s="12" t="s">
        <v>41</v>
      </c>
      <c r="AX456" s="12" t="s">
        <v>86</v>
      </c>
      <c r="AY456" s="149" t="s">
        <v>190</v>
      </c>
    </row>
    <row r="457" spans="2:65" s="14" customFormat="1" ht="11.25">
      <c r="B457" s="161"/>
      <c r="D457" s="148" t="s">
        <v>200</v>
      </c>
      <c r="E457" s="162" t="s">
        <v>1</v>
      </c>
      <c r="F457" s="163" t="s">
        <v>824</v>
      </c>
      <c r="H457" s="164">
        <v>15</v>
      </c>
      <c r="I457" s="165"/>
      <c r="L457" s="161"/>
      <c r="M457" s="166"/>
      <c r="T457" s="167"/>
      <c r="AT457" s="162" t="s">
        <v>200</v>
      </c>
      <c r="AU457" s="162" t="s">
        <v>96</v>
      </c>
      <c r="AV457" s="14" t="s">
        <v>96</v>
      </c>
      <c r="AW457" s="14" t="s">
        <v>41</v>
      </c>
      <c r="AX457" s="14" t="s">
        <v>94</v>
      </c>
      <c r="AY457" s="162" t="s">
        <v>190</v>
      </c>
    </row>
    <row r="458" spans="2:65" s="1" customFormat="1" ht="16.5" customHeight="1">
      <c r="B458" s="33"/>
      <c r="C458" s="134" t="s">
        <v>706</v>
      </c>
      <c r="D458" s="134" t="s">
        <v>193</v>
      </c>
      <c r="E458" s="135" t="s">
        <v>1149</v>
      </c>
      <c r="F458" s="136" t="s">
        <v>1150</v>
      </c>
      <c r="G458" s="137" t="s">
        <v>196</v>
      </c>
      <c r="H458" s="138">
        <v>49.725000000000001</v>
      </c>
      <c r="I458" s="139"/>
      <c r="J458" s="140">
        <f>ROUND(I458*H458,2)</f>
        <v>0</v>
      </c>
      <c r="K458" s="136" t="s">
        <v>197</v>
      </c>
      <c r="L458" s="33"/>
      <c r="M458" s="141" t="s">
        <v>1</v>
      </c>
      <c r="N458" s="142" t="s">
        <v>51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198</v>
      </c>
      <c r="AT458" s="145" t="s">
        <v>193</v>
      </c>
      <c r="AU458" s="145" t="s">
        <v>96</v>
      </c>
      <c r="AY458" s="17" t="s">
        <v>190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94</v>
      </c>
      <c r="BK458" s="146">
        <f>ROUND(I458*H458,2)</f>
        <v>0</v>
      </c>
      <c r="BL458" s="17" t="s">
        <v>198</v>
      </c>
      <c r="BM458" s="145" t="s">
        <v>1151</v>
      </c>
    </row>
    <row r="459" spans="2:65" s="12" customFormat="1" ht="11.25">
      <c r="B459" s="147"/>
      <c r="D459" s="148" t="s">
        <v>200</v>
      </c>
      <c r="E459" s="149" t="s">
        <v>1</v>
      </c>
      <c r="F459" s="150" t="s">
        <v>1097</v>
      </c>
      <c r="H459" s="149" t="s">
        <v>1</v>
      </c>
      <c r="I459" s="151"/>
      <c r="L459" s="147"/>
      <c r="M459" s="152"/>
      <c r="T459" s="153"/>
      <c r="AT459" s="149" t="s">
        <v>200</v>
      </c>
      <c r="AU459" s="149" t="s">
        <v>96</v>
      </c>
      <c r="AV459" s="12" t="s">
        <v>94</v>
      </c>
      <c r="AW459" s="12" t="s">
        <v>41</v>
      </c>
      <c r="AX459" s="12" t="s">
        <v>86</v>
      </c>
      <c r="AY459" s="149" t="s">
        <v>190</v>
      </c>
    </row>
    <row r="460" spans="2:65" s="12" customFormat="1" ht="11.25">
      <c r="B460" s="147"/>
      <c r="D460" s="148" t="s">
        <v>200</v>
      </c>
      <c r="E460" s="149" t="s">
        <v>1</v>
      </c>
      <c r="F460" s="150" t="s">
        <v>1098</v>
      </c>
      <c r="H460" s="149" t="s">
        <v>1</v>
      </c>
      <c r="I460" s="151"/>
      <c r="L460" s="147"/>
      <c r="M460" s="152"/>
      <c r="T460" s="153"/>
      <c r="AT460" s="149" t="s">
        <v>200</v>
      </c>
      <c r="AU460" s="149" t="s">
        <v>96</v>
      </c>
      <c r="AV460" s="12" t="s">
        <v>94</v>
      </c>
      <c r="AW460" s="12" t="s">
        <v>41</v>
      </c>
      <c r="AX460" s="12" t="s">
        <v>86</v>
      </c>
      <c r="AY460" s="149" t="s">
        <v>190</v>
      </c>
    </row>
    <row r="461" spans="2:65" s="14" customFormat="1" ht="11.25">
      <c r="B461" s="161"/>
      <c r="D461" s="148" t="s">
        <v>200</v>
      </c>
      <c r="E461" s="162" t="s">
        <v>1</v>
      </c>
      <c r="F461" s="163" t="s">
        <v>825</v>
      </c>
      <c r="H461" s="164">
        <v>45</v>
      </c>
      <c r="I461" s="165"/>
      <c r="L461" s="161"/>
      <c r="M461" s="166"/>
      <c r="T461" s="167"/>
      <c r="AT461" s="162" t="s">
        <v>200</v>
      </c>
      <c r="AU461" s="162" t="s">
        <v>96</v>
      </c>
      <c r="AV461" s="14" t="s">
        <v>96</v>
      </c>
      <c r="AW461" s="14" t="s">
        <v>41</v>
      </c>
      <c r="AX461" s="14" t="s">
        <v>86</v>
      </c>
      <c r="AY461" s="162" t="s">
        <v>190</v>
      </c>
    </row>
    <row r="462" spans="2:65" s="12" customFormat="1" ht="11.25">
      <c r="B462" s="147"/>
      <c r="D462" s="148" t="s">
        <v>200</v>
      </c>
      <c r="E462" s="149" t="s">
        <v>1</v>
      </c>
      <c r="F462" s="150" t="s">
        <v>1152</v>
      </c>
      <c r="H462" s="149" t="s">
        <v>1</v>
      </c>
      <c r="I462" s="151"/>
      <c r="L462" s="147"/>
      <c r="M462" s="152"/>
      <c r="T462" s="153"/>
      <c r="AT462" s="149" t="s">
        <v>200</v>
      </c>
      <c r="AU462" s="149" t="s">
        <v>96</v>
      </c>
      <c r="AV462" s="12" t="s">
        <v>94</v>
      </c>
      <c r="AW462" s="12" t="s">
        <v>41</v>
      </c>
      <c r="AX462" s="12" t="s">
        <v>86</v>
      </c>
      <c r="AY462" s="149" t="s">
        <v>190</v>
      </c>
    </row>
    <row r="463" spans="2:65" s="14" customFormat="1" ht="11.25">
      <c r="B463" s="161"/>
      <c r="D463" s="148" t="s">
        <v>200</v>
      </c>
      <c r="E463" s="162" t="s">
        <v>1</v>
      </c>
      <c r="F463" s="163" t="s">
        <v>1153</v>
      </c>
      <c r="H463" s="164">
        <v>4.7249999999999996</v>
      </c>
      <c r="I463" s="165"/>
      <c r="L463" s="161"/>
      <c r="M463" s="166"/>
      <c r="T463" s="167"/>
      <c r="AT463" s="162" t="s">
        <v>200</v>
      </c>
      <c r="AU463" s="162" t="s">
        <v>96</v>
      </c>
      <c r="AV463" s="14" t="s">
        <v>96</v>
      </c>
      <c r="AW463" s="14" t="s">
        <v>41</v>
      </c>
      <c r="AX463" s="14" t="s">
        <v>86</v>
      </c>
      <c r="AY463" s="162" t="s">
        <v>190</v>
      </c>
    </row>
    <row r="464" spans="2:65" s="15" customFormat="1" ht="11.25">
      <c r="B464" s="168"/>
      <c r="D464" s="148" t="s">
        <v>200</v>
      </c>
      <c r="E464" s="169" t="s">
        <v>1</v>
      </c>
      <c r="F464" s="170" t="s">
        <v>207</v>
      </c>
      <c r="H464" s="171">
        <v>49.725000000000001</v>
      </c>
      <c r="I464" s="172"/>
      <c r="L464" s="168"/>
      <c r="M464" s="173"/>
      <c r="T464" s="174"/>
      <c r="AT464" s="169" t="s">
        <v>200</v>
      </c>
      <c r="AU464" s="169" t="s">
        <v>96</v>
      </c>
      <c r="AV464" s="15" t="s">
        <v>198</v>
      </c>
      <c r="AW464" s="15" t="s">
        <v>41</v>
      </c>
      <c r="AX464" s="15" t="s">
        <v>94</v>
      </c>
      <c r="AY464" s="169" t="s">
        <v>190</v>
      </c>
    </row>
    <row r="465" spans="2:65" s="1" customFormat="1" ht="16.5" customHeight="1">
      <c r="B465" s="33"/>
      <c r="C465" s="134" t="s">
        <v>712</v>
      </c>
      <c r="D465" s="134" t="s">
        <v>193</v>
      </c>
      <c r="E465" s="135" t="s">
        <v>1154</v>
      </c>
      <c r="F465" s="136" t="s">
        <v>1155</v>
      </c>
      <c r="G465" s="137" t="s">
        <v>196</v>
      </c>
      <c r="H465" s="138">
        <v>62</v>
      </c>
      <c r="I465" s="139"/>
      <c r="J465" s="140">
        <f>ROUND(I465*H465,2)</f>
        <v>0</v>
      </c>
      <c r="K465" s="136" t="s">
        <v>197</v>
      </c>
      <c r="L465" s="33"/>
      <c r="M465" s="141" t="s">
        <v>1</v>
      </c>
      <c r="N465" s="142" t="s">
        <v>51</v>
      </c>
      <c r="P465" s="143">
        <f>O465*H465</f>
        <v>0</v>
      </c>
      <c r="Q465" s="143">
        <v>8.9219999999999994E-2</v>
      </c>
      <c r="R465" s="143">
        <f>Q465*H465</f>
        <v>5.5316399999999994</v>
      </c>
      <c r="S465" s="143">
        <v>0</v>
      </c>
      <c r="T465" s="144">
        <f>S465*H465</f>
        <v>0</v>
      </c>
      <c r="AR465" s="145" t="s">
        <v>198</v>
      </c>
      <c r="AT465" s="145" t="s">
        <v>193</v>
      </c>
      <c r="AU465" s="145" t="s">
        <v>96</v>
      </c>
      <c r="AY465" s="17" t="s">
        <v>190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7" t="s">
        <v>94</v>
      </c>
      <c r="BK465" s="146">
        <f>ROUND(I465*H465,2)</f>
        <v>0</v>
      </c>
      <c r="BL465" s="17" t="s">
        <v>198</v>
      </c>
      <c r="BM465" s="145" t="s">
        <v>1156</v>
      </c>
    </row>
    <row r="466" spans="2:65" s="12" customFormat="1" ht="11.25">
      <c r="B466" s="147"/>
      <c r="D466" s="148" t="s">
        <v>200</v>
      </c>
      <c r="E466" s="149" t="s">
        <v>1</v>
      </c>
      <c r="F466" s="150" t="s">
        <v>1157</v>
      </c>
      <c r="H466" s="149" t="s">
        <v>1</v>
      </c>
      <c r="I466" s="151"/>
      <c r="L466" s="147"/>
      <c r="M466" s="152"/>
      <c r="T466" s="153"/>
      <c r="AT466" s="149" t="s">
        <v>200</v>
      </c>
      <c r="AU466" s="149" t="s">
        <v>96</v>
      </c>
      <c r="AV466" s="12" t="s">
        <v>94</v>
      </c>
      <c r="AW466" s="12" t="s">
        <v>41</v>
      </c>
      <c r="AX466" s="12" t="s">
        <v>86</v>
      </c>
      <c r="AY466" s="149" t="s">
        <v>190</v>
      </c>
    </row>
    <row r="467" spans="2:65" s="12" customFormat="1" ht="11.25">
      <c r="B467" s="147"/>
      <c r="D467" s="148" t="s">
        <v>200</v>
      </c>
      <c r="E467" s="149" t="s">
        <v>1</v>
      </c>
      <c r="F467" s="150" t="s">
        <v>1158</v>
      </c>
      <c r="H467" s="149" t="s">
        <v>1</v>
      </c>
      <c r="I467" s="151"/>
      <c r="L467" s="147"/>
      <c r="M467" s="152"/>
      <c r="T467" s="153"/>
      <c r="AT467" s="149" t="s">
        <v>200</v>
      </c>
      <c r="AU467" s="149" t="s">
        <v>96</v>
      </c>
      <c r="AV467" s="12" t="s">
        <v>94</v>
      </c>
      <c r="AW467" s="12" t="s">
        <v>41</v>
      </c>
      <c r="AX467" s="12" t="s">
        <v>86</v>
      </c>
      <c r="AY467" s="149" t="s">
        <v>190</v>
      </c>
    </row>
    <row r="468" spans="2:65" s="12" customFormat="1" ht="11.25">
      <c r="B468" s="147"/>
      <c r="D468" s="148" t="s">
        <v>200</v>
      </c>
      <c r="E468" s="149" t="s">
        <v>1</v>
      </c>
      <c r="F468" s="150" t="s">
        <v>1095</v>
      </c>
      <c r="H468" s="149" t="s">
        <v>1</v>
      </c>
      <c r="I468" s="151"/>
      <c r="L468" s="147"/>
      <c r="M468" s="152"/>
      <c r="T468" s="153"/>
      <c r="AT468" s="149" t="s">
        <v>200</v>
      </c>
      <c r="AU468" s="149" t="s">
        <v>96</v>
      </c>
      <c r="AV468" s="12" t="s">
        <v>94</v>
      </c>
      <c r="AW468" s="12" t="s">
        <v>41</v>
      </c>
      <c r="AX468" s="12" t="s">
        <v>86</v>
      </c>
      <c r="AY468" s="149" t="s">
        <v>190</v>
      </c>
    </row>
    <row r="469" spans="2:65" s="12" customFormat="1" ht="11.25">
      <c r="B469" s="147"/>
      <c r="D469" s="148" t="s">
        <v>200</v>
      </c>
      <c r="E469" s="149" t="s">
        <v>1</v>
      </c>
      <c r="F469" s="150" t="s">
        <v>1096</v>
      </c>
      <c r="H469" s="149" t="s">
        <v>1</v>
      </c>
      <c r="I469" s="151"/>
      <c r="L469" s="147"/>
      <c r="M469" s="152"/>
      <c r="T469" s="153"/>
      <c r="AT469" s="149" t="s">
        <v>200</v>
      </c>
      <c r="AU469" s="149" t="s">
        <v>96</v>
      </c>
      <c r="AV469" s="12" t="s">
        <v>94</v>
      </c>
      <c r="AW469" s="12" t="s">
        <v>41</v>
      </c>
      <c r="AX469" s="12" t="s">
        <v>86</v>
      </c>
      <c r="AY469" s="149" t="s">
        <v>190</v>
      </c>
    </row>
    <row r="470" spans="2:65" s="14" customFormat="1" ht="11.25">
      <c r="B470" s="161"/>
      <c r="D470" s="148" t="s">
        <v>200</v>
      </c>
      <c r="E470" s="162" t="s">
        <v>1</v>
      </c>
      <c r="F470" s="163" t="s">
        <v>1159</v>
      </c>
      <c r="H470" s="164">
        <v>2</v>
      </c>
      <c r="I470" s="165"/>
      <c r="L470" s="161"/>
      <c r="M470" s="166"/>
      <c r="T470" s="167"/>
      <c r="AT470" s="162" t="s">
        <v>200</v>
      </c>
      <c r="AU470" s="162" t="s">
        <v>96</v>
      </c>
      <c r="AV470" s="14" t="s">
        <v>96</v>
      </c>
      <c r="AW470" s="14" t="s">
        <v>41</v>
      </c>
      <c r="AX470" s="14" t="s">
        <v>86</v>
      </c>
      <c r="AY470" s="162" t="s">
        <v>190</v>
      </c>
    </row>
    <row r="471" spans="2:65" s="13" customFormat="1" ht="11.25">
      <c r="B471" s="154"/>
      <c r="D471" s="148" t="s">
        <v>200</v>
      </c>
      <c r="E471" s="155" t="s">
        <v>826</v>
      </c>
      <c r="F471" s="156" t="s">
        <v>1160</v>
      </c>
      <c r="H471" s="157">
        <v>2</v>
      </c>
      <c r="I471" s="158"/>
      <c r="L471" s="154"/>
      <c r="M471" s="159"/>
      <c r="T471" s="160"/>
      <c r="AT471" s="155" t="s">
        <v>200</v>
      </c>
      <c r="AU471" s="155" t="s">
        <v>96</v>
      </c>
      <c r="AV471" s="13" t="s">
        <v>204</v>
      </c>
      <c r="AW471" s="13" t="s">
        <v>41</v>
      </c>
      <c r="AX471" s="13" t="s">
        <v>86</v>
      </c>
      <c r="AY471" s="155" t="s">
        <v>190</v>
      </c>
    </row>
    <row r="472" spans="2:65" s="12" customFormat="1" ht="11.25">
      <c r="B472" s="147"/>
      <c r="D472" s="148" t="s">
        <v>200</v>
      </c>
      <c r="E472" s="149" t="s">
        <v>1</v>
      </c>
      <c r="F472" s="150" t="s">
        <v>1137</v>
      </c>
      <c r="H472" s="149" t="s">
        <v>1</v>
      </c>
      <c r="I472" s="151"/>
      <c r="L472" s="147"/>
      <c r="M472" s="152"/>
      <c r="T472" s="153"/>
      <c r="AT472" s="149" t="s">
        <v>200</v>
      </c>
      <c r="AU472" s="149" t="s">
        <v>96</v>
      </c>
      <c r="AV472" s="12" t="s">
        <v>94</v>
      </c>
      <c r="AW472" s="12" t="s">
        <v>41</v>
      </c>
      <c r="AX472" s="12" t="s">
        <v>86</v>
      </c>
      <c r="AY472" s="149" t="s">
        <v>190</v>
      </c>
    </row>
    <row r="473" spans="2:65" s="12" customFormat="1" ht="11.25">
      <c r="B473" s="147"/>
      <c r="D473" s="148" t="s">
        <v>200</v>
      </c>
      <c r="E473" s="149" t="s">
        <v>1</v>
      </c>
      <c r="F473" s="150" t="s">
        <v>1161</v>
      </c>
      <c r="H473" s="149" t="s">
        <v>1</v>
      </c>
      <c r="I473" s="151"/>
      <c r="L473" s="147"/>
      <c r="M473" s="152"/>
      <c r="T473" s="153"/>
      <c r="AT473" s="149" t="s">
        <v>200</v>
      </c>
      <c r="AU473" s="149" t="s">
        <v>96</v>
      </c>
      <c r="AV473" s="12" t="s">
        <v>94</v>
      </c>
      <c r="AW473" s="12" t="s">
        <v>41</v>
      </c>
      <c r="AX473" s="12" t="s">
        <v>86</v>
      </c>
      <c r="AY473" s="149" t="s">
        <v>190</v>
      </c>
    </row>
    <row r="474" spans="2:65" s="12" customFormat="1" ht="11.25">
      <c r="B474" s="147"/>
      <c r="D474" s="148" t="s">
        <v>200</v>
      </c>
      <c r="E474" s="149" t="s">
        <v>1</v>
      </c>
      <c r="F474" s="150" t="s">
        <v>1096</v>
      </c>
      <c r="H474" s="149" t="s">
        <v>1</v>
      </c>
      <c r="I474" s="151"/>
      <c r="L474" s="147"/>
      <c r="M474" s="152"/>
      <c r="T474" s="153"/>
      <c r="AT474" s="149" t="s">
        <v>200</v>
      </c>
      <c r="AU474" s="149" t="s">
        <v>96</v>
      </c>
      <c r="AV474" s="12" t="s">
        <v>94</v>
      </c>
      <c r="AW474" s="12" t="s">
        <v>41</v>
      </c>
      <c r="AX474" s="12" t="s">
        <v>86</v>
      </c>
      <c r="AY474" s="149" t="s">
        <v>190</v>
      </c>
    </row>
    <row r="475" spans="2:65" s="14" customFormat="1" ht="11.25">
      <c r="B475" s="161"/>
      <c r="D475" s="148" t="s">
        <v>200</v>
      </c>
      <c r="E475" s="162" t="s">
        <v>1</v>
      </c>
      <c r="F475" s="163" t="s">
        <v>1162</v>
      </c>
      <c r="H475" s="164">
        <v>15</v>
      </c>
      <c r="I475" s="165"/>
      <c r="L475" s="161"/>
      <c r="M475" s="166"/>
      <c r="T475" s="167"/>
      <c r="AT475" s="162" t="s">
        <v>200</v>
      </c>
      <c r="AU475" s="162" t="s">
        <v>96</v>
      </c>
      <c r="AV475" s="14" t="s">
        <v>96</v>
      </c>
      <c r="AW475" s="14" t="s">
        <v>41</v>
      </c>
      <c r="AX475" s="14" t="s">
        <v>86</v>
      </c>
      <c r="AY475" s="162" t="s">
        <v>190</v>
      </c>
    </row>
    <row r="476" spans="2:65" s="13" customFormat="1" ht="11.25">
      <c r="B476" s="154"/>
      <c r="D476" s="148" t="s">
        <v>200</v>
      </c>
      <c r="E476" s="155" t="s">
        <v>824</v>
      </c>
      <c r="F476" s="156" t="s">
        <v>1163</v>
      </c>
      <c r="H476" s="157">
        <v>15</v>
      </c>
      <c r="I476" s="158"/>
      <c r="L476" s="154"/>
      <c r="M476" s="159"/>
      <c r="T476" s="160"/>
      <c r="AT476" s="155" t="s">
        <v>200</v>
      </c>
      <c r="AU476" s="155" t="s">
        <v>96</v>
      </c>
      <c r="AV476" s="13" t="s">
        <v>204</v>
      </c>
      <c r="AW476" s="13" t="s">
        <v>41</v>
      </c>
      <c r="AX476" s="13" t="s">
        <v>86</v>
      </c>
      <c r="AY476" s="155" t="s">
        <v>190</v>
      </c>
    </row>
    <row r="477" spans="2:65" s="12" customFormat="1" ht="11.25">
      <c r="B477" s="147"/>
      <c r="D477" s="148" t="s">
        <v>200</v>
      </c>
      <c r="E477" s="149" t="s">
        <v>1</v>
      </c>
      <c r="F477" s="150" t="s">
        <v>1097</v>
      </c>
      <c r="H477" s="149" t="s">
        <v>1</v>
      </c>
      <c r="I477" s="151"/>
      <c r="L477" s="147"/>
      <c r="M477" s="152"/>
      <c r="T477" s="153"/>
      <c r="AT477" s="149" t="s">
        <v>200</v>
      </c>
      <c r="AU477" s="149" t="s">
        <v>96</v>
      </c>
      <c r="AV477" s="12" t="s">
        <v>94</v>
      </c>
      <c r="AW477" s="12" t="s">
        <v>41</v>
      </c>
      <c r="AX477" s="12" t="s">
        <v>86</v>
      </c>
      <c r="AY477" s="149" t="s">
        <v>190</v>
      </c>
    </row>
    <row r="478" spans="2:65" s="12" customFormat="1" ht="11.25">
      <c r="B478" s="147"/>
      <c r="D478" s="148" t="s">
        <v>200</v>
      </c>
      <c r="E478" s="149" t="s">
        <v>1</v>
      </c>
      <c r="F478" s="150" t="s">
        <v>1098</v>
      </c>
      <c r="H478" s="149" t="s">
        <v>1</v>
      </c>
      <c r="I478" s="151"/>
      <c r="L478" s="147"/>
      <c r="M478" s="152"/>
      <c r="T478" s="153"/>
      <c r="AT478" s="149" t="s">
        <v>200</v>
      </c>
      <c r="AU478" s="149" t="s">
        <v>96</v>
      </c>
      <c r="AV478" s="12" t="s">
        <v>94</v>
      </c>
      <c r="AW478" s="12" t="s">
        <v>41</v>
      </c>
      <c r="AX478" s="12" t="s">
        <v>86</v>
      </c>
      <c r="AY478" s="149" t="s">
        <v>190</v>
      </c>
    </row>
    <row r="479" spans="2:65" s="12" customFormat="1" ht="11.25">
      <c r="B479" s="147"/>
      <c r="D479" s="148" t="s">
        <v>200</v>
      </c>
      <c r="E479" s="149" t="s">
        <v>1</v>
      </c>
      <c r="F479" s="150" t="s">
        <v>1099</v>
      </c>
      <c r="H479" s="149" t="s">
        <v>1</v>
      </c>
      <c r="I479" s="151"/>
      <c r="L479" s="147"/>
      <c r="M479" s="152"/>
      <c r="T479" s="153"/>
      <c r="AT479" s="149" t="s">
        <v>200</v>
      </c>
      <c r="AU479" s="149" t="s">
        <v>96</v>
      </c>
      <c r="AV479" s="12" t="s">
        <v>94</v>
      </c>
      <c r="AW479" s="12" t="s">
        <v>41</v>
      </c>
      <c r="AX479" s="12" t="s">
        <v>86</v>
      </c>
      <c r="AY479" s="149" t="s">
        <v>190</v>
      </c>
    </row>
    <row r="480" spans="2:65" s="14" customFormat="1" ht="11.25">
      <c r="B480" s="161"/>
      <c r="D480" s="148" t="s">
        <v>200</v>
      </c>
      <c r="E480" s="162" t="s">
        <v>1</v>
      </c>
      <c r="F480" s="163" t="s">
        <v>1164</v>
      </c>
      <c r="H480" s="164">
        <v>45</v>
      </c>
      <c r="I480" s="165"/>
      <c r="L480" s="161"/>
      <c r="M480" s="166"/>
      <c r="T480" s="167"/>
      <c r="AT480" s="162" t="s">
        <v>200</v>
      </c>
      <c r="AU480" s="162" t="s">
        <v>96</v>
      </c>
      <c r="AV480" s="14" t="s">
        <v>96</v>
      </c>
      <c r="AW480" s="14" t="s">
        <v>41</v>
      </c>
      <c r="AX480" s="14" t="s">
        <v>86</v>
      </c>
      <c r="AY480" s="162" t="s">
        <v>190</v>
      </c>
    </row>
    <row r="481" spans="2:65" s="13" customFormat="1" ht="11.25">
      <c r="B481" s="154"/>
      <c r="D481" s="148" t="s">
        <v>200</v>
      </c>
      <c r="E481" s="155" t="s">
        <v>825</v>
      </c>
      <c r="F481" s="156" t="s">
        <v>1165</v>
      </c>
      <c r="H481" s="157">
        <v>45</v>
      </c>
      <c r="I481" s="158"/>
      <c r="L481" s="154"/>
      <c r="M481" s="159"/>
      <c r="T481" s="160"/>
      <c r="AT481" s="155" t="s">
        <v>200</v>
      </c>
      <c r="AU481" s="155" t="s">
        <v>96</v>
      </c>
      <c r="AV481" s="13" t="s">
        <v>204</v>
      </c>
      <c r="AW481" s="13" t="s">
        <v>41</v>
      </c>
      <c r="AX481" s="13" t="s">
        <v>86</v>
      </c>
      <c r="AY481" s="155" t="s">
        <v>190</v>
      </c>
    </row>
    <row r="482" spans="2:65" s="15" customFormat="1" ht="11.25">
      <c r="B482" s="168"/>
      <c r="D482" s="148" t="s">
        <v>200</v>
      </c>
      <c r="E482" s="169" t="s">
        <v>1</v>
      </c>
      <c r="F482" s="170" t="s">
        <v>1166</v>
      </c>
      <c r="H482" s="171">
        <v>62</v>
      </c>
      <c r="I482" s="172"/>
      <c r="L482" s="168"/>
      <c r="M482" s="173"/>
      <c r="T482" s="174"/>
      <c r="AT482" s="169" t="s">
        <v>200</v>
      </c>
      <c r="AU482" s="169" t="s">
        <v>96</v>
      </c>
      <c r="AV482" s="15" t="s">
        <v>198</v>
      </c>
      <c r="AW482" s="15" t="s">
        <v>41</v>
      </c>
      <c r="AX482" s="15" t="s">
        <v>94</v>
      </c>
      <c r="AY482" s="169" t="s">
        <v>190</v>
      </c>
    </row>
    <row r="483" spans="2:65" s="1" customFormat="1" ht="16.5" customHeight="1">
      <c r="B483" s="33"/>
      <c r="C483" s="134" t="s">
        <v>718</v>
      </c>
      <c r="D483" s="134" t="s">
        <v>193</v>
      </c>
      <c r="E483" s="135" t="s">
        <v>1167</v>
      </c>
      <c r="F483" s="136" t="s">
        <v>1168</v>
      </c>
      <c r="G483" s="137" t="s">
        <v>196</v>
      </c>
      <c r="H483" s="138">
        <v>14</v>
      </c>
      <c r="I483" s="139"/>
      <c r="J483" s="140">
        <f>ROUND(I483*H483,2)</f>
        <v>0</v>
      </c>
      <c r="K483" s="136" t="s">
        <v>214</v>
      </c>
      <c r="L483" s="33"/>
      <c r="M483" s="141" t="s">
        <v>1</v>
      </c>
      <c r="N483" s="142" t="s">
        <v>51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198</v>
      </c>
      <c r="AT483" s="145" t="s">
        <v>193</v>
      </c>
      <c r="AU483" s="145" t="s">
        <v>96</v>
      </c>
      <c r="AY483" s="17" t="s">
        <v>190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7" t="s">
        <v>94</v>
      </c>
      <c r="BK483" s="146">
        <f>ROUND(I483*H483,2)</f>
        <v>0</v>
      </c>
      <c r="BL483" s="17" t="s">
        <v>198</v>
      </c>
      <c r="BM483" s="145" t="s">
        <v>1169</v>
      </c>
    </row>
    <row r="484" spans="2:65" s="12" customFormat="1" ht="11.25">
      <c r="B484" s="147"/>
      <c r="D484" s="148" t="s">
        <v>200</v>
      </c>
      <c r="E484" s="149" t="s">
        <v>1</v>
      </c>
      <c r="F484" s="150" t="s">
        <v>1158</v>
      </c>
      <c r="H484" s="149" t="s">
        <v>1</v>
      </c>
      <c r="I484" s="151"/>
      <c r="L484" s="147"/>
      <c r="M484" s="152"/>
      <c r="T484" s="153"/>
      <c r="AT484" s="149" t="s">
        <v>200</v>
      </c>
      <c r="AU484" s="149" t="s">
        <v>96</v>
      </c>
      <c r="AV484" s="12" t="s">
        <v>94</v>
      </c>
      <c r="AW484" s="12" t="s">
        <v>41</v>
      </c>
      <c r="AX484" s="12" t="s">
        <v>86</v>
      </c>
      <c r="AY484" s="149" t="s">
        <v>190</v>
      </c>
    </row>
    <row r="485" spans="2:65" s="14" customFormat="1" ht="11.25">
      <c r="B485" s="161"/>
      <c r="D485" s="148" t="s">
        <v>200</v>
      </c>
      <c r="E485" s="162" t="s">
        <v>1</v>
      </c>
      <c r="F485" s="163" t="s">
        <v>826</v>
      </c>
      <c r="H485" s="164">
        <v>2</v>
      </c>
      <c r="I485" s="165"/>
      <c r="L485" s="161"/>
      <c r="M485" s="166"/>
      <c r="T485" s="167"/>
      <c r="AT485" s="162" t="s">
        <v>200</v>
      </c>
      <c r="AU485" s="162" t="s">
        <v>96</v>
      </c>
      <c r="AV485" s="14" t="s">
        <v>96</v>
      </c>
      <c r="AW485" s="14" t="s">
        <v>41</v>
      </c>
      <c r="AX485" s="14" t="s">
        <v>86</v>
      </c>
      <c r="AY485" s="162" t="s">
        <v>190</v>
      </c>
    </row>
    <row r="486" spans="2:65" s="12" customFormat="1" ht="11.25">
      <c r="B486" s="147"/>
      <c r="D486" s="148" t="s">
        <v>200</v>
      </c>
      <c r="E486" s="149" t="s">
        <v>1</v>
      </c>
      <c r="F486" s="150" t="s">
        <v>1137</v>
      </c>
      <c r="H486" s="149" t="s">
        <v>1</v>
      </c>
      <c r="I486" s="151"/>
      <c r="L486" s="147"/>
      <c r="M486" s="152"/>
      <c r="T486" s="153"/>
      <c r="AT486" s="149" t="s">
        <v>200</v>
      </c>
      <c r="AU486" s="149" t="s">
        <v>96</v>
      </c>
      <c r="AV486" s="12" t="s">
        <v>94</v>
      </c>
      <c r="AW486" s="12" t="s">
        <v>41</v>
      </c>
      <c r="AX486" s="12" t="s">
        <v>86</v>
      </c>
      <c r="AY486" s="149" t="s">
        <v>190</v>
      </c>
    </row>
    <row r="487" spans="2:65" s="12" customFormat="1" ht="11.25">
      <c r="B487" s="147"/>
      <c r="D487" s="148" t="s">
        <v>200</v>
      </c>
      <c r="E487" s="149" t="s">
        <v>1</v>
      </c>
      <c r="F487" s="150" t="s">
        <v>1170</v>
      </c>
      <c r="H487" s="149" t="s">
        <v>1</v>
      </c>
      <c r="I487" s="151"/>
      <c r="L487" s="147"/>
      <c r="M487" s="152"/>
      <c r="T487" s="153"/>
      <c r="AT487" s="149" t="s">
        <v>200</v>
      </c>
      <c r="AU487" s="149" t="s">
        <v>96</v>
      </c>
      <c r="AV487" s="12" t="s">
        <v>94</v>
      </c>
      <c r="AW487" s="12" t="s">
        <v>41</v>
      </c>
      <c r="AX487" s="12" t="s">
        <v>86</v>
      </c>
      <c r="AY487" s="149" t="s">
        <v>190</v>
      </c>
    </row>
    <row r="488" spans="2:65" s="14" customFormat="1" ht="11.25">
      <c r="B488" s="161"/>
      <c r="D488" s="148" t="s">
        <v>200</v>
      </c>
      <c r="E488" s="162" t="s">
        <v>1</v>
      </c>
      <c r="F488" s="163" t="s">
        <v>1171</v>
      </c>
      <c r="H488" s="164">
        <v>7.5</v>
      </c>
      <c r="I488" s="165"/>
      <c r="L488" s="161"/>
      <c r="M488" s="166"/>
      <c r="T488" s="167"/>
      <c r="AT488" s="162" t="s">
        <v>200</v>
      </c>
      <c r="AU488" s="162" t="s">
        <v>96</v>
      </c>
      <c r="AV488" s="14" t="s">
        <v>96</v>
      </c>
      <c r="AW488" s="14" t="s">
        <v>41</v>
      </c>
      <c r="AX488" s="14" t="s">
        <v>86</v>
      </c>
      <c r="AY488" s="162" t="s">
        <v>190</v>
      </c>
    </row>
    <row r="489" spans="2:65" s="12" customFormat="1" ht="11.25">
      <c r="B489" s="147"/>
      <c r="D489" s="148" t="s">
        <v>200</v>
      </c>
      <c r="E489" s="149" t="s">
        <v>1</v>
      </c>
      <c r="F489" s="150" t="s">
        <v>1097</v>
      </c>
      <c r="H489" s="149" t="s">
        <v>1</v>
      </c>
      <c r="I489" s="151"/>
      <c r="L489" s="147"/>
      <c r="M489" s="152"/>
      <c r="T489" s="153"/>
      <c r="AT489" s="149" t="s">
        <v>200</v>
      </c>
      <c r="AU489" s="149" t="s">
        <v>96</v>
      </c>
      <c r="AV489" s="12" t="s">
        <v>94</v>
      </c>
      <c r="AW489" s="12" t="s">
        <v>41</v>
      </c>
      <c r="AX489" s="12" t="s">
        <v>86</v>
      </c>
      <c r="AY489" s="149" t="s">
        <v>190</v>
      </c>
    </row>
    <row r="490" spans="2:65" s="12" customFormat="1" ht="11.25">
      <c r="B490" s="147"/>
      <c r="D490" s="148" t="s">
        <v>200</v>
      </c>
      <c r="E490" s="149" t="s">
        <v>1</v>
      </c>
      <c r="F490" s="150" t="s">
        <v>1172</v>
      </c>
      <c r="H490" s="149" t="s">
        <v>1</v>
      </c>
      <c r="I490" s="151"/>
      <c r="L490" s="147"/>
      <c r="M490" s="152"/>
      <c r="T490" s="153"/>
      <c r="AT490" s="149" t="s">
        <v>200</v>
      </c>
      <c r="AU490" s="149" t="s">
        <v>96</v>
      </c>
      <c r="AV490" s="12" t="s">
        <v>94</v>
      </c>
      <c r="AW490" s="12" t="s">
        <v>41</v>
      </c>
      <c r="AX490" s="12" t="s">
        <v>86</v>
      </c>
      <c r="AY490" s="149" t="s">
        <v>190</v>
      </c>
    </row>
    <row r="491" spans="2:65" s="14" customFormat="1" ht="11.25">
      <c r="B491" s="161"/>
      <c r="D491" s="148" t="s">
        <v>200</v>
      </c>
      <c r="E491" s="162" t="s">
        <v>1</v>
      </c>
      <c r="F491" s="163" t="s">
        <v>1173</v>
      </c>
      <c r="H491" s="164">
        <v>4.5</v>
      </c>
      <c r="I491" s="165"/>
      <c r="L491" s="161"/>
      <c r="M491" s="166"/>
      <c r="T491" s="167"/>
      <c r="AT491" s="162" t="s">
        <v>200</v>
      </c>
      <c r="AU491" s="162" t="s">
        <v>96</v>
      </c>
      <c r="AV491" s="14" t="s">
        <v>96</v>
      </c>
      <c r="AW491" s="14" t="s">
        <v>41</v>
      </c>
      <c r="AX491" s="14" t="s">
        <v>86</v>
      </c>
      <c r="AY491" s="162" t="s">
        <v>190</v>
      </c>
    </row>
    <row r="492" spans="2:65" s="15" customFormat="1" ht="11.25">
      <c r="B492" s="168"/>
      <c r="D492" s="148" t="s">
        <v>200</v>
      </c>
      <c r="E492" s="169" t="s">
        <v>1</v>
      </c>
      <c r="F492" s="170" t="s">
        <v>207</v>
      </c>
      <c r="H492" s="171">
        <v>14</v>
      </c>
      <c r="I492" s="172"/>
      <c r="L492" s="168"/>
      <c r="M492" s="173"/>
      <c r="T492" s="174"/>
      <c r="AT492" s="169" t="s">
        <v>200</v>
      </c>
      <c r="AU492" s="169" t="s">
        <v>96</v>
      </c>
      <c r="AV492" s="15" t="s">
        <v>198</v>
      </c>
      <c r="AW492" s="15" t="s">
        <v>41</v>
      </c>
      <c r="AX492" s="15" t="s">
        <v>94</v>
      </c>
      <c r="AY492" s="169" t="s">
        <v>190</v>
      </c>
    </row>
    <row r="493" spans="2:65" s="1" customFormat="1" ht="16.5" customHeight="1">
      <c r="B493" s="33"/>
      <c r="C493" s="134" t="s">
        <v>723</v>
      </c>
      <c r="D493" s="134" t="s">
        <v>193</v>
      </c>
      <c r="E493" s="135" t="s">
        <v>1174</v>
      </c>
      <c r="F493" s="136" t="s">
        <v>1175</v>
      </c>
      <c r="G493" s="137" t="s">
        <v>196</v>
      </c>
      <c r="H493" s="138">
        <v>15</v>
      </c>
      <c r="I493" s="139"/>
      <c r="J493" s="140">
        <f>ROUND(I493*H493,2)</f>
        <v>0</v>
      </c>
      <c r="K493" s="136" t="s">
        <v>197</v>
      </c>
      <c r="L493" s="33"/>
      <c r="M493" s="141" t="s">
        <v>1</v>
      </c>
      <c r="N493" s="142" t="s">
        <v>51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198</v>
      </c>
      <c r="AT493" s="145" t="s">
        <v>193</v>
      </c>
      <c r="AU493" s="145" t="s">
        <v>96</v>
      </c>
      <c r="AY493" s="17" t="s">
        <v>190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94</v>
      </c>
      <c r="BK493" s="146">
        <f>ROUND(I493*H493,2)</f>
        <v>0</v>
      </c>
      <c r="BL493" s="17" t="s">
        <v>198</v>
      </c>
      <c r="BM493" s="145" t="s">
        <v>1176</v>
      </c>
    </row>
    <row r="494" spans="2:65" s="12" customFormat="1" ht="11.25">
      <c r="B494" s="147"/>
      <c r="D494" s="148" t="s">
        <v>200</v>
      </c>
      <c r="E494" s="149" t="s">
        <v>1</v>
      </c>
      <c r="F494" s="150" t="s">
        <v>1137</v>
      </c>
      <c r="H494" s="149" t="s">
        <v>1</v>
      </c>
      <c r="I494" s="151"/>
      <c r="L494" s="147"/>
      <c r="M494" s="152"/>
      <c r="T494" s="153"/>
      <c r="AT494" s="149" t="s">
        <v>200</v>
      </c>
      <c r="AU494" s="149" t="s">
        <v>96</v>
      </c>
      <c r="AV494" s="12" t="s">
        <v>94</v>
      </c>
      <c r="AW494" s="12" t="s">
        <v>41</v>
      </c>
      <c r="AX494" s="12" t="s">
        <v>86</v>
      </c>
      <c r="AY494" s="149" t="s">
        <v>190</v>
      </c>
    </row>
    <row r="495" spans="2:65" s="12" customFormat="1" ht="11.25">
      <c r="B495" s="147"/>
      <c r="D495" s="148" t="s">
        <v>200</v>
      </c>
      <c r="E495" s="149" t="s">
        <v>1</v>
      </c>
      <c r="F495" s="150" t="s">
        <v>1177</v>
      </c>
      <c r="H495" s="149" t="s">
        <v>1</v>
      </c>
      <c r="I495" s="151"/>
      <c r="L495" s="147"/>
      <c r="M495" s="152"/>
      <c r="T495" s="153"/>
      <c r="AT495" s="149" t="s">
        <v>200</v>
      </c>
      <c r="AU495" s="149" t="s">
        <v>96</v>
      </c>
      <c r="AV495" s="12" t="s">
        <v>94</v>
      </c>
      <c r="AW495" s="12" t="s">
        <v>41</v>
      </c>
      <c r="AX495" s="12" t="s">
        <v>86</v>
      </c>
      <c r="AY495" s="149" t="s">
        <v>190</v>
      </c>
    </row>
    <row r="496" spans="2:65" s="14" customFormat="1" ht="11.25">
      <c r="B496" s="161"/>
      <c r="D496" s="148" t="s">
        <v>200</v>
      </c>
      <c r="E496" s="162" t="s">
        <v>1</v>
      </c>
      <c r="F496" s="163" t="s">
        <v>824</v>
      </c>
      <c r="H496" s="164">
        <v>15</v>
      </c>
      <c r="I496" s="165"/>
      <c r="L496" s="161"/>
      <c r="M496" s="166"/>
      <c r="T496" s="167"/>
      <c r="AT496" s="162" t="s">
        <v>200</v>
      </c>
      <c r="AU496" s="162" t="s">
        <v>96</v>
      </c>
      <c r="AV496" s="14" t="s">
        <v>96</v>
      </c>
      <c r="AW496" s="14" t="s">
        <v>41</v>
      </c>
      <c r="AX496" s="14" t="s">
        <v>94</v>
      </c>
      <c r="AY496" s="162" t="s">
        <v>190</v>
      </c>
    </row>
    <row r="497" spans="2:65" s="1" customFormat="1" ht="16.5" customHeight="1">
      <c r="B497" s="33"/>
      <c r="C497" s="134" t="s">
        <v>730</v>
      </c>
      <c r="D497" s="134" t="s">
        <v>193</v>
      </c>
      <c r="E497" s="135" t="s">
        <v>1178</v>
      </c>
      <c r="F497" s="136" t="s">
        <v>1179</v>
      </c>
      <c r="G497" s="137" t="s">
        <v>196</v>
      </c>
      <c r="H497" s="138">
        <v>45</v>
      </c>
      <c r="I497" s="139"/>
      <c r="J497" s="140">
        <f>ROUND(I497*H497,2)</f>
        <v>0</v>
      </c>
      <c r="K497" s="136" t="s">
        <v>197</v>
      </c>
      <c r="L497" s="33"/>
      <c r="M497" s="141" t="s">
        <v>1</v>
      </c>
      <c r="N497" s="142" t="s">
        <v>51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198</v>
      </c>
      <c r="AT497" s="145" t="s">
        <v>193</v>
      </c>
      <c r="AU497" s="145" t="s">
        <v>96</v>
      </c>
      <c r="AY497" s="17" t="s">
        <v>190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7" t="s">
        <v>94</v>
      </c>
      <c r="BK497" s="146">
        <f>ROUND(I497*H497,2)</f>
        <v>0</v>
      </c>
      <c r="BL497" s="17" t="s">
        <v>198</v>
      </c>
      <c r="BM497" s="145" t="s">
        <v>1180</v>
      </c>
    </row>
    <row r="498" spans="2:65" s="12" customFormat="1" ht="11.25">
      <c r="B498" s="147"/>
      <c r="D498" s="148" t="s">
        <v>200</v>
      </c>
      <c r="E498" s="149" t="s">
        <v>1</v>
      </c>
      <c r="F498" s="150" t="s">
        <v>1097</v>
      </c>
      <c r="H498" s="149" t="s">
        <v>1</v>
      </c>
      <c r="I498" s="151"/>
      <c r="L498" s="147"/>
      <c r="M498" s="152"/>
      <c r="T498" s="153"/>
      <c r="AT498" s="149" t="s">
        <v>200</v>
      </c>
      <c r="AU498" s="149" t="s">
        <v>96</v>
      </c>
      <c r="AV498" s="12" t="s">
        <v>94</v>
      </c>
      <c r="AW498" s="12" t="s">
        <v>41</v>
      </c>
      <c r="AX498" s="12" t="s">
        <v>86</v>
      </c>
      <c r="AY498" s="149" t="s">
        <v>190</v>
      </c>
    </row>
    <row r="499" spans="2:65" s="12" customFormat="1" ht="11.25">
      <c r="B499" s="147"/>
      <c r="D499" s="148" t="s">
        <v>200</v>
      </c>
      <c r="E499" s="149" t="s">
        <v>1</v>
      </c>
      <c r="F499" s="150" t="s">
        <v>1181</v>
      </c>
      <c r="H499" s="149" t="s">
        <v>1</v>
      </c>
      <c r="I499" s="151"/>
      <c r="L499" s="147"/>
      <c r="M499" s="152"/>
      <c r="T499" s="153"/>
      <c r="AT499" s="149" t="s">
        <v>200</v>
      </c>
      <c r="AU499" s="149" t="s">
        <v>96</v>
      </c>
      <c r="AV499" s="12" t="s">
        <v>94</v>
      </c>
      <c r="AW499" s="12" t="s">
        <v>41</v>
      </c>
      <c r="AX499" s="12" t="s">
        <v>86</v>
      </c>
      <c r="AY499" s="149" t="s">
        <v>190</v>
      </c>
    </row>
    <row r="500" spans="2:65" s="14" customFormat="1" ht="11.25">
      <c r="B500" s="161"/>
      <c r="D500" s="148" t="s">
        <v>200</v>
      </c>
      <c r="E500" s="162" t="s">
        <v>1</v>
      </c>
      <c r="F500" s="163" t="s">
        <v>825</v>
      </c>
      <c r="H500" s="164">
        <v>45</v>
      </c>
      <c r="I500" s="165"/>
      <c r="L500" s="161"/>
      <c r="M500" s="166"/>
      <c r="T500" s="167"/>
      <c r="AT500" s="162" t="s">
        <v>200</v>
      </c>
      <c r="AU500" s="162" t="s">
        <v>96</v>
      </c>
      <c r="AV500" s="14" t="s">
        <v>96</v>
      </c>
      <c r="AW500" s="14" t="s">
        <v>41</v>
      </c>
      <c r="AX500" s="14" t="s">
        <v>94</v>
      </c>
      <c r="AY500" s="162" t="s">
        <v>190</v>
      </c>
    </row>
    <row r="501" spans="2:65" s="1" customFormat="1" ht="16.5" customHeight="1">
      <c r="B501" s="33"/>
      <c r="C501" s="134" t="s">
        <v>1182</v>
      </c>
      <c r="D501" s="134" t="s">
        <v>193</v>
      </c>
      <c r="E501" s="135" t="s">
        <v>614</v>
      </c>
      <c r="F501" s="136" t="s">
        <v>615</v>
      </c>
      <c r="G501" s="137" t="s">
        <v>255</v>
      </c>
      <c r="H501" s="138">
        <v>9.75</v>
      </c>
      <c r="I501" s="139"/>
      <c r="J501" s="140">
        <f>ROUND(I501*H501,2)</f>
        <v>0</v>
      </c>
      <c r="K501" s="136" t="s">
        <v>197</v>
      </c>
      <c r="L501" s="33"/>
      <c r="M501" s="141" t="s">
        <v>1</v>
      </c>
      <c r="N501" s="142" t="s">
        <v>51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198</v>
      </c>
      <c r="AT501" s="145" t="s">
        <v>193</v>
      </c>
      <c r="AU501" s="145" t="s">
        <v>96</v>
      </c>
      <c r="AY501" s="17" t="s">
        <v>190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7" t="s">
        <v>94</v>
      </c>
      <c r="BK501" s="146">
        <f>ROUND(I501*H501,2)</f>
        <v>0</v>
      </c>
      <c r="BL501" s="17" t="s">
        <v>198</v>
      </c>
      <c r="BM501" s="145" t="s">
        <v>1183</v>
      </c>
    </row>
    <row r="502" spans="2:65" s="12" customFormat="1" ht="11.25">
      <c r="B502" s="147"/>
      <c r="D502" s="148" t="s">
        <v>200</v>
      </c>
      <c r="E502" s="149" t="s">
        <v>1</v>
      </c>
      <c r="F502" s="150" t="s">
        <v>1184</v>
      </c>
      <c r="H502" s="149" t="s">
        <v>1</v>
      </c>
      <c r="I502" s="151"/>
      <c r="L502" s="147"/>
      <c r="M502" s="152"/>
      <c r="T502" s="153"/>
      <c r="AT502" s="149" t="s">
        <v>200</v>
      </c>
      <c r="AU502" s="149" t="s">
        <v>96</v>
      </c>
      <c r="AV502" s="12" t="s">
        <v>94</v>
      </c>
      <c r="AW502" s="12" t="s">
        <v>41</v>
      </c>
      <c r="AX502" s="12" t="s">
        <v>86</v>
      </c>
      <c r="AY502" s="149" t="s">
        <v>190</v>
      </c>
    </row>
    <row r="503" spans="2:65" s="14" customFormat="1" ht="11.25">
      <c r="B503" s="161"/>
      <c r="D503" s="148" t="s">
        <v>200</v>
      </c>
      <c r="E503" s="162" t="s">
        <v>1</v>
      </c>
      <c r="F503" s="163" t="s">
        <v>1185</v>
      </c>
      <c r="H503" s="164">
        <v>3</v>
      </c>
      <c r="I503" s="165"/>
      <c r="L503" s="161"/>
      <c r="M503" s="166"/>
      <c r="T503" s="167"/>
      <c r="AT503" s="162" t="s">
        <v>200</v>
      </c>
      <c r="AU503" s="162" t="s">
        <v>96</v>
      </c>
      <c r="AV503" s="14" t="s">
        <v>96</v>
      </c>
      <c r="AW503" s="14" t="s">
        <v>41</v>
      </c>
      <c r="AX503" s="14" t="s">
        <v>86</v>
      </c>
      <c r="AY503" s="162" t="s">
        <v>190</v>
      </c>
    </row>
    <row r="504" spans="2:65" s="14" customFormat="1" ht="11.25">
      <c r="B504" s="161"/>
      <c r="D504" s="148" t="s">
        <v>200</v>
      </c>
      <c r="E504" s="162" t="s">
        <v>1</v>
      </c>
      <c r="F504" s="163" t="s">
        <v>1186</v>
      </c>
      <c r="H504" s="164">
        <v>6.75</v>
      </c>
      <c r="I504" s="165"/>
      <c r="L504" s="161"/>
      <c r="M504" s="166"/>
      <c r="T504" s="167"/>
      <c r="AT504" s="162" t="s">
        <v>200</v>
      </c>
      <c r="AU504" s="162" t="s">
        <v>96</v>
      </c>
      <c r="AV504" s="14" t="s">
        <v>96</v>
      </c>
      <c r="AW504" s="14" t="s">
        <v>41</v>
      </c>
      <c r="AX504" s="14" t="s">
        <v>86</v>
      </c>
      <c r="AY504" s="162" t="s">
        <v>190</v>
      </c>
    </row>
    <row r="505" spans="2:65" s="15" customFormat="1" ht="11.25">
      <c r="B505" s="168"/>
      <c r="D505" s="148" t="s">
        <v>200</v>
      </c>
      <c r="E505" s="169" t="s">
        <v>1</v>
      </c>
      <c r="F505" s="170" t="s">
        <v>207</v>
      </c>
      <c r="H505" s="171">
        <v>9.75</v>
      </c>
      <c r="I505" s="172"/>
      <c r="L505" s="168"/>
      <c r="M505" s="173"/>
      <c r="T505" s="174"/>
      <c r="AT505" s="169" t="s">
        <v>200</v>
      </c>
      <c r="AU505" s="169" t="s">
        <v>96</v>
      </c>
      <c r="AV505" s="15" t="s">
        <v>198</v>
      </c>
      <c r="AW505" s="15" t="s">
        <v>41</v>
      </c>
      <c r="AX505" s="15" t="s">
        <v>94</v>
      </c>
      <c r="AY505" s="169" t="s">
        <v>190</v>
      </c>
    </row>
    <row r="506" spans="2:65" s="1" customFormat="1" ht="21.75" customHeight="1">
      <c r="B506" s="33"/>
      <c r="C506" s="134" t="s">
        <v>1187</v>
      </c>
      <c r="D506" s="134" t="s">
        <v>193</v>
      </c>
      <c r="E506" s="135" t="s">
        <v>619</v>
      </c>
      <c r="F506" s="136" t="s">
        <v>620</v>
      </c>
      <c r="G506" s="137" t="s">
        <v>255</v>
      </c>
      <c r="H506" s="138">
        <v>9.75</v>
      </c>
      <c r="I506" s="139"/>
      <c r="J506" s="140">
        <f>ROUND(I506*H506,2)</f>
        <v>0</v>
      </c>
      <c r="K506" s="136" t="s">
        <v>197</v>
      </c>
      <c r="L506" s="33"/>
      <c r="M506" s="141" t="s">
        <v>1</v>
      </c>
      <c r="N506" s="142" t="s">
        <v>51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198</v>
      </c>
      <c r="AT506" s="145" t="s">
        <v>193</v>
      </c>
      <c r="AU506" s="145" t="s">
        <v>96</v>
      </c>
      <c r="AY506" s="17" t="s">
        <v>190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7" t="s">
        <v>94</v>
      </c>
      <c r="BK506" s="146">
        <f>ROUND(I506*H506,2)</f>
        <v>0</v>
      </c>
      <c r="BL506" s="17" t="s">
        <v>198</v>
      </c>
      <c r="BM506" s="145" t="s">
        <v>1188</v>
      </c>
    </row>
    <row r="507" spans="2:65" s="1" customFormat="1" ht="16.5" customHeight="1">
      <c r="B507" s="33"/>
      <c r="C507" s="134" t="s">
        <v>1189</v>
      </c>
      <c r="D507" s="134" t="s">
        <v>193</v>
      </c>
      <c r="E507" s="135" t="s">
        <v>1190</v>
      </c>
      <c r="F507" s="136" t="s">
        <v>1191</v>
      </c>
      <c r="G507" s="137" t="s">
        <v>224</v>
      </c>
      <c r="H507" s="138">
        <v>13.5</v>
      </c>
      <c r="I507" s="139"/>
      <c r="J507" s="140">
        <f>ROUND(I507*H507,2)</f>
        <v>0</v>
      </c>
      <c r="K507" s="136" t="s">
        <v>197</v>
      </c>
      <c r="L507" s="33"/>
      <c r="M507" s="141" t="s">
        <v>1</v>
      </c>
      <c r="N507" s="142" t="s">
        <v>51</v>
      </c>
      <c r="P507" s="143">
        <f>O507*H507</f>
        <v>0</v>
      </c>
      <c r="Q507" s="143">
        <v>7.1900000000000006E-2</v>
      </c>
      <c r="R507" s="143">
        <f>Q507*H507</f>
        <v>0.97065000000000012</v>
      </c>
      <c r="S507" s="143">
        <v>0</v>
      </c>
      <c r="T507" s="144">
        <f>S507*H507</f>
        <v>0</v>
      </c>
      <c r="AR507" s="145" t="s">
        <v>198</v>
      </c>
      <c r="AT507" s="145" t="s">
        <v>193</v>
      </c>
      <c r="AU507" s="145" t="s">
        <v>96</v>
      </c>
      <c r="AY507" s="17" t="s">
        <v>190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7" t="s">
        <v>94</v>
      </c>
      <c r="BK507" s="146">
        <f>ROUND(I507*H507,2)</f>
        <v>0</v>
      </c>
      <c r="BL507" s="17" t="s">
        <v>198</v>
      </c>
      <c r="BM507" s="145" t="s">
        <v>1192</v>
      </c>
    </row>
    <row r="508" spans="2:65" s="12" customFormat="1" ht="11.25">
      <c r="B508" s="147"/>
      <c r="D508" s="148" t="s">
        <v>200</v>
      </c>
      <c r="E508" s="149" t="s">
        <v>1</v>
      </c>
      <c r="F508" s="150" t="s">
        <v>1123</v>
      </c>
      <c r="H508" s="149" t="s">
        <v>1</v>
      </c>
      <c r="I508" s="151"/>
      <c r="L508" s="147"/>
      <c r="M508" s="152"/>
      <c r="T508" s="153"/>
      <c r="AT508" s="149" t="s">
        <v>200</v>
      </c>
      <c r="AU508" s="149" t="s">
        <v>96</v>
      </c>
      <c r="AV508" s="12" t="s">
        <v>94</v>
      </c>
      <c r="AW508" s="12" t="s">
        <v>41</v>
      </c>
      <c r="AX508" s="12" t="s">
        <v>86</v>
      </c>
      <c r="AY508" s="149" t="s">
        <v>190</v>
      </c>
    </row>
    <row r="509" spans="2:65" s="12" customFormat="1" ht="11.25">
      <c r="B509" s="147"/>
      <c r="D509" s="148" t="s">
        <v>200</v>
      </c>
      <c r="E509" s="149" t="s">
        <v>1</v>
      </c>
      <c r="F509" s="150" t="s">
        <v>1193</v>
      </c>
      <c r="H509" s="149" t="s">
        <v>1</v>
      </c>
      <c r="I509" s="151"/>
      <c r="L509" s="147"/>
      <c r="M509" s="152"/>
      <c r="T509" s="153"/>
      <c r="AT509" s="149" t="s">
        <v>200</v>
      </c>
      <c r="AU509" s="149" t="s">
        <v>96</v>
      </c>
      <c r="AV509" s="12" t="s">
        <v>94</v>
      </c>
      <c r="AW509" s="12" t="s">
        <v>41</v>
      </c>
      <c r="AX509" s="12" t="s">
        <v>86</v>
      </c>
      <c r="AY509" s="149" t="s">
        <v>190</v>
      </c>
    </row>
    <row r="510" spans="2:65" s="14" customFormat="1" ht="11.25">
      <c r="B510" s="161"/>
      <c r="D510" s="148" t="s">
        <v>200</v>
      </c>
      <c r="E510" s="162" t="s">
        <v>1</v>
      </c>
      <c r="F510" s="163" t="s">
        <v>1194</v>
      </c>
      <c r="H510" s="164">
        <v>13.5</v>
      </c>
      <c r="I510" s="165"/>
      <c r="L510" s="161"/>
      <c r="M510" s="166"/>
      <c r="T510" s="167"/>
      <c r="AT510" s="162" t="s">
        <v>200</v>
      </c>
      <c r="AU510" s="162" t="s">
        <v>96</v>
      </c>
      <c r="AV510" s="14" t="s">
        <v>96</v>
      </c>
      <c r="AW510" s="14" t="s">
        <v>41</v>
      </c>
      <c r="AX510" s="14" t="s">
        <v>86</v>
      </c>
      <c r="AY510" s="162" t="s">
        <v>190</v>
      </c>
    </row>
    <row r="511" spans="2:65" s="15" customFormat="1" ht="11.25">
      <c r="B511" s="168"/>
      <c r="D511" s="148" t="s">
        <v>200</v>
      </c>
      <c r="E511" s="169" t="s">
        <v>1</v>
      </c>
      <c r="F511" s="170" t="s">
        <v>207</v>
      </c>
      <c r="H511" s="171">
        <v>13.5</v>
      </c>
      <c r="I511" s="172"/>
      <c r="L511" s="168"/>
      <c r="M511" s="173"/>
      <c r="T511" s="174"/>
      <c r="AT511" s="169" t="s">
        <v>200</v>
      </c>
      <c r="AU511" s="169" t="s">
        <v>96</v>
      </c>
      <c r="AV511" s="15" t="s">
        <v>198</v>
      </c>
      <c r="AW511" s="15" t="s">
        <v>41</v>
      </c>
      <c r="AX511" s="15" t="s">
        <v>94</v>
      </c>
      <c r="AY511" s="169" t="s">
        <v>190</v>
      </c>
    </row>
    <row r="512" spans="2:65" s="1" customFormat="1" ht="16.5" customHeight="1">
      <c r="B512" s="33"/>
      <c r="C512" s="134" t="s">
        <v>1195</v>
      </c>
      <c r="D512" s="134" t="s">
        <v>193</v>
      </c>
      <c r="E512" s="135" t="s">
        <v>1196</v>
      </c>
      <c r="F512" s="136" t="s">
        <v>1197</v>
      </c>
      <c r="G512" s="137" t="s">
        <v>224</v>
      </c>
      <c r="H512" s="138">
        <v>13.5</v>
      </c>
      <c r="I512" s="139"/>
      <c r="J512" s="140">
        <f>ROUND(I512*H512,2)</f>
        <v>0</v>
      </c>
      <c r="K512" s="136" t="s">
        <v>197</v>
      </c>
      <c r="L512" s="33"/>
      <c r="M512" s="141" t="s">
        <v>1</v>
      </c>
      <c r="N512" s="142" t="s">
        <v>51</v>
      </c>
      <c r="P512" s="143">
        <f>O512*H512</f>
        <v>0</v>
      </c>
      <c r="Q512" s="143">
        <v>8.9779999999999999E-2</v>
      </c>
      <c r="R512" s="143">
        <f>Q512*H512</f>
        <v>1.2120299999999999</v>
      </c>
      <c r="S512" s="143">
        <v>0</v>
      </c>
      <c r="T512" s="144">
        <f>S512*H512</f>
        <v>0</v>
      </c>
      <c r="AR512" s="145" t="s">
        <v>198</v>
      </c>
      <c r="AT512" s="145" t="s">
        <v>193</v>
      </c>
      <c r="AU512" s="145" t="s">
        <v>96</v>
      </c>
      <c r="AY512" s="17" t="s">
        <v>190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94</v>
      </c>
      <c r="BK512" s="146">
        <f>ROUND(I512*H512,2)</f>
        <v>0</v>
      </c>
      <c r="BL512" s="17" t="s">
        <v>198</v>
      </c>
      <c r="BM512" s="145" t="s">
        <v>1198</v>
      </c>
    </row>
    <row r="513" spans="2:65" s="12" customFormat="1" ht="11.25">
      <c r="B513" s="147"/>
      <c r="D513" s="148" t="s">
        <v>200</v>
      </c>
      <c r="E513" s="149" t="s">
        <v>1</v>
      </c>
      <c r="F513" s="150" t="s">
        <v>1199</v>
      </c>
      <c r="H513" s="149" t="s">
        <v>1</v>
      </c>
      <c r="I513" s="151"/>
      <c r="L513" s="147"/>
      <c r="M513" s="152"/>
      <c r="T513" s="153"/>
      <c r="AT513" s="149" t="s">
        <v>200</v>
      </c>
      <c r="AU513" s="149" t="s">
        <v>96</v>
      </c>
      <c r="AV513" s="12" t="s">
        <v>94</v>
      </c>
      <c r="AW513" s="12" t="s">
        <v>41</v>
      </c>
      <c r="AX513" s="12" t="s">
        <v>86</v>
      </c>
      <c r="AY513" s="149" t="s">
        <v>190</v>
      </c>
    </row>
    <row r="514" spans="2:65" s="14" customFormat="1" ht="11.25">
      <c r="B514" s="161"/>
      <c r="D514" s="148" t="s">
        <v>200</v>
      </c>
      <c r="E514" s="162" t="s">
        <v>1</v>
      </c>
      <c r="F514" s="163" t="s">
        <v>1194</v>
      </c>
      <c r="H514" s="164">
        <v>13.5</v>
      </c>
      <c r="I514" s="165"/>
      <c r="L514" s="161"/>
      <c r="M514" s="166"/>
      <c r="T514" s="167"/>
      <c r="AT514" s="162" t="s">
        <v>200</v>
      </c>
      <c r="AU514" s="162" t="s">
        <v>96</v>
      </c>
      <c r="AV514" s="14" t="s">
        <v>96</v>
      </c>
      <c r="AW514" s="14" t="s">
        <v>41</v>
      </c>
      <c r="AX514" s="14" t="s">
        <v>94</v>
      </c>
      <c r="AY514" s="162" t="s">
        <v>190</v>
      </c>
    </row>
    <row r="515" spans="2:65" s="1" customFormat="1" ht="16.5" customHeight="1">
      <c r="B515" s="33"/>
      <c r="C515" s="134" t="s">
        <v>1200</v>
      </c>
      <c r="D515" s="134" t="s">
        <v>193</v>
      </c>
      <c r="E515" s="135" t="s">
        <v>1201</v>
      </c>
      <c r="F515" s="136" t="s">
        <v>1202</v>
      </c>
      <c r="G515" s="137" t="s">
        <v>196</v>
      </c>
      <c r="H515" s="138">
        <v>63.86</v>
      </c>
      <c r="I515" s="139"/>
      <c r="J515" s="140">
        <f>ROUND(I515*H515,2)</f>
        <v>0</v>
      </c>
      <c r="K515" s="136" t="s">
        <v>197</v>
      </c>
      <c r="L515" s="33"/>
      <c r="M515" s="141" t="s">
        <v>1</v>
      </c>
      <c r="N515" s="142" t="s">
        <v>51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198</v>
      </c>
      <c r="AT515" s="145" t="s">
        <v>193</v>
      </c>
      <c r="AU515" s="145" t="s">
        <v>96</v>
      </c>
      <c r="AY515" s="17" t="s">
        <v>190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94</v>
      </c>
      <c r="BK515" s="146">
        <f>ROUND(I515*H515,2)</f>
        <v>0</v>
      </c>
      <c r="BL515" s="17" t="s">
        <v>198</v>
      </c>
      <c r="BM515" s="145" t="s">
        <v>1203</v>
      </c>
    </row>
    <row r="516" spans="2:65" s="12" customFormat="1" ht="11.25">
      <c r="B516" s="147"/>
      <c r="D516" s="148" t="s">
        <v>200</v>
      </c>
      <c r="E516" s="149" t="s">
        <v>1</v>
      </c>
      <c r="F516" s="150" t="s">
        <v>1204</v>
      </c>
      <c r="H516" s="149" t="s">
        <v>1</v>
      </c>
      <c r="I516" s="151"/>
      <c r="L516" s="147"/>
      <c r="M516" s="152"/>
      <c r="T516" s="153"/>
      <c r="AT516" s="149" t="s">
        <v>200</v>
      </c>
      <c r="AU516" s="149" t="s">
        <v>96</v>
      </c>
      <c r="AV516" s="12" t="s">
        <v>94</v>
      </c>
      <c r="AW516" s="12" t="s">
        <v>41</v>
      </c>
      <c r="AX516" s="12" t="s">
        <v>86</v>
      </c>
      <c r="AY516" s="149" t="s">
        <v>190</v>
      </c>
    </row>
    <row r="517" spans="2:65" s="12" customFormat="1" ht="11.25">
      <c r="B517" s="147"/>
      <c r="D517" s="148" t="s">
        <v>200</v>
      </c>
      <c r="E517" s="149" t="s">
        <v>1</v>
      </c>
      <c r="F517" s="150" t="s">
        <v>1205</v>
      </c>
      <c r="H517" s="149" t="s">
        <v>1</v>
      </c>
      <c r="I517" s="151"/>
      <c r="L517" s="147"/>
      <c r="M517" s="152"/>
      <c r="T517" s="153"/>
      <c r="AT517" s="149" t="s">
        <v>200</v>
      </c>
      <c r="AU517" s="149" t="s">
        <v>96</v>
      </c>
      <c r="AV517" s="12" t="s">
        <v>94</v>
      </c>
      <c r="AW517" s="12" t="s">
        <v>41</v>
      </c>
      <c r="AX517" s="12" t="s">
        <v>86</v>
      </c>
      <c r="AY517" s="149" t="s">
        <v>190</v>
      </c>
    </row>
    <row r="518" spans="2:65" s="12" customFormat="1" ht="11.25">
      <c r="B518" s="147"/>
      <c r="D518" s="148" t="s">
        <v>200</v>
      </c>
      <c r="E518" s="149" t="s">
        <v>1</v>
      </c>
      <c r="F518" s="150" t="s">
        <v>1095</v>
      </c>
      <c r="H518" s="149" t="s">
        <v>1</v>
      </c>
      <c r="I518" s="151"/>
      <c r="L518" s="147"/>
      <c r="M518" s="152"/>
      <c r="T518" s="153"/>
      <c r="AT518" s="149" t="s">
        <v>200</v>
      </c>
      <c r="AU518" s="149" t="s">
        <v>96</v>
      </c>
      <c r="AV518" s="12" t="s">
        <v>94</v>
      </c>
      <c r="AW518" s="12" t="s">
        <v>41</v>
      </c>
      <c r="AX518" s="12" t="s">
        <v>86</v>
      </c>
      <c r="AY518" s="149" t="s">
        <v>190</v>
      </c>
    </row>
    <row r="519" spans="2:65" s="12" customFormat="1" ht="11.25">
      <c r="B519" s="147"/>
      <c r="D519" s="148" t="s">
        <v>200</v>
      </c>
      <c r="E519" s="149" t="s">
        <v>1</v>
      </c>
      <c r="F519" s="150" t="s">
        <v>1206</v>
      </c>
      <c r="H519" s="149" t="s">
        <v>1</v>
      </c>
      <c r="I519" s="151"/>
      <c r="L519" s="147"/>
      <c r="M519" s="152"/>
      <c r="T519" s="153"/>
      <c r="AT519" s="149" t="s">
        <v>200</v>
      </c>
      <c r="AU519" s="149" t="s">
        <v>96</v>
      </c>
      <c r="AV519" s="12" t="s">
        <v>94</v>
      </c>
      <c r="AW519" s="12" t="s">
        <v>41</v>
      </c>
      <c r="AX519" s="12" t="s">
        <v>86</v>
      </c>
      <c r="AY519" s="149" t="s">
        <v>190</v>
      </c>
    </row>
    <row r="520" spans="2:65" s="14" customFormat="1" ht="11.25">
      <c r="B520" s="161"/>
      <c r="D520" s="148" t="s">
        <v>200</v>
      </c>
      <c r="E520" s="162" t="s">
        <v>1</v>
      </c>
      <c r="F520" s="163" t="s">
        <v>1207</v>
      </c>
      <c r="H520" s="164">
        <v>2.06</v>
      </c>
      <c r="I520" s="165"/>
      <c r="L520" s="161"/>
      <c r="M520" s="166"/>
      <c r="T520" s="167"/>
      <c r="AT520" s="162" t="s">
        <v>200</v>
      </c>
      <c r="AU520" s="162" t="s">
        <v>96</v>
      </c>
      <c r="AV520" s="14" t="s">
        <v>96</v>
      </c>
      <c r="AW520" s="14" t="s">
        <v>41</v>
      </c>
      <c r="AX520" s="14" t="s">
        <v>86</v>
      </c>
      <c r="AY520" s="162" t="s">
        <v>190</v>
      </c>
    </row>
    <row r="521" spans="2:65" s="12" customFormat="1" ht="11.25">
      <c r="B521" s="147"/>
      <c r="D521" s="148" t="s">
        <v>200</v>
      </c>
      <c r="E521" s="149" t="s">
        <v>1</v>
      </c>
      <c r="F521" s="150" t="s">
        <v>1137</v>
      </c>
      <c r="H521" s="149" t="s">
        <v>1</v>
      </c>
      <c r="I521" s="151"/>
      <c r="L521" s="147"/>
      <c r="M521" s="152"/>
      <c r="T521" s="153"/>
      <c r="AT521" s="149" t="s">
        <v>200</v>
      </c>
      <c r="AU521" s="149" t="s">
        <v>96</v>
      </c>
      <c r="AV521" s="12" t="s">
        <v>94</v>
      </c>
      <c r="AW521" s="12" t="s">
        <v>41</v>
      </c>
      <c r="AX521" s="12" t="s">
        <v>86</v>
      </c>
      <c r="AY521" s="149" t="s">
        <v>190</v>
      </c>
    </row>
    <row r="522" spans="2:65" s="12" customFormat="1" ht="11.25">
      <c r="B522" s="147"/>
      <c r="D522" s="148" t="s">
        <v>200</v>
      </c>
      <c r="E522" s="149" t="s">
        <v>1</v>
      </c>
      <c r="F522" s="150" t="s">
        <v>1206</v>
      </c>
      <c r="H522" s="149" t="s">
        <v>1</v>
      </c>
      <c r="I522" s="151"/>
      <c r="L522" s="147"/>
      <c r="M522" s="152"/>
      <c r="T522" s="153"/>
      <c r="AT522" s="149" t="s">
        <v>200</v>
      </c>
      <c r="AU522" s="149" t="s">
        <v>96</v>
      </c>
      <c r="AV522" s="12" t="s">
        <v>94</v>
      </c>
      <c r="AW522" s="12" t="s">
        <v>41</v>
      </c>
      <c r="AX522" s="12" t="s">
        <v>86</v>
      </c>
      <c r="AY522" s="149" t="s">
        <v>190</v>
      </c>
    </row>
    <row r="523" spans="2:65" s="14" customFormat="1" ht="11.25">
      <c r="B523" s="161"/>
      <c r="D523" s="148" t="s">
        <v>200</v>
      </c>
      <c r="E523" s="162" t="s">
        <v>1</v>
      </c>
      <c r="F523" s="163" t="s">
        <v>1208</v>
      </c>
      <c r="H523" s="164">
        <v>15.45</v>
      </c>
      <c r="I523" s="165"/>
      <c r="L523" s="161"/>
      <c r="M523" s="166"/>
      <c r="T523" s="167"/>
      <c r="AT523" s="162" t="s">
        <v>200</v>
      </c>
      <c r="AU523" s="162" t="s">
        <v>96</v>
      </c>
      <c r="AV523" s="14" t="s">
        <v>96</v>
      </c>
      <c r="AW523" s="14" t="s">
        <v>41</v>
      </c>
      <c r="AX523" s="14" t="s">
        <v>86</v>
      </c>
      <c r="AY523" s="162" t="s">
        <v>190</v>
      </c>
    </row>
    <row r="524" spans="2:65" s="12" customFormat="1" ht="11.25">
      <c r="B524" s="147"/>
      <c r="D524" s="148" t="s">
        <v>200</v>
      </c>
      <c r="E524" s="149" t="s">
        <v>1</v>
      </c>
      <c r="F524" s="150" t="s">
        <v>1097</v>
      </c>
      <c r="H524" s="149" t="s">
        <v>1</v>
      </c>
      <c r="I524" s="151"/>
      <c r="L524" s="147"/>
      <c r="M524" s="152"/>
      <c r="T524" s="153"/>
      <c r="AT524" s="149" t="s">
        <v>200</v>
      </c>
      <c r="AU524" s="149" t="s">
        <v>96</v>
      </c>
      <c r="AV524" s="12" t="s">
        <v>94</v>
      </c>
      <c r="AW524" s="12" t="s">
        <v>41</v>
      </c>
      <c r="AX524" s="12" t="s">
        <v>86</v>
      </c>
      <c r="AY524" s="149" t="s">
        <v>190</v>
      </c>
    </row>
    <row r="525" spans="2:65" s="12" customFormat="1" ht="11.25">
      <c r="B525" s="147"/>
      <c r="D525" s="148" t="s">
        <v>200</v>
      </c>
      <c r="E525" s="149" t="s">
        <v>1</v>
      </c>
      <c r="F525" s="150" t="s">
        <v>1098</v>
      </c>
      <c r="H525" s="149" t="s">
        <v>1</v>
      </c>
      <c r="I525" s="151"/>
      <c r="L525" s="147"/>
      <c r="M525" s="152"/>
      <c r="T525" s="153"/>
      <c r="AT525" s="149" t="s">
        <v>200</v>
      </c>
      <c r="AU525" s="149" t="s">
        <v>96</v>
      </c>
      <c r="AV525" s="12" t="s">
        <v>94</v>
      </c>
      <c r="AW525" s="12" t="s">
        <v>41</v>
      </c>
      <c r="AX525" s="12" t="s">
        <v>86</v>
      </c>
      <c r="AY525" s="149" t="s">
        <v>190</v>
      </c>
    </row>
    <row r="526" spans="2:65" s="12" customFormat="1" ht="11.25">
      <c r="B526" s="147"/>
      <c r="D526" s="148" t="s">
        <v>200</v>
      </c>
      <c r="E526" s="149" t="s">
        <v>1</v>
      </c>
      <c r="F526" s="150" t="s">
        <v>1099</v>
      </c>
      <c r="H526" s="149" t="s">
        <v>1</v>
      </c>
      <c r="I526" s="151"/>
      <c r="L526" s="147"/>
      <c r="M526" s="152"/>
      <c r="T526" s="153"/>
      <c r="AT526" s="149" t="s">
        <v>200</v>
      </c>
      <c r="AU526" s="149" t="s">
        <v>96</v>
      </c>
      <c r="AV526" s="12" t="s">
        <v>94</v>
      </c>
      <c r="AW526" s="12" t="s">
        <v>41</v>
      </c>
      <c r="AX526" s="12" t="s">
        <v>86</v>
      </c>
      <c r="AY526" s="149" t="s">
        <v>190</v>
      </c>
    </row>
    <row r="527" spans="2:65" s="14" customFormat="1" ht="11.25">
      <c r="B527" s="161"/>
      <c r="D527" s="148" t="s">
        <v>200</v>
      </c>
      <c r="E527" s="162" t="s">
        <v>1</v>
      </c>
      <c r="F527" s="163" t="s">
        <v>1209</v>
      </c>
      <c r="H527" s="164">
        <v>46.35</v>
      </c>
      <c r="I527" s="165"/>
      <c r="L527" s="161"/>
      <c r="M527" s="166"/>
      <c r="T527" s="167"/>
      <c r="AT527" s="162" t="s">
        <v>200</v>
      </c>
      <c r="AU527" s="162" t="s">
        <v>96</v>
      </c>
      <c r="AV527" s="14" t="s">
        <v>96</v>
      </c>
      <c r="AW527" s="14" t="s">
        <v>41</v>
      </c>
      <c r="AX527" s="14" t="s">
        <v>86</v>
      </c>
      <c r="AY527" s="162" t="s">
        <v>190</v>
      </c>
    </row>
    <row r="528" spans="2:65" s="15" customFormat="1" ht="11.25">
      <c r="B528" s="168"/>
      <c r="D528" s="148" t="s">
        <v>200</v>
      </c>
      <c r="E528" s="169" t="s">
        <v>1</v>
      </c>
      <c r="F528" s="170" t="s">
        <v>207</v>
      </c>
      <c r="H528" s="171">
        <v>63.86</v>
      </c>
      <c r="I528" s="172"/>
      <c r="L528" s="168"/>
      <c r="M528" s="173"/>
      <c r="T528" s="174"/>
      <c r="AT528" s="169" t="s">
        <v>200</v>
      </c>
      <c r="AU528" s="169" t="s">
        <v>96</v>
      </c>
      <c r="AV528" s="15" t="s">
        <v>198</v>
      </c>
      <c r="AW528" s="15" t="s">
        <v>41</v>
      </c>
      <c r="AX528" s="15" t="s">
        <v>94</v>
      </c>
      <c r="AY528" s="169" t="s">
        <v>190</v>
      </c>
    </row>
    <row r="529" spans="2:65" s="1" customFormat="1" ht="16.5" customHeight="1">
      <c r="B529" s="33"/>
      <c r="C529" s="134" t="s">
        <v>1210</v>
      </c>
      <c r="D529" s="134" t="s">
        <v>193</v>
      </c>
      <c r="E529" s="135" t="s">
        <v>373</v>
      </c>
      <c r="F529" s="136" t="s">
        <v>374</v>
      </c>
      <c r="G529" s="137" t="s">
        <v>196</v>
      </c>
      <c r="H529" s="138">
        <v>2.7</v>
      </c>
      <c r="I529" s="139"/>
      <c r="J529" s="140">
        <f>ROUND(I529*H529,2)</f>
        <v>0</v>
      </c>
      <c r="K529" s="136" t="s">
        <v>197</v>
      </c>
      <c r="L529" s="33"/>
      <c r="M529" s="141" t="s">
        <v>1</v>
      </c>
      <c r="N529" s="142" t="s">
        <v>51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198</v>
      </c>
      <c r="AT529" s="145" t="s">
        <v>193</v>
      </c>
      <c r="AU529" s="145" t="s">
        <v>96</v>
      </c>
      <c r="AY529" s="17" t="s">
        <v>190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94</v>
      </c>
      <c r="BK529" s="146">
        <f>ROUND(I529*H529,2)</f>
        <v>0</v>
      </c>
      <c r="BL529" s="17" t="s">
        <v>198</v>
      </c>
      <c r="BM529" s="145" t="s">
        <v>1211</v>
      </c>
    </row>
    <row r="530" spans="2:65" s="12" customFormat="1" ht="11.25">
      <c r="B530" s="147"/>
      <c r="D530" s="148" t="s">
        <v>200</v>
      </c>
      <c r="E530" s="149" t="s">
        <v>1</v>
      </c>
      <c r="F530" s="150" t="s">
        <v>1123</v>
      </c>
      <c r="H530" s="149" t="s">
        <v>1</v>
      </c>
      <c r="I530" s="151"/>
      <c r="L530" s="147"/>
      <c r="M530" s="152"/>
      <c r="T530" s="153"/>
      <c r="AT530" s="149" t="s">
        <v>200</v>
      </c>
      <c r="AU530" s="149" t="s">
        <v>96</v>
      </c>
      <c r="AV530" s="12" t="s">
        <v>94</v>
      </c>
      <c r="AW530" s="12" t="s">
        <v>41</v>
      </c>
      <c r="AX530" s="12" t="s">
        <v>86</v>
      </c>
      <c r="AY530" s="149" t="s">
        <v>190</v>
      </c>
    </row>
    <row r="531" spans="2:65" s="12" customFormat="1" ht="11.25">
      <c r="B531" s="147"/>
      <c r="D531" s="148" t="s">
        <v>200</v>
      </c>
      <c r="E531" s="149" t="s">
        <v>1</v>
      </c>
      <c r="F531" s="150" t="s">
        <v>1212</v>
      </c>
      <c r="H531" s="149" t="s">
        <v>1</v>
      </c>
      <c r="I531" s="151"/>
      <c r="L531" s="147"/>
      <c r="M531" s="152"/>
      <c r="T531" s="153"/>
      <c r="AT531" s="149" t="s">
        <v>200</v>
      </c>
      <c r="AU531" s="149" t="s">
        <v>96</v>
      </c>
      <c r="AV531" s="12" t="s">
        <v>94</v>
      </c>
      <c r="AW531" s="12" t="s">
        <v>41</v>
      </c>
      <c r="AX531" s="12" t="s">
        <v>86</v>
      </c>
      <c r="AY531" s="149" t="s">
        <v>190</v>
      </c>
    </row>
    <row r="532" spans="2:65" s="14" customFormat="1" ht="11.25">
      <c r="B532" s="161"/>
      <c r="D532" s="148" t="s">
        <v>200</v>
      </c>
      <c r="E532" s="162" t="s">
        <v>1</v>
      </c>
      <c r="F532" s="163" t="s">
        <v>1213</v>
      </c>
      <c r="H532" s="164">
        <v>2.7</v>
      </c>
      <c r="I532" s="165"/>
      <c r="L532" s="161"/>
      <c r="M532" s="166"/>
      <c r="T532" s="167"/>
      <c r="AT532" s="162" t="s">
        <v>200</v>
      </c>
      <c r="AU532" s="162" t="s">
        <v>96</v>
      </c>
      <c r="AV532" s="14" t="s">
        <v>96</v>
      </c>
      <c r="AW532" s="14" t="s">
        <v>41</v>
      </c>
      <c r="AX532" s="14" t="s">
        <v>86</v>
      </c>
      <c r="AY532" s="162" t="s">
        <v>190</v>
      </c>
    </row>
    <row r="533" spans="2:65" s="15" customFormat="1" ht="11.25">
      <c r="B533" s="168"/>
      <c r="D533" s="148" t="s">
        <v>200</v>
      </c>
      <c r="E533" s="169" t="s">
        <v>1</v>
      </c>
      <c r="F533" s="170" t="s">
        <v>207</v>
      </c>
      <c r="H533" s="171">
        <v>2.7</v>
      </c>
      <c r="I533" s="172"/>
      <c r="L533" s="168"/>
      <c r="M533" s="173"/>
      <c r="T533" s="174"/>
      <c r="AT533" s="169" t="s">
        <v>200</v>
      </c>
      <c r="AU533" s="169" t="s">
        <v>96</v>
      </c>
      <c r="AV533" s="15" t="s">
        <v>198</v>
      </c>
      <c r="AW533" s="15" t="s">
        <v>41</v>
      </c>
      <c r="AX533" s="15" t="s">
        <v>94</v>
      </c>
      <c r="AY533" s="169" t="s">
        <v>190</v>
      </c>
    </row>
    <row r="534" spans="2:65" s="1" customFormat="1" ht="16.5" customHeight="1">
      <c r="B534" s="33"/>
      <c r="C534" s="134" t="s">
        <v>1214</v>
      </c>
      <c r="D534" s="134" t="s">
        <v>193</v>
      </c>
      <c r="E534" s="135" t="s">
        <v>1215</v>
      </c>
      <c r="F534" s="136" t="s">
        <v>1216</v>
      </c>
      <c r="G534" s="137" t="s">
        <v>291</v>
      </c>
      <c r="H534" s="138">
        <v>18.027999999999999</v>
      </c>
      <c r="I534" s="139"/>
      <c r="J534" s="140">
        <f>ROUND(I534*H534,2)</f>
        <v>0</v>
      </c>
      <c r="K534" s="136" t="s">
        <v>197</v>
      </c>
      <c r="L534" s="33"/>
      <c r="M534" s="141" t="s">
        <v>1</v>
      </c>
      <c r="N534" s="142" t="s">
        <v>51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198</v>
      </c>
      <c r="AT534" s="145" t="s">
        <v>193</v>
      </c>
      <c r="AU534" s="145" t="s">
        <v>96</v>
      </c>
      <c r="AY534" s="17" t="s">
        <v>190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7" t="s">
        <v>94</v>
      </c>
      <c r="BK534" s="146">
        <f>ROUND(I534*H534,2)</f>
        <v>0</v>
      </c>
      <c r="BL534" s="17" t="s">
        <v>198</v>
      </c>
      <c r="BM534" s="145" t="s">
        <v>1217</v>
      </c>
    </row>
    <row r="535" spans="2:65" s="12" customFormat="1" ht="11.25">
      <c r="B535" s="147"/>
      <c r="D535" s="148" t="s">
        <v>200</v>
      </c>
      <c r="E535" s="149" t="s">
        <v>1</v>
      </c>
      <c r="F535" s="150" t="s">
        <v>1218</v>
      </c>
      <c r="H535" s="149" t="s">
        <v>1</v>
      </c>
      <c r="I535" s="151"/>
      <c r="L535" s="147"/>
      <c r="M535" s="152"/>
      <c r="T535" s="153"/>
      <c r="AT535" s="149" t="s">
        <v>200</v>
      </c>
      <c r="AU535" s="149" t="s">
        <v>96</v>
      </c>
      <c r="AV535" s="12" t="s">
        <v>94</v>
      </c>
      <c r="AW535" s="12" t="s">
        <v>41</v>
      </c>
      <c r="AX535" s="12" t="s">
        <v>86</v>
      </c>
      <c r="AY535" s="149" t="s">
        <v>190</v>
      </c>
    </row>
    <row r="536" spans="2:65" s="12" customFormat="1" ht="11.25">
      <c r="B536" s="147"/>
      <c r="D536" s="148" t="s">
        <v>200</v>
      </c>
      <c r="E536" s="149" t="s">
        <v>1</v>
      </c>
      <c r="F536" s="150" t="s">
        <v>1219</v>
      </c>
      <c r="H536" s="149" t="s">
        <v>1</v>
      </c>
      <c r="I536" s="151"/>
      <c r="L536" s="147"/>
      <c r="M536" s="152"/>
      <c r="T536" s="153"/>
      <c r="AT536" s="149" t="s">
        <v>200</v>
      </c>
      <c r="AU536" s="149" t="s">
        <v>96</v>
      </c>
      <c r="AV536" s="12" t="s">
        <v>94</v>
      </c>
      <c r="AW536" s="12" t="s">
        <v>41</v>
      </c>
      <c r="AX536" s="12" t="s">
        <v>86</v>
      </c>
      <c r="AY536" s="149" t="s">
        <v>190</v>
      </c>
    </row>
    <row r="537" spans="2:65" s="12" customFormat="1" ht="11.25">
      <c r="B537" s="147"/>
      <c r="D537" s="148" t="s">
        <v>200</v>
      </c>
      <c r="E537" s="149" t="s">
        <v>1</v>
      </c>
      <c r="F537" s="150" t="s">
        <v>1220</v>
      </c>
      <c r="H537" s="149" t="s">
        <v>1</v>
      </c>
      <c r="I537" s="151"/>
      <c r="L537" s="147"/>
      <c r="M537" s="152"/>
      <c r="T537" s="153"/>
      <c r="AT537" s="149" t="s">
        <v>200</v>
      </c>
      <c r="AU537" s="149" t="s">
        <v>96</v>
      </c>
      <c r="AV537" s="12" t="s">
        <v>94</v>
      </c>
      <c r="AW537" s="12" t="s">
        <v>41</v>
      </c>
      <c r="AX537" s="12" t="s">
        <v>86</v>
      </c>
      <c r="AY537" s="149" t="s">
        <v>190</v>
      </c>
    </row>
    <row r="538" spans="2:65" s="12" customFormat="1" ht="11.25">
      <c r="B538" s="147"/>
      <c r="D538" s="148" t="s">
        <v>200</v>
      </c>
      <c r="E538" s="149" t="s">
        <v>1</v>
      </c>
      <c r="F538" s="150" t="s">
        <v>1221</v>
      </c>
      <c r="H538" s="149" t="s">
        <v>1</v>
      </c>
      <c r="I538" s="151"/>
      <c r="L538" s="147"/>
      <c r="M538" s="152"/>
      <c r="T538" s="153"/>
      <c r="AT538" s="149" t="s">
        <v>200</v>
      </c>
      <c r="AU538" s="149" t="s">
        <v>96</v>
      </c>
      <c r="AV538" s="12" t="s">
        <v>94</v>
      </c>
      <c r="AW538" s="12" t="s">
        <v>41</v>
      </c>
      <c r="AX538" s="12" t="s">
        <v>86</v>
      </c>
      <c r="AY538" s="149" t="s">
        <v>190</v>
      </c>
    </row>
    <row r="539" spans="2:65" s="13" customFormat="1" ht="11.25">
      <c r="B539" s="154"/>
      <c r="D539" s="148" t="s">
        <v>200</v>
      </c>
      <c r="E539" s="155" t="s">
        <v>1</v>
      </c>
      <c r="F539" s="156" t="s">
        <v>203</v>
      </c>
      <c r="H539" s="157">
        <v>0</v>
      </c>
      <c r="I539" s="158"/>
      <c r="L539" s="154"/>
      <c r="M539" s="159"/>
      <c r="T539" s="160"/>
      <c r="AT539" s="155" t="s">
        <v>200</v>
      </c>
      <c r="AU539" s="155" t="s">
        <v>96</v>
      </c>
      <c r="AV539" s="13" t="s">
        <v>204</v>
      </c>
      <c r="AW539" s="13" t="s">
        <v>41</v>
      </c>
      <c r="AX539" s="13" t="s">
        <v>86</v>
      </c>
      <c r="AY539" s="155" t="s">
        <v>190</v>
      </c>
    </row>
    <row r="540" spans="2:65" s="12" customFormat="1" ht="11.25">
      <c r="B540" s="147"/>
      <c r="D540" s="148" t="s">
        <v>200</v>
      </c>
      <c r="E540" s="149" t="s">
        <v>1</v>
      </c>
      <c r="F540" s="150" t="s">
        <v>1205</v>
      </c>
      <c r="H540" s="149" t="s">
        <v>1</v>
      </c>
      <c r="I540" s="151"/>
      <c r="L540" s="147"/>
      <c r="M540" s="152"/>
      <c r="T540" s="153"/>
      <c r="AT540" s="149" t="s">
        <v>200</v>
      </c>
      <c r="AU540" s="149" t="s">
        <v>96</v>
      </c>
      <c r="AV540" s="12" t="s">
        <v>94</v>
      </c>
      <c r="AW540" s="12" t="s">
        <v>41</v>
      </c>
      <c r="AX540" s="12" t="s">
        <v>86</v>
      </c>
      <c r="AY540" s="149" t="s">
        <v>190</v>
      </c>
    </row>
    <row r="541" spans="2:65" s="12" customFormat="1" ht="11.25">
      <c r="B541" s="147"/>
      <c r="D541" s="148" t="s">
        <v>200</v>
      </c>
      <c r="E541" s="149" t="s">
        <v>1</v>
      </c>
      <c r="F541" s="150" t="s">
        <v>1095</v>
      </c>
      <c r="H541" s="149" t="s">
        <v>1</v>
      </c>
      <c r="I541" s="151"/>
      <c r="L541" s="147"/>
      <c r="M541" s="152"/>
      <c r="T541" s="153"/>
      <c r="AT541" s="149" t="s">
        <v>200</v>
      </c>
      <c r="AU541" s="149" t="s">
        <v>96</v>
      </c>
      <c r="AV541" s="12" t="s">
        <v>94</v>
      </c>
      <c r="AW541" s="12" t="s">
        <v>41</v>
      </c>
      <c r="AX541" s="12" t="s">
        <v>86</v>
      </c>
      <c r="AY541" s="149" t="s">
        <v>190</v>
      </c>
    </row>
    <row r="542" spans="2:65" s="12" customFormat="1" ht="11.25">
      <c r="B542" s="147"/>
      <c r="D542" s="148" t="s">
        <v>200</v>
      </c>
      <c r="E542" s="149" t="s">
        <v>1</v>
      </c>
      <c r="F542" s="150" t="s">
        <v>1206</v>
      </c>
      <c r="H542" s="149" t="s">
        <v>1</v>
      </c>
      <c r="I542" s="151"/>
      <c r="L542" s="147"/>
      <c r="M542" s="152"/>
      <c r="T542" s="153"/>
      <c r="AT542" s="149" t="s">
        <v>200</v>
      </c>
      <c r="AU542" s="149" t="s">
        <v>96</v>
      </c>
      <c r="AV542" s="12" t="s">
        <v>94</v>
      </c>
      <c r="AW542" s="12" t="s">
        <v>41</v>
      </c>
      <c r="AX542" s="12" t="s">
        <v>86</v>
      </c>
      <c r="AY542" s="149" t="s">
        <v>190</v>
      </c>
    </row>
    <row r="543" spans="2:65" s="14" customFormat="1" ht="11.25">
      <c r="B543" s="161"/>
      <c r="D543" s="148" t="s">
        <v>200</v>
      </c>
      <c r="E543" s="162" t="s">
        <v>1</v>
      </c>
      <c r="F543" s="163" t="s">
        <v>1222</v>
      </c>
      <c r="H543" s="164">
        <v>0.54</v>
      </c>
      <c r="I543" s="165"/>
      <c r="L543" s="161"/>
      <c r="M543" s="166"/>
      <c r="T543" s="167"/>
      <c r="AT543" s="162" t="s">
        <v>200</v>
      </c>
      <c r="AU543" s="162" t="s">
        <v>96</v>
      </c>
      <c r="AV543" s="14" t="s">
        <v>96</v>
      </c>
      <c r="AW543" s="14" t="s">
        <v>41</v>
      </c>
      <c r="AX543" s="14" t="s">
        <v>86</v>
      </c>
      <c r="AY543" s="162" t="s">
        <v>190</v>
      </c>
    </row>
    <row r="544" spans="2:65" s="12" customFormat="1" ht="11.25">
      <c r="B544" s="147"/>
      <c r="D544" s="148" t="s">
        <v>200</v>
      </c>
      <c r="E544" s="149" t="s">
        <v>1</v>
      </c>
      <c r="F544" s="150" t="s">
        <v>1223</v>
      </c>
      <c r="H544" s="149" t="s">
        <v>1</v>
      </c>
      <c r="I544" s="151"/>
      <c r="L544" s="147"/>
      <c r="M544" s="152"/>
      <c r="T544" s="153"/>
      <c r="AT544" s="149" t="s">
        <v>200</v>
      </c>
      <c r="AU544" s="149" t="s">
        <v>96</v>
      </c>
      <c r="AV544" s="12" t="s">
        <v>94</v>
      </c>
      <c r="AW544" s="12" t="s">
        <v>41</v>
      </c>
      <c r="AX544" s="12" t="s">
        <v>86</v>
      </c>
      <c r="AY544" s="149" t="s">
        <v>190</v>
      </c>
    </row>
    <row r="545" spans="2:65" s="12" customFormat="1" ht="11.25">
      <c r="B545" s="147"/>
      <c r="D545" s="148" t="s">
        <v>200</v>
      </c>
      <c r="E545" s="149" t="s">
        <v>1</v>
      </c>
      <c r="F545" s="150" t="s">
        <v>1206</v>
      </c>
      <c r="H545" s="149" t="s">
        <v>1</v>
      </c>
      <c r="I545" s="151"/>
      <c r="L545" s="147"/>
      <c r="M545" s="152"/>
      <c r="T545" s="153"/>
      <c r="AT545" s="149" t="s">
        <v>200</v>
      </c>
      <c r="AU545" s="149" t="s">
        <v>96</v>
      </c>
      <c r="AV545" s="12" t="s">
        <v>94</v>
      </c>
      <c r="AW545" s="12" t="s">
        <v>41</v>
      </c>
      <c r="AX545" s="12" t="s">
        <v>86</v>
      </c>
      <c r="AY545" s="149" t="s">
        <v>190</v>
      </c>
    </row>
    <row r="546" spans="2:65" s="14" customFormat="1" ht="11.25">
      <c r="B546" s="161"/>
      <c r="D546" s="148" t="s">
        <v>200</v>
      </c>
      <c r="E546" s="162" t="s">
        <v>1</v>
      </c>
      <c r="F546" s="163" t="s">
        <v>1224</v>
      </c>
      <c r="H546" s="164">
        <v>4.048</v>
      </c>
      <c r="I546" s="165"/>
      <c r="L546" s="161"/>
      <c r="M546" s="166"/>
      <c r="T546" s="167"/>
      <c r="AT546" s="162" t="s">
        <v>200</v>
      </c>
      <c r="AU546" s="162" t="s">
        <v>96</v>
      </c>
      <c r="AV546" s="14" t="s">
        <v>96</v>
      </c>
      <c r="AW546" s="14" t="s">
        <v>41</v>
      </c>
      <c r="AX546" s="14" t="s">
        <v>86</v>
      </c>
      <c r="AY546" s="162" t="s">
        <v>190</v>
      </c>
    </row>
    <row r="547" spans="2:65" s="12" customFormat="1" ht="11.25">
      <c r="B547" s="147"/>
      <c r="D547" s="148" t="s">
        <v>200</v>
      </c>
      <c r="E547" s="149" t="s">
        <v>1</v>
      </c>
      <c r="F547" s="150" t="s">
        <v>1097</v>
      </c>
      <c r="H547" s="149" t="s">
        <v>1</v>
      </c>
      <c r="I547" s="151"/>
      <c r="L547" s="147"/>
      <c r="M547" s="152"/>
      <c r="T547" s="153"/>
      <c r="AT547" s="149" t="s">
        <v>200</v>
      </c>
      <c r="AU547" s="149" t="s">
        <v>96</v>
      </c>
      <c r="AV547" s="12" t="s">
        <v>94</v>
      </c>
      <c r="AW547" s="12" t="s">
        <v>41</v>
      </c>
      <c r="AX547" s="12" t="s">
        <v>86</v>
      </c>
      <c r="AY547" s="149" t="s">
        <v>190</v>
      </c>
    </row>
    <row r="548" spans="2:65" s="12" customFormat="1" ht="11.25">
      <c r="B548" s="147"/>
      <c r="D548" s="148" t="s">
        <v>200</v>
      </c>
      <c r="E548" s="149" t="s">
        <v>1</v>
      </c>
      <c r="F548" s="150" t="s">
        <v>1225</v>
      </c>
      <c r="H548" s="149" t="s">
        <v>1</v>
      </c>
      <c r="I548" s="151"/>
      <c r="L548" s="147"/>
      <c r="M548" s="152"/>
      <c r="T548" s="153"/>
      <c r="AT548" s="149" t="s">
        <v>200</v>
      </c>
      <c r="AU548" s="149" t="s">
        <v>96</v>
      </c>
      <c r="AV548" s="12" t="s">
        <v>94</v>
      </c>
      <c r="AW548" s="12" t="s">
        <v>41</v>
      </c>
      <c r="AX548" s="12" t="s">
        <v>86</v>
      </c>
      <c r="AY548" s="149" t="s">
        <v>190</v>
      </c>
    </row>
    <row r="549" spans="2:65" s="14" customFormat="1" ht="11.25">
      <c r="B549" s="161"/>
      <c r="D549" s="148" t="s">
        <v>200</v>
      </c>
      <c r="E549" s="162" t="s">
        <v>1</v>
      </c>
      <c r="F549" s="163" t="s">
        <v>1226</v>
      </c>
      <c r="H549" s="164">
        <v>12.144</v>
      </c>
      <c r="I549" s="165"/>
      <c r="L549" s="161"/>
      <c r="M549" s="166"/>
      <c r="T549" s="167"/>
      <c r="AT549" s="162" t="s">
        <v>200</v>
      </c>
      <c r="AU549" s="162" t="s">
        <v>96</v>
      </c>
      <c r="AV549" s="14" t="s">
        <v>96</v>
      </c>
      <c r="AW549" s="14" t="s">
        <v>41</v>
      </c>
      <c r="AX549" s="14" t="s">
        <v>86</v>
      </c>
      <c r="AY549" s="162" t="s">
        <v>190</v>
      </c>
    </row>
    <row r="550" spans="2:65" s="13" customFormat="1" ht="11.25">
      <c r="B550" s="154"/>
      <c r="D550" s="148" t="s">
        <v>200</v>
      </c>
      <c r="E550" s="155" t="s">
        <v>1</v>
      </c>
      <c r="F550" s="156" t="s">
        <v>1227</v>
      </c>
      <c r="H550" s="157">
        <v>16.731999999999999</v>
      </c>
      <c r="I550" s="158"/>
      <c r="L550" s="154"/>
      <c r="M550" s="159"/>
      <c r="T550" s="160"/>
      <c r="AT550" s="155" t="s">
        <v>200</v>
      </c>
      <c r="AU550" s="155" t="s">
        <v>96</v>
      </c>
      <c r="AV550" s="13" t="s">
        <v>204</v>
      </c>
      <c r="AW550" s="13" t="s">
        <v>41</v>
      </c>
      <c r="AX550" s="13" t="s">
        <v>86</v>
      </c>
      <c r="AY550" s="155" t="s">
        <v>190</v>
      </c>
    </row>
    <row r="551" spans="2:65" s="12" customFormat="1" ht="11.25">
      <c r="B551" s="147"/>
      <c r="D551" s="148" t="s">
        <v>200</v>
      </c>
      <c r="E551" s="149" t="s">
        <v>1</v>
      </c>
      <c r="F551" s="150" t="s">
        <v>1228</v>
      </c>
      <c r="H551" s="149" t="s">
        <v>1</v>
      </c>
      <c r="I551" s="151"/>
      <c r="L551" s="147"/>
      <c r="M551" s="152"/>
      <c r="T551" s="153"/>
      <c r="AT551" s="149" t="s">
        <v>200</v>
      </c>
      <c r="AU551" s="149" t="s">
        <v>96</v>
      </c>
      <c r="AV551" s="12" t="s">
        <v>94</v>
      </c>
      <c r="AW551" s="12" t="s">
        <v>41</v>
      </c>
      <c r="AX551" s="12" t="s">
        <v>86</v>
      </c>
      <c r="AY551" s="149" t="s">
        <v>190</v>
      </c>
    </row>
    <row r="552" spans="2:65" s="12" customFormat="1" ht="11.25">
      <c r="B552" s="147"/>
      <c r="D552" s="148" t="s">
        <v>200</v>
      </c>
      <c r="E552" s="149" t="s">
        <v>1</v>
      </c>
      <c r="F552" s="150" t="s">
        <v>1229</v>
      </c>
      <c r="H552" s="149" t="s">
        <v>1</v>
      </c>
      <c r="I552" s="151"/>
      <c r="L552" s="147"/>
      <c r="M552" s="152"/>
      <c r="T552" s="153"/>
      <c r="AT552" s="149" t="s">
        <v>200</v>
      </c>
      <c r="AU552" s="149" t="s">
        <v>96</v>
      </c>
      <c r="AV552" s="12" t="s">
        <v>94</v>
      </c>
      <c r="AW552" s="12" t="s">
        <v>41</v>
      </c>
      <c r="AX552" s="12" t="s">
        <v>86</v>
      </c>
      <c r="AY552" s="149" t="s">
        <v>190</v>
      </c>
    </row>
    <row r="553" spans="2:65" s="14" customFormat="1" ht="11.25">
      <c r="B553" s="161"/>
      <c r="D553" s="148" t="s">
        <v>200</v>
      </c>
      <c r="E553" s="162" t="s">
        <v>1</v>
      </c>
      <c r="F553" s="163" t="s">
        <v>1230</v>
      </c>
      <c r="H553" s="164">
        <v>1.296</v>
      </c>
      <c r="I553" s="165"/>
      <c r="L553" s="161"/>
      <c r="M553" s="166"/>
      <c r="T553" s="167"/>
      <c r="AT553" s="162" t="s">
        <v>200</v>
      </c>
      <c r="AU553" s="162" t="s">
        <v>96</v>
      </c>
      <c r="AV553" s="14" t="s">
        <v>96</v>
      </c>
      <c r="AW553" s="14" t="s">
        <v>41</v>
      </c>
      <c r="AX553" s="14" t="s">
        <v>86</v>
      </c>
      <c r="AY553" s="162" t="s">
        <v>190</v>
      </c>
    </row>
    <row r="554" spans="2:65" s="13" customFormat="1" ht="11.25">
      <c r="B554" s="154"/>
      <c r="D554" s="148" t="s">
        <v>200</v>
      </c>
      <c r="E554" s="155" t="s">
        <v>1</v>
      </c>
      <c r="F554" s="156" t="s">
        <v>1231</v>
      </c>
      <c r="H554" s="157">
        <v>1.296</v>
      </c>
      <c r="I554" s="158"/>
      <c r="L554" s="154"/>
      <c r="M554" s="159"/>
      <c r="T554" s="160"/>
      <c r="AT554" s="155" t="s">
        <v>200</v>
      </c>
      <c r="AU554" s="155" t="s">
        <v>96</v>
      </c>
      <c r="AV554" s="13" t="s">
        <v>204</v>
      </c>
      <c r="AW554" s="13" t="s">
        <v>41</v>
      </c>
      <c r="AX554" s="13" t="s">
        <v>86</v>
      </c>
      <c r="AY554" s="155" t="s">
        <v>190</v>
      </c>
    </row>
    <row r="555" spans="2:65" s="15" customFormat="1" ht="11.25">
      <c r="B555" s="168"/>
      <c r="D555" s="148" t="s">
        <v>200</v>
      </c>
      <c r="E555" s="169" t="s">
        <v>1</v>
      </c>
      <c r="F555" s="170" t="s">
        <v>207</v>
      </c>
      <c r="H555" s="171">
        <v>18.027999999999999</v>
      </c>
      <c r="I555" s="172"/>
      <c r="L555" s="168"/>
      <c r="M555" s="173"/>
      <c r="T555" s="174"/>
      <c r="AT555" s="169" t="s">
        <v>200</v>
      </c>
      <c r="AU555" s="169" t="s">
        <v>96</v>
      </c>
      <c r="AV555" s="15" t="s">
        <v>198</v>
      </c>
      <c r="AW555" s="15" t="s">
        <v>41</v>
      </c>
      <c r="AX555" s="15" t="s">
        <v>94</v>
      </c>
      <c r="AY555" s="169" t="s">
        <v>190</v>
      </c>
    </row>
    <row r="556" spans="2:65" s="1" customFormat="1" ht="16.5" customHeight="1">
      <c r="B556" s="33"/>
      <c r="C556" s="134" t="s">
        <v>1232</v>
      </c>
      <c r="D556" s="134" t="s">
        <v>193</v>
      </c>
      <c r="E556" s="135" t="s">
        <v>928</v>
      </c>
      <c r="F556" s="136" t="s">
        <v>929</v>
      </c>
      <c r="G556" s="137" t="s">
        <v>291</v>
      </c>
      <c r="H556" s="138">
        <v>7.7140000000000004</v>
      </c>
      <c r="I556" s="139"/>
      <c r="J556" s="140">
        <f>ROUND(I556*H556,2)</f>
        <v>0</v>
      </c>
      <c r="K556" s="136" t="s">
        <v>197</v>
      </c>
      <c r="L556" s="33"/>
      <c r="M556" s="141" t="s">
        <v>1</v>
      </c>
      <c r="N556" s="142" t="s">
        <v>51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198</v>
      </c>
      <c r="AT556" s="145" t="s">
        <v>193</v>
      </c>
      <c r="AU556" s="145" t="s">
        <v>96</v>
      </c>
      <c r="AY556" s="17" t="s">
        <v>190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7" t="s">
        <v>94</v>
      </c>
      <c r="BK556" s="146">
        <f>ROUND(I556*H556,2)</f>
        <v>0</v>
      </c>
      <c r="BL556" s="17" t="s">
        <v>198</v>
      </c>
      <c r="BM556" s="145" t="s">
        <v>1233</v>
      </c>
    </row>
    <row r="557" spans="2:65" s="11" customFormat="1" ht="22.9" customHeight="1">
      <c r="B557" s="122"/>
      <c r="D557" s="123" t="s">
        <v>85</v>
      </c>
      <c r="E557" s="132" t="s">
        <v>1234</v>
      </c>
      <c r="F557" s="132" t="s">
        <v>1235</v>
      </c>
      <c r="I557" s="125"/>
      <c r="J557" s="133">
        <f>BK557</f>
        <v>0</v>
      </c>
      <c r="L557" s="122"/>
      <c r="M557" s="127"/>
      <c r="P557" s="128">
        <f>SUM(P558:P658)</f>
        <v>0</v>
      </c>
      <c r="R557" s="128">
        <f>SUM(R558:R658)</f>
        <v>3.1145439999999995</v>
      </c>
      <c r="T557" s="129">
        <f>SUM(T558:T658)</f>
        <v>2.8787000000000003</v>
      </c>
      <c r="AR557" s="123" t="s">
        <v>94</v>
      </c>
      <c r="AT557" s="130" t="s">
        <v>85</v>
      </c>
      <c r="AU557" s="130" t="s">
        <v>94</v>
      </c>
      <c r="AY557" s="123" t="s">
        <v>190</v>
      </c>
      <c r="BK557" s="131">
        <f>SUM(BK558:BK658)</f>
        <v>0</v>
      </c>
    </row>
    <row r="558" spans="2:65" s="1" customFormat="1" ht="16.5" customHeight="1">
      <c r="B558" s="33"/>
      <c r="C558" s="134" t="s">
        <v>1236</v>
      </c>
      <c r="D558" s="134" t="s">
        <v>193</v>
      </c>
      <c r="E558" s="135" t="s">
        <v>1237</v>
      </c>
      <c r="F558" s="136" t="s">
        <v>1238</v>
      </c>
      <c r="G558" s="137" t="s">
        <v>196</v>
      </c>
      <c r="H558" s="138">
        <v>2</v>
      </c>
      <c r="I558" s="139"/>
      <c r="J558" s="140">
        <f>ROUND(I558*H558,2)</f>
        <v>0</v>
      </c>
      <c r="K558" s="136" t="s">
        <v>197</v>
      </c>
      <c r="L558" s="33"/>
      <c r="M558" s="141" t="s">
        <v>1</v>
      </c>
      <c r="N558" s="142" t="s">
        <v>51</v>
      </c>
      <c r="P558" s="143">
        <f>O558*H558</f>
        <v>0</v>
      </c>
      <c r="Q558" s="143">
        <v>0</v>
      </c>
      <c r="R558" s="143">
        <f>Q558*H558</f>
        <v>0</v>
      </c>
      <c r="S558" s="143">
        <v>0.19</v>
      </c>
      <c r="T558" s="144">
        <f>S558*H558</f>
        <v>0.38</v>
      </c>
      <c r="AR558" s="145" t="s">
        <v>198</v>
      </c>
      <c r="AT558" s="145" t="s">
        <v>193</v>
      </c>
      <c r="AU558" s="145" t="s">
        <v>96</v>
      </c>
      <c r="AY558" s="17" t="s">
        <v>190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7" t="s">
        <v>94</v>
      </c>
      <c r="BK558" s="146">
        <f>ROUND(I558*H558,2)</f>
        <v>0</v>
      </c>
      <c r="BL558" s="17" t="s">
        <v>198</v>
      </c>
      <c r="BM558" s="145" t="s">
        <v>1239</v>
      </c>
    </row>
    <row r="559" spans="2:65" s="12" customFormat="1" ht="11.25">
      <c r="B559" s="147"/>
      <c r="D559" s="148" t="s">
        <v>200</v>
      </c>
      <c r="E559" s="149" t="s">
        <v>1</v>
      </c>
      <c r="F559" s="150" t="s">
        <v>1240</v>
      </c>
      <c r="H559" s="149" t="s">
        <v>1</v>
      </c>
      <c r="I559" s="151"/>
      <c r="L559" s="147"/>
      <c r="M559" s="152"/>
      <c r="T559" s="153"/>
      <c r="AT559" s="149" t="s">
        <v>200</v>
      </c>
      <c r="AU559" s="149" t="s">
        <v>96</v>
      </c>
      <c r="AV559" s="12" t="s">
        <v>94</v>
      </c>
      <c r="AW559" s="12" t="s">
        <v>41</v>
      </c>
      <c r="AX559" s="12" t="s">
        <v>86</v>
      </c>
      <c r="AY559" s="149" t="s">
        <v>190</v>
      </c>
    </row>
    <row r="560" spans="2:65" s="12" customFormat="1" ht="11.25">
      <c r="B560" s="147"/>
      <c r="D560" s="148" t="s">
        <v>200</v>
      </c>
      <c r="E560" s="149" t="s">
        <v>1</v>
      </c>
      <c r="F560" s="150" t="s">
        <v>1241</v>
      </c>
      <c r="H560" s="149" t="s">
        <v>1</v>
      </c>
      <c r="I560" s="151"/>
      <c r="L560" s="147"/>
      <c r="M560" s="152"/>
      <c r="T560" s="153"/>
      <c r="AT560" s="149" t="s">
        <v>200</v>
      </c>
      <c r="AU560" s="149" t="s">
        <v>96</v>
      </c>
      <c r="AV560" s="12" t="s">
        <v>94</v>
      </c>
      <c r="AW560" s="12" t="s">
        <v>41</v>
      </c>
      <c r="AX560" s="12" t="s">
        <v>86</v>
      </c>
      <c r="AY560" s="149" t="s">
        <v>190</v>
      </c>
    </row>
    <row r="561" spans="2:65" s="12" customFormat="1" ht="11.25">
      <c r="B561" s="147"/>
      <c r="D561" s="148" t="s">
        <v>200</v>
      </c>
      <c r="E561" s="149" t="s">
        <v>1</v>
      </c>
      <c r="F561" s="150" t="s">
        <v>1242</v>
      </c>
      <c r="H561" s="149" t="s">
        <v>1</v>
      </c>
      <c r="I561" s="151"/>
      <c r="L561" s="147"/>
      <c r="M561" s="152"/>
      <c r="T561" s="153"/>
      <c r="AT561" s="149" t="s">
        <v>200</v>
      </c>
      <c r="AU561" s="149" t="s">
        <v>96</v>
      </c>
      <c r="AV561" s="12" t="s">
        <v>94</v>
      </c>
      <c r="AW561" s="12" t="s">
        <v>41</v>
      </c>
      <c r="AX561" s="12" t="s">
        <v>86</v>
      </c>
      <c r="AY561" s="149" t="s">
        <v>190</v>
      </c>
    </row>
    <row r="562" spans="2:65" s="13" customFormat="1" ht="11.25">
      <c r="B562" s="154"/>
      <c r="D562" s="148" t="s">
        <v>200</v>
      </c>
      <c r="E562" s="155" t="s">
        <v>1</v>
      </c>
      <c r="F562" s="156" t="s">
        <v>203</v>
      </c>
      <c r="H562" s="157">
        <v>0</v>
      </c>
      <c r="I562" s="158"/>
      <c r="L562" s="154"/>
      <c r="M562" s="159"/>
      <c r="T562" s="160"/>
      <c r="AT562" s="155" t="s">
        <v>200</v>
      </c>
      <c r="AU562" s="155" t="s">
        <v>96</v>
      </c>
      <c r="AV562" s="13" t="s">
        <v>204</v>
      </c>
      <c r="AW562" s="13" t="s">
        <v>41</v>
      </c>
      <c r="AX562" s="13" t="s">
        <v>86</v>
      </c>
      <c r="AY562" s="155" t="s">
        <v>190</v>
      </c>
    </row>
    <row r="563" spans="2:65" s="12" customFormat="1" ht="11.25">
      <c r="B563" s="147"/>
      <c r="D563" s="148" t="s">
        <v>200</v>
      </c>
      <c r="E563" s="149" t="s">
        <v>1</v>
      </c>
      <c r="F563" s="150" t="s">
        <v>1243</v>
      </c>
      <c r="H563" s="149" t="s">
        <v>1</v>
      </c>
      <c r="I563" s="151"/>
      <c r="L563" s="147"/>
      <c r="M563" s="152"/>
      <c r="T563" s="153"/>
      <c r="AT563" s="149" t="s">
        <v>200</v>
      </c>
      <c r="AU563" s="149" t="s">
        <v>96</v>
      </c>
      <c r="AV563" s="12" t="s">
        <v>94</v>
      </c>
      <c r="AW563" s="12" t="s">
        <v>41</v>
      </c>
      <c r="AX563" s="12" t="s">
        <v>86</v>
      </c>
      <c r="AY563" s="149" t="s">
        <v>190</v>
      </c>
    </row>
    <row r="564" spans="2:65" s="12" customFormat="1" ht="11.25">
      <c r="B564" s="147"/>
      <c r="D564" s="148" t="s">
        <v>200</v>
      </c>
      <c r="E564" s="149" t="s">
        <v>1</v>
      </c>
      <c r="F564" s="150" t="s">
        <v>1244</v>
      </c>
      <c r="H564" s="149" t="s">
        <v>1</v>
      </c>
      <c r="I564" s="151"/>
      <c r="L564" s="147"/>
      <c r="M564" s="152"/>
      <c r="T564" s="153"/>
      <c r="AT564" s="149" t="s">
        <v>200</v>
      </c>
      <c r="AU564" s="149" t="s">
        <v>96</v>
      </c>
      <c r="AV564" s="12" t="s">
        <v>94</v>
      </c>
      <c r="AW564" s="12" t="s">
        <v>41</v>
      </c>
      <c r="AX564" s="12" t="s">
        <v>86</v>
      </c>
      <c r="AY564" s="149" t="s">
        <v>190</v>
      </c>
    </row>
    <row r="565" spans="2:65" s="12" customFormat="1" ht="11.25">
      <c r="B565" s="147"/>
      <c r="D565" s="148" t="s">
        <v>200</v>
      </c>
      <c r="E565" s="149" t="s">
        <v>1</v>
      </c>
      <c r="F565" s="150" t="s">
        <v>1245</v>
      </c>
      <c r="H565" s="149" t="s">
        <v>1</v>
      </c>
      <c r="I565" s="151"/>
      <c r="L565" s="147"/>
      <c r="M565" s="152"/>
      <c r="T565" s="153"/>
      <c r="AT565" s="149" t="s">
        <v>200</v>
      </c>
      <c r="AU565" s="149" t="s">
        <v>96</v>
      </c>
      <c r="AV565" s="12" t="s">
        <v>94</v>
      </c>
      <c r="AW565" s="12" t="s">
        <v>41</v>
      </c>
      <c r="AX565" s="12" t="s">
        <v>86</v>
      </c>
      <c r="AY565" s="149" t="s">
        <v>190</v>
      </c>
    </row>
    <row r="566" spans="2:65" s="12" customFormat="1" ht="11.25">
      <c r="B566" s="147"/>
      <c r="D566" s="148" t="s">
        <v>200</v>
      </c>
      <c r="E566" s="149" t="s">
        <v>1</v>
      </c>
      <c r="F566" s="150" t="s">
        <v>1246</v>
      </c>
      <c r="H566" s="149" t="s">
        <v>1</v>
      </c>
      <c r="I566" s="151"/>
      <c r="L566" s="147"/>
      <c r="M566" s="152"/>
      <c r="T566" s="153"/>
      <c r="AT566" s="149" t="s">
        <v>200</v>
      </c>
      <c r="AU566" s="149" t="s">
        <v>96</v>
      </c>
      <c r="AV566" s="12" t="s">
        <v>94</v>
      </c>
      <c r="AW566" s="12" t="s">
        <v>41</v>
      </c>
      <c r="AX566" s="12" t="s">
        <v>86</v>
      </c>
      <c r="AY566" s="149" t="s">
        <v>190</v>
      </c>
    </row>
    <row r="567" spans="2:65" s="14" customFormat="1" ht="11.25">
      <c r="B567" s="161"/>
      <c r="D567" s="148" t="s">
        <v>200</v>
      </c>
      <c r="E567" s="162" t="s">
        <v>1</v>
      </c>
      <c r="F567" s="163" t="s">
        <v>1247</v>
      </c>
      <c r="H567" s="164">
        <v>2</v>
      </c>
      <c r="I567" s="165"/>
      <c r="L567" s="161"/>
      <c r="M567" s="166"/>
      <c r="T567" s="167"/>
      <c r="AT567" s="162" t="s">
        <v>200</v>
      </c>
      <c r="AU567" s="162" t="s">
        <v>96</v>
      </c>
      <c r="AV567" s="14" t="s">
        <v>96</v>
      </c>
      <c r="AW567" s="14" t="s">
        <v>41</v>
      </c>
      <c r="AX567" s="14" t="s">
        <v>86</v>
      </c>
      <c r="AY567" s="162" t="s">
        <v>190</v>
      </c>
    </row>
    <row r="568" spans="2:65" s="15" customFormat="1" ht="11.25">
      <c r="B568" s="168"/>
      <c r="D568" s="148" t="s">
        <v>200</v>
      </c>
      <c r="E568" s="169" t="s">
        <v>743</v>
      </c>
      <c r="F568" s="170" t="s">
        <v>207</v>
      </c>
      <c r="H568" s="171">
        <v>2</v>
      </c>
      <c r="I568" s="172"/>
      <c r="L568" s="168"/>
      <c r="M568" s="173"/>
      <c r="T568" s="174"/>
      <c r="AT568" s="169" t="s">
        <v>200</v>
      </c>
      <c r="AU568" s="169" t="s">
        <v>96</v>
      </c>
      <c r="AV568" s="15" t="s">
        <v>198</v>
      </c>
      <c r="AW568" s="15" t="s">
        <v>41</v>
      </c>
      <c r="AX568" s="15" t="s">
        <v>94</v>
      </c>
      <c r="AY568" s="169" t="s">
        <v>190</v>
      </c>
    </row>
    <row r="569" spans="2:65" s="1" customFormat="1" ht="16.5" customHeight="1">
      <c r="B569" s="33"/>
      <c r="C569" s="134" t="s">
        <v>116</v>
      </c>
      <c r="D569" s="134" t="s">
        <v>193</v>
      </c>
      <c r="E569" s="135" t="s">
        <v>493</v>
      </c>
      <c r="F569" s="136" t="s">
        <v>494</v>
      </c>
      <c r="G569" s="137" t="s">
        <v>291</v>
      </c>
      <c r="H569" s="138">
        <v>0.38</v>
      </c>
      <c r="I569" s="139"/>
      <c r="J569" s="140">
        <f>ROUND(I569*H569,2)</f>
        <v>0</v>
      </c>
      <c r="K569" s="136" t="s">
        <v>197</v>
      </c>
      <c r="L569" s="33"/>
      <c r="M569" s="141" t="s">
        <v>1</v>
      </c>
      <c r="N569" s="142" t="s">
        <v>51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198</v>
      </c>
      <c r="AT569" s="145" t="s">
        <v>193</v>
      </c>
      <c r="AU569" s="145" t="s">
        <v>96</v>
      </c>
      <c r="AY569" s="17" t="s">
        <v>190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7" t="s">
        <v>94</v>
      </c>
      <c r="BK569" s="146">
        <f>ROUND(I569*H569,2)</f>
        <v>0</v>
      </c>
      <c r="BL569" s="17" t="s">
        <v>198</v>
      </c>
      <c r="BM569" s="145" t="s">
        <v>1248</v>
      </c>
    </row>
    <row r="570" spans="2:65" s="14" customFormat="1" ht="11.25">
      <c r="B570" s="161"/>
      <c r="D570" s="148" t="s">
        <v>200</v>
      </c>
      <c r="E570" s="162" t="s">
        <v>1</v>
      </c>
      <c r="F570" s="163" t="s">
        <v>1249</v>
      </c>
      <c r="H570" s="164">
        <v>0.38</v>
      </c>
      <c r="I570" s="165"/>
      <c r="L570" s="161"/>
      <c r="M570" s="166"/>
      <c r="T570" s="167"/>
      <c r="AT570" s="162" t="s">
        <v>200</v>
      </c>
      <c r="AU570" s="162" t="s">
        <v>96</v>
      </c>
      <c r="AV570" s="14" t="s">
        <v>96</v>
      </c>
      <c r="AW570" s="14" t="s">
        <v>41</v>
      </c>
      <c r="AX570" s="14" t="s">
        <v>94</v>
      </c>
      <c r="AY570" s="162" t="s">
        <v>190</v>
      </c>
    </row>
    <row r="571" spans="2:65" s="1" customFormat="1" ht="16.5" customHeight="1">
      <c r="B571" s="33"/>
      <c r="C571" s="134" t="s">
        <v>1250</v>
      </c>
      <c r="D571" s="134" t="s">
        <v>193</v>
      </c>
      <c r="E571" s="135" t="s">
        <v>497</v>
      </c>
      <c r="F571" s="136" t="s">
        <v>498</v>
      </c>
      <c r="G571" s="137" t="s">
        <v>291</v>
      </c>
      <c r="H571" s="138">
        <v>3.04</v>
      </c>
      <c r="I571" s="139"/>
      <c r="J571" s="140">
        <f>ROUND(I571*H571,2)</f>
        <v>0</v>
      </c>
      <c r="K571" s="136" t="s">
        <v>197</v>
      </c>
      <c r="L571" s="33"/>
      <c r="M571" s="141" t="s">
        <v>1</v>
      </c>
      <c r="N571" s="142" t="s">
        <v>51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198</v>
      </c>
      <c r="AT571" s="145" t="s">
        <v>193</v>
      </c>
      <c r="AU571" s="145" t="s">
        <v>96</v>
      </c>
      <c r="AY571" s="17" t="s">
        <v>190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7" t="s">
        <v>94</v>
      </c>
      <c r="BK571" s="146">
        <f>ROUND(I571*H571,2)</f>
        <v>0</v>
      </c>
      <c r="BL571" s="17" t="s">
        <v>198</v>
      </c>
      <c r="BM571" s="145" t="s">
        <v>1251</v>
      </c>
    </row>
    <row r="572" spans="2:65" s="14" customFormat="1" ht="11.25">
      <c r="B572" s="161"/>
      <c r="D572" s="148" t="s">
        <v>200</v>
      </c>
      <c r="E572" s="162" t="s">
        <v>1</v>
      </c>
      <c r="F572" s="163" t="s">
        <v>1252</v>
      </c>
      <c r="H572" s="164">
        <v>3.04</v>
      </c>
      <c r="I572" s="165"/>
      <c r="L572" s="161"/>
      <c r="M572" s="166"/>
      <c r="T572" s="167"/>
      <c r="AT572" s="162" t="s">
        <v>200</v>
      </c>
      <c r="AU572" s="162" t="s">
        <v>96</v>
      </c>
      <c r="AV572" s="14" t="s">
        <v>96</v>
      </c>
      <c r="AW572" s="14" t="s">
        <v>41</v>
      </c>
      <c r="AX572" s="14" t="s">
        <v>94</v>
      </c>
      <c r="AY572" s="162" t="s">
        <v>190</v>
      </c>
    </row>
    <row r="573" spans="2:65" s="1" customFormat="1" ht="24.2" customHeight="1">
      <c r="B573" s="33"/>
      <c r="C573" s="134" t="s">
        <v>1253</v>
      </c>
      <c r="D573" s="134" t="s">
        <v>193</v>
      </c>
      <c r="E573" s="135" t="s">
        <v>502</v>
      </c>
      <c r="F573" s="136" t="s">
        <v>503</v>
      </c>
      <c r="G573" s="137" t="s">
        <v>291</v>
      </c>
      <c r="H573" s="138">
        <v>0.38</v>
      </c>
      <c r="I573" s="139"/>
      <c r="J573" s="140">
        <f>ROUND(I573*H573,2)</f>
        <v>0</v>
      </c>
      <c r="K573" s="136" t="s">
        <v>214</v>
      </c>
      <c r="L573" s="33"/>
      <c r="M573" s="141" t="s">
        <v>1</v>
      </c>
      <c r="N573" s="142" t="s">
        <v>51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198</v>
      </c>
      <c r="AT573" s="145" t="s">
        <v>193</v>
      </c>
      <c r="AU573" s="145" t="s">
        <v>96</v>
      </c>
      <c r="AY573" s="17" t="s">
        <v>190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7" t="s">
        <v>94</v>
      </c>
      <c r="BK573" s="146">
        <f>ROUND(I573*H573,2)</f>
        <v>0</v>
      </c>
      <c r="BL573" s="17" t="s">
        <v>198</v>
      </c>
      <c r="BM573" s="145" t="s">
        <v>1254</v>
      </c>
    </row>
    <row r="574" spans="2:65" s="14" customFormat="1" ht="11.25">
      <c r="B574" s="161"/>
      <c r="D574" s="148" t="s">
        <v>200</v>
      </c>
      <c r="E574" s="162" t="s">
        <v>1</v>
      </c>
      <c r="F574" s="163" t="s">
        <v>1249</v>
      </c>
      <c r="H574" s="164">
        <v>0.38</v>
      </c>
      <c r="I574" s="165"/>
      <c r="L574" s="161"/>
      <c r="M574" s="166"/>
      <c r="T574" s="167"/>
      <c r="AT574" s="162" t="s">
        <v>200</v>
      </c>
      <c r="AU574" s="162" t="s">
        <v>96</v>
      </c>
      <c r="AV574" s="14" t="s">
        <v>96</v>
      </c>
      <c r="AW574" s="14" t="s">
        <v>41</v>
      </c>
      <c r="AX574" s="14" t="s">
        <v>94</v>
      </c>
      <c r="AY574" s="162" t="s">
        <v>190</v>
      </c>
    </row>
    <row r="575" spans="2:65" s="1" customFormat="1" ht="16.5" customHeight="1">
      <c r="B575" s="33"/>
      <c r="C575" s="134" t="s">
        <v>1255</v>
      </c>
      <c r="D575" s="134" t="s">
        <v>193</v>
      </c>
      <c r="E575" s="135" t="s">
        <v>1256</v>
      </c>
      <c r="F575" s="136" t="s">
        <v>1257</v>
      </c>
      <c r="G575" s="137" t="s">
        <v>196</v>
      </c>
      <c r="H575" s="138">
        <v>2</v>
      </c>
      <c r="I575" s="139"/>
      <c r="J575" s="140">
        <f>ROUND(I575*H575,2)</f>
        <v>0</v>
      </c>
      <c r="K575" s="136" t="s">
        <v>197</v>
      </c>
      <c r="L575" s="33"/>
      <c r="M575" s="141" t="s">
        <v>1</v>
      </c>
      <c r="N575" s="142" t="s">
        <v>51</v>
      </c>
      <c r="P575" s="143">
        <f>O575*H575</f>
        <v>0</v>
      </c>
      <c r="Q575" s="143">
        <v>0</v>
      </c>
      <c r="R575" s="143">
        <f>Q575*H575</f>
        <v>0</v>
      </c>
      <c r="S575" s="143">
        <v>0.32500000000000001</v>
      </c>
      <c r="T575" s="144">
        <f>S575*H575</f>
        <v>0.65</v>
      </c>
      <c r="AR575" s="145" t="s">
        <v>198</v>
      </c>
      <c r="AT575" s="145" t="s">
        <v>193</v>
      </c>
      <c r="AU575" s="145" t="s">
        <v>96</v>
      </c>
      <c r="AY575" s="17" t="s">
        <v>190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7" t="s">
        <v>94</v>
      </c>
      <c r="BK575" s="146">
        <f>ROUND(I575*H575,2)</f>
        <v>0</v>
      </c>
      <c r="BL575" s="17" t="s">
        <v>198</v>
      </c>
      <c r="BM575" s="145" t="s">
        <v>1258</v>
      </c>
    </row>
    <row r="576" spans="2:65" s="12" customFormat="1" ht="11.25">
      <c r="B576" s="147"/>
      <c r="D576" s="148" t="s">
        <v>200</v>
      </c>
      <c r="E576" s="149" t="s">
        <v>1</v>
      </c>
      <c r="F576" s="150" t="s">
        <v>1259</v>
      </c>
      <c r="H576" s="149" t="s">
        <v>1</v>
      </c>
      <c r="I576" s="151"/>
      <c r="L576" s="147"/>
      <c r="M576" s="152"/>
      <c r="T576" s="153"/>
      <c r="AT576" s="149" t="s">
        <v>200</v>
      </c>
      <c r="AU576" s="149" t="s">
        <v>96</v>
      </c>
      <c r="AV576" s="12" t="s">
        <v>94</v>
      </c>
      <c r="AW576" s="12" t="s">
        <v>41</v>
      </c>
      <c r="AX576" s="12" t="s">
        <v>86</v>
      </c>
      <c r="AY576" s="149" t="s">
        <v>190</v>
      </c>
    </row>
    <row r="577" spans="2:65" s="14" customFormat="1" ht="11.25">
      <c r="B577" s="161"/>
      <c r="D577" s="148" t="s">
        <v>200</v>
      </c>
      <c r="E577" s="162" t="s">
        <v>1</v>
      </c>
      <c r="F577" s="163" t="s">
        <v>1260</v>
      </c>
      <c r="H577" s="164">
        <v>2</v>
      </c>
      <c r="I577" s="165"/>
      <c r="L577" s="161"/>
      <c r="M577" s="166"/>
      <c r="T577" s="167"/>
      <c r="AT577" s="162" t="s">
        <v>200</v>
      </c>
      <c r="AU577" s="162" t="s">
        <v>96</v>
      </c>
      <c r="AV577" s="14" t="s">
        <v>96</v>
      </c>
      <c r="AW577" s="14" t="s">
        <v>41</v>
      </c>
      <c r="AX577" s="14" t="s">
        <v>86</v>
      </c>
      <c r="AY577" s="162" t="s">
        <v>190</v>
      </c>
    </row>
    <row r="578" spans="2:65" s="15" customFormat="1" ht="11.25">
      <c r="B578" s="168"/>
      <c r="D578" s="148" t="s">
        <v>200</v>
      </c>
      <c r="E578" s="169" t="s">
        <v>742</v>
      </c>
      <c r="F578" s="170" t="s">
        <v>207</v>
      </c>
      <c r="H578" s="171">
        <v>2</v>
      </c>
      <c r="I578" s="172"/>
      <c r="L578" s="168"/>
      <c r="M578" s="173"/>
      <c r="T578" s="174"/>
      <c r="AT578" s="169" t="s">
        <v>200</v>
      </c>
      <c r="AU578" s="169" t="s">
        <v>96</v>
      </c>
      <c r="AV578" s="15" t="s">
        <v>198</v>
      </c>
      <c r="AW578" s="15" t="s">
        <v>41</v>
      </c>
      <c r="AX578" s="15" t="s">
        <v>94</v>
      </c>
      <c r="AY578" s="169" t="s">
        <v>190</v>
      </c>
    </row>
    <row r="579" spans="2:65" s="1" customFormat="1" ht="16.5" customHeight="1">
      <c r="B579" s="33"/>
      <c r="C579" s="134" t="s">
        <v>1261</v>
      </c>
      <c r="D579" s="134" t="s">
        <v>193</v>
      </c>
      <c r="E579" s="135" t="s">
        <v>1262</v>
      </c>
      <c r="F579" s="136" t="s">
        <v>1263</v>
      </c>
      <c r="G579" s="137" t="s">
        <v>224</v>
      </c>
      <c r="H579" s="138">
        <v>10.4</v>
      </c>
      <c r="I579" s="139"/>
      <c r="J579" s="140">
        <f>ROUND(I579*H579,2)</f>
        <v>0</v>
      </c>
      <c r="K579" s="136" t="s">
        <v>197</v>
      </c>
      <c r="L579" s="33"/>
      <c r="M579" s="141" t="s">
        <v>1</v>
      </c>
      <c r="N579" s="142" t="s">
        <v>51</v>
      </c>
      <c r="P579" s="143">
        <f>O579*H579</f>
        <v>0</v>
      </c>
      <c r="Q579" s="143">
        <v>3.0000000000000001E-5</v>
      </c>
      <c r="R579" s="143">
        <f>Q579*H579</f>
        <v>3.1199999999999999E-4</v>
      </c>
      <c r="S579" s="143">
        <v>0</v>
      </c>
      <c r="T579" s="144">
        <f>S579*H579</f>
        <v>0</v>
      </c>
      <c r="AR579" s="145" t="s">
        <v>198</v>
      </c>
      <c r="AT579" s="145" t="s">
        <v>193</v>
      </c>
      <c r="AU579" s="145" t="s">
        <v>96</v>
      </c>
      <c r="AY579" s="17" t="s">
        <v>190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7" t="s">
        <v>94</v>
      </c>
      <c r="BK579" s="146">
        <f>ROUND(I579*H579,2)</f>
        <v>0</v>
      </c>
      <c r="BL579" s="17" t="s">
        <v>198</v>
      </c>
      <c r="BM579" s="145" t="s">
        <v>1264</v>
      </c>
    </row>
    <row r="580" spans="2:65" s="12" customFormat="1" ht="11.25">
      <c r="B580" s="147"/>
      <c r="D580" s="148" t="s">
        <v>200</v>
      </c>
      <c r="E580" s="149" t="s">
        <v>1</v>
      </c>
      <c r="F580" s="150" t="s">
        <v>1259</v>
      </c>
      <c r="H580" s="149" t="s">
        <v>1</v>
      </c>
      <c r="I580" s="151"/>
      <c r="L580" s="147"/>
      <c r="M580" s="152"/>
      <c r="T580" s="153"/>
      <c r="AT580" s="149" t="s">
        <v>200</v>
      </c>
      <c r="AU580" s="149" t="s">
        <v>96</v>
      </c>
      <c r="AV580" s="12" t="s">
        <v>94</v>
      </c>
      <c r="AW580" s="12" t="s">
        <v>41</v>
      </c>
      <c r="AX580" s="12" t="s">
        <v>86</v>
      </c>
      <c r="AY580" s="149" t="s">
        <v>190</v>
      </c>
    </row>
    <row r="581" spans="2:65" s="14" customFormat="1" ht="11.25">
      <c r="B581" s="161"/>
      <c r="D581" s="148" t="s">
        <v>200</v>
      </c>
      <c r="E581" s="162" t="s">
        <v>1</v>
      </c>
      <c r="F581" s="163" t="s">
        <v>1265</v>
      </c>
      <c r="H581" s="164">
        <v>10.4</v>
      </c>
      <c r="I581" s="165"/>
      <c r="L581" s="161"/>
      <c r="M581" s="166"/>
      <c r="T581" s="167"/>
      <c r="AT581" s="162" t="s">
        <v>200</v>
      </c>
      <c r="AU581" s="162" t="s">
        <v>96</v>
      </c>
      <c r="AV581" s="14" t="s">
        <v>96</v>
      </c>
      <c r="AW581" s="14" t="s">
        <v>41</v>
      </c>
      <c r="AX581" s="14" t="s">
        <v>94</v>
      </c>
      <c r="AY581" s="162" t="s">
        <v>190</v>
      </c>
    </row>
    <row r="582" spans="2:65" s="1" customFormat="1" ht="16.5" customHeight="1">
      <c r="B582" s="33"/>
      <c r="C582" s="134" t="s">
        <v>1266</v>
      </c>
      <c r="D582" s="134" t="s">
        <v>193</v>
      </c>
      <c r="E582" s="135" t="s">
        <v>493</v>
      </c>
      <c r="F582" s="136" t="s">
        <v>494</v>
      </c>
      <c r="G582" s="137" t="s">
        <v>291</v>
      </c>
      <c r="H582" s="138">
        <v>0.65</v>
      </c>
      <c r="I582" s="139"/>
      <c r="J582" s="140">
        <f>ROUND(I582*H582,2)</f>
        <v>0</v>
      </c>
      <c r="K582" s="136" t="s">
        <v>197</v>
      </c>
      <c r="L582" s="33"/>
      <c r="M582" s="141" t="s">
        <v>1</v>
      </c>
      <c r="N582" s="142" t="s">
        <v>51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198</v>
      </c>
      <c r="AT582" s="145" t="s">
        <v>193</v>
      </c>
      <c r="AU582" s="145" t="s">
        <v>96</v>
      </c>
      <c r="AY582" s="17" t="s">
        <v>190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7" t="s">
        <v>94</v>
      </c>
      <c r="BK582" s="146">
        <f>ROUND(I582*H582,2)</f>
        <v>0</v>
      </c>
      <c r="BL582" s="17" t="s">
        <v>198</v>
      </c>
      <c r="BM582" s="145" t="s">
        <v>1267</v>
      </c>
    </row>
    <row r="583" spans="2:65" s="14" customFormat="1" ht="11.25">
      <c r="B583" s="161"/>
      <c r="D583" s="148" t="s">
        <v>200</v>
      </c>
      <c r="E583" s="162" t="s">
        <v>1</v>
      </c>
      <c r="F583" s="163" t="s">
        <v>1268</v>
      </c>
      <c r="H583" s="164">
        <v>0.65</v>
      </c>
      <c r="I583" s="165"/>
      <c r="L583" s="161"/>
      <c r="M583" s="166"/>
      <c r="T583" s="167"/>
      <c r="AT583" s="162" t="s">
        <v>200</v>
      </c>
      <c r="AU583" s="162" t="s">
        <v>96</v>
      </c>
      <c r="AV583" s="14" t="s">
        <v>96</v>
      </c>
      <c r="AW583" s="14" t="s">
        <v>41</v>
      </c>
      <c r="AX583" s="14" t="s">
        <v>94</v>
      </c>
      <c r="AY583" s="162" t="s">
        <v>190</v>
      </c>
    </row>
    <row r="584" spans="2:65" s="1" customFormat="1" ht="16.5" customHeight="1">
      <c r="B584" s="33"/>
      <c r="C584" s="134" t="s">
        <v>1269</v>
      </c>
      <c r="D584" s="134" t="s">
        <v>193</v>
      </c>
      <c r="E584" s="135" t="s">
        <v>497</v>
      </c>
      <c r="F584" s="136" t="s">
        <v>498</v>
      </c>
      <c r="G584" s="137" t="s">
        <v>291</v>
      </c>
      <c r="H584" s="138">
        <v>41.6</v>
      </c>
      <c r="I584" s="139"/>
      <c r="J584" s="140">
        <f>ROUND(I584*H584,2)</f>
        <v>0</v>
      </c>
      <c r="K584" s="136" t="s">
        <v>197</v>
      </c>
      <c r="L584" s="33"/>
      <c r="M584" s="141" t="s">
        <v>1</v>
      </c>
      <c r="N584" s="142" t="s">
        <v>51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198</v>
      </c>
      <c r="AT584" s="145" t="s">
        <v>193</v>
      </c>
      <c r="AU584" s="145" t="s">
        <v>96</v>
      </c>
      <c r="AY584" s="17" t="s">
        <v>190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7" t="s">
        <v>94</v>
      </c>
      <c r="BK584" s="146">
        <f>ROUND(I584*H584,2)</f>
        <v>0</v>
      </c>
      <c r="BL584" s="17" t="s">
        <v>198</v>
      </c>
      <c r="BM584" s="145" t="s">
        <v>1270</v>
      </c>
    </row>
    <row r="585" spans="2:65" s="14" customFormat="1" ht="11.25">
      <c r="B585" s="161"/>
      <c r="D585" s="148" t="s">
        <v>200</v>
      </c>
      <c r="E585" s="162" t="s">
        <v>1</v>
      </c>
      <c r="F585" s="163" t="s">
        <v>1271</v>
      </c>
      <c r="H585" s="164">
        <v>5.2</v>
      </c>
      <c r="I585" s="165"/>
      <c r="L585" s="161"/>
      <c r="M585" s="166"/>
      <c r="T585" s="167"/>
      <c r="AT585" s="162" t="s">
        <v>200</v>
      </c>
      <c r="AU585" s="162" t="s">
        <v>96</v>
      </c>
      <c r="AV585" s="14" t="s">
        <v>96</v>
      </c>
      <c r="AW585" s="14" t="s">
        <v>41</v>
      </c>
      <c r="AX585" s="14" t="s">
        <v>94</v>
      </c>
      <c r="AY585" s="162" t="s">
        <v>190</v>
      </c>
    </row>
    <row r="586" spans="2:65" s="14" customFormat="1" ht="11.25">
      <c r="B586" s="161"/>
      <c r="D586" s="148" t="s">
        <v>200</v>
      </c>
      <c r="F586" s="163" t="s">
        <v>1272</v>
      </c>
      <c r="H586" s="164">
        <v>41.6</v>
      </c>
      <c r="I586" s="165"/>
      <c r="L586" s="161"/>
      <c r="M586" s="166"/>
      <c r="T586" s="167"/>
      <c r="AT586" s="162" t="s">
        <v>200</v>
      </c>
      <c r="AU586" s="162" t="s">
        <v>96</v>
      </c>
      <c r="AV586" s="14" t="s">
        <v>96</v>
      </c>
      <c r="AW586" s="14" t="s">
        <v>4</v>
      </c>
      <c r="AX586" s="14" t="s">
        <v>94</v>
      </c>
      <c r="AY586" s="162" t="s">
        <v>190</v>
      </c>
    </row>
    <row r="587" spans="2:65" s="1" customFormat="1" ht="24.2" customHeight="1">
      <c r="B587" s="33"/>
      <c r="C587" s="134" t="s">
        <v>1273</v>
      </c>
      <c r="D587" s="134" t="s">
        <v>193</v>
      </c>
      <c r="E587" s="135" t="s">
        <v>455</v>
      </c>
      <c r="F587" s="136" t="s">
        <v>456</v>
      </c>
      <c r="G587" s="137" t="s">
        <v>291</v>
      </c>
      <c r="H587" s="138">
        <v>0.65</v>
      </c>
      <c r="I587" s="139"/>
      <c r="J587" s="140">
        <f>ROUND(I587*H587,2)</f>
        <v>0</v>
      </c>
      <c r="K587" s="136" t="s">
        <v>214</v>
      </c>
      <c r="L587" s="33"/>
      <c r="M587" s="141" t="s">
        <v>1</v>
      </c>
      <c r="N587" s="142" t="s">
        <v>51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198</v>
      </c>
      <c r="AT587" s="145" t="s">
        <v>193</v>
      </c>
      <c r="AU587" s="145" t="s">
        <v>96</v>
      </c>
      <c r="AY587" s="17" t="s">
        <v>190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7" t="s">
        <v>94</v>
      </c>
      <c r="BK587" s="146">
        <f>ROUND(I587*H587,2)</f>
        <v>0</v>
      </c>
      <c r="BL587" s="17" t="s">
        <v>198</v>
      </c>
      <c r="BM587" s="145" t="s">
        <v>1274</v>
      </c>
    </row>
    <row r="588" spans="2:65" s="14" customFormat="1" ht="11.25">
      <c r="B588" s="161"/>
      <c r="D588" s="148" t="s">
        <v>200</v>
      </c>
      <c r="E588" s="162" t="s">
        <v>1</v>
      </c>
      <c r="F588" s="163" t="s">
        <v>1268</v>
      </c>
      <c r="H588" s="164">
        <v>0.65</v>
      </c>
      <c r="I588" s="165"/>
      <c r="L588" s="161"/>
      <c r="M588" s="166"/>
      <c r="T588" s="167"/>
      <c r="AT588" s="162" t="s">
        <v>200</v>
      </c>
      <c r="AU588" s="162" t="s">
        <v>96</v>
      </c>
      <c r="AV588" s="14" t="s">
        <v>96</v>
      </c>
      <c r="AW588" s="14" t="s">
        <v>41</v>
      </c>
      <c r="AX588" s="14" t="s">
        <v>94</v>
      </c>
      <c r="AY588" s="162" t="s">
        <v>190</v>
      </c>
    </row>
    <row r="589" spans="2:65" s="1" customFormat="1" ht="16.5" customHeight="1">
      <c r="B589" s="33"/>
      <c r="C589" s="134" t="s">
        <v>1275</v>
      </c>
      <c r="D589" s="134" t="s">
        <v>193</v>
      </c>
      <c r="E589" s="135" t="s">
        <v>1276</v>
      </c>
      <c r="F589" s="136" t="s">
        <v>1277</v>
      </c>
      <c r="G589" s="137" t="s">
        <v>196</v>
      </c>
      <c r="H589" s="138">
        <v>5.3</v>
      </c>
      <c r="I589" s="139"/>
      <c r="J589" s="140">
        <f>ROUND(I589*H589,2)</f>
        <v>0</v>
      </c>
      <c r="K589" s="136" t="s">
        <v>197</v>
      </c>
      <c r="L589" s="33"/>
      <c r="M589" s="141" t="s">
        <v>1</v>
      </c>
      <c r="N589" s="142" t="s">
        <v>51</v>
      </c>
      <c r="P589" s="143">
        <f>O589*H589</f>
        <v>0</v>
      </c>
      <c r="Q589" s="143">
        <v>4.0000000000000003E-5</v>
      </c>
      <c r="R589" s="143">
        <f>Q589*H589</f>
        <v>2.12E-4</v>
      </c>
      <c r="S589" s="143">
        <v>0.115</v>
      </c>
      <c r="T589" s="144">
        <f>S589*H589</f>
        <v>0.60950000000000004</v>
      </c>
      <c r="AR589" s="145" t="s">
        <v>198</v>
      </c>
      <c r="AT589" s="145" t="s">
        <v>193</v>
      </c>
      <c r="AU589" s="145" t="s">
        <v>96</v>
      </c>
      <c r="AY589" s="17" t="s">
        <v>190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7" t="s">
        <v>94</v>
      </c>
      <c r="BK589" s="146">
        <f>ROUND(I589*H589,2)</f>
        <v>0</v>
      </c>
      <c r="BL589" s="17" t="s">
        <v>198</v>
      </c>
      <c r="BM589" s="145" t="s">
        <v>1278</v>
      </c>
    </row>
    <row r="590" spans="2:65" s="12" customFormat="1" ht="11.25">
      <c r="B590" s="147"/>
      <c r="D590" s="148" t="s">
        <v>200</v>
      </c>
      <c r="E590" s="149" t="s">
        <v>1</v>
      </c>
      <c r="F590" s="150" t="s">
        <v>1279</v>
      </c>
      <c r="H590" s="149" t="s">
        <v>1</v>
      </c>
      <c r="I590" s="151"/>
      <c r="L590" s="147"/>
      <c r="M590" s="152"/>
      <c r="T590" s="153"/>
      <c r="AT590" s="149" t="s">
        <v>200</v>
      </c>
      <c r="AU590" s="149" t="s">
        <v>96</v>
      </c>
      <c r="AV590" s="12" t="s">
        <v>94</v>
      </c>
      <c r="AW590" s="12" t="s">
        <v>41</v>
      </c>
      <c r="AX590" s="12" t="s">
        <v>86</v>
      </c>
      <c r="AY590" s="149" t="s">
        <v>190</v>
      </c>
    </row>
    <row r="591" spans="2:65" s="14" customFormat="1" ht="11.25">
      <c r="B591" s="161"/>
      <c r="D591" s="148" t="s">
        <v>200</v>
      </c>
      <c r="E591" s="162" t="s">
        <v>1</v>
      </c>
      <c r="F591" s="163" t="s">
        <v>1280</v>
      </c>
      <c r="H591" s="164">
        <v>5.3</v>
      </c>
      <c r="I591" s="165"/>
      <c r="L591" s="161"/>
      <c r="M591" s="166"/>
      <c r="T591" s="167"/>
      <c r="AT591" s="162" t="s">
        <v>200</v>
      </c>
      <c r="AU591" s="162" t="s">
        <v>96</v>
      </c>
      <c r="AV591" s="14" t="s">
        <v>96</v>
      </c>
      <c r="AW591" s="14" t="s">
        <v>41</v>
      </c>
      <c r="AX591" s="14" t="s">
        <v>86</v>
      </c>
      <c r="AY591" s="162" t="s">
        <v>190</v>
      </c>
    </row>
    <row r="592" spans="2:65" s="15" customFormat="1" ht="11.25">
      <c r="B592" s="168"/>
      <c r="D592" s="148" t="s">
        <v>200</v>
      </c>
      <c r="E592" s="169" t="s">
        <v>785</v>
      </c>
      <c r="F592" s="170" t="s">
        <v>207</v>
      </c>
      <c r="H592" s="171">
        <v>5.3</v>
      </c>
      <c r="I592" s="172"/>
      <c r="L592" s="168"/>
      <c r="M592" s="173"/>
      <c r="T592" s="174"/>
      <c r="AT592" s="169" t="s">
        <v>200</v>
      </c>
      <c r="AU592" s="169" t="s">
        <v>96</v>
      </c>
      <c r="AV592" s="15" t="s">
        <v>198</v>
      </c>
      <c r="AW592" s="15" t="s">
        <v>41</v>
      </c>
      <c r="AX592" s="15" t="s">
        <v>94</v>
      </c>
      <c r="AY592" s="169" t="s">
        <v>190</v>
      </c>
    </row>
    <row r="593" spans="2:65" s="1" customFormat="1" ht="21.75" customHeight="1">
      <c r="B593" s="33"/>
      <c r="C593" s="134" t="s">
        <v>1281</v>
      </c>
      <c r="D593" s="134" t="s">
        <v>193</v>
      </c>
      <c r="E593" s="135" t="s">
        <v>1282</v>
      </c>
      <c r="F593" s="136" t="s">
        <v>1283</v>
      </c>
      <c r="G593" s="137" t="s">
        <v>196</v>
      </c>
      <c r="H593" s="138">
        <v>8.9600000000000009</v>
      </c>
      <c r="I593" s="139"/>
      <c r="J593" s="140">
        <f>ROUND(I593*H593,2)</f>
        <v>0</v>
      </c>
      <c r="K593" s="136" t="s">
        <v>197</v>
      </c>
      <c r="L593" s="33"/>
      <c r="M593" s="141" t="s">
        <v>1</v>
      </c>
      <c r="N593" s="142" t="s">
        <v>51</v>
      </c>
      <c r="P593" s="143">
        <f>O593*H593</f>
        <v>0</v>
      </c>
      <c r="Q593" s="143">
        <v>5.0000000000000002E-5</v>
      </c>
      <c r="R593" s="143">
        <f>Q593*H593</f>
        <v>4.4800000000000005E-4</v>
      </c>
      <c r="S593" s="143">
        <v>0.115</v>
      </c>
      <c r="T593" s="144">
        <f>S593*H593</f>
        <v>1.0304000000000002</v>
      </c>
      <c r="AR593" s="145" t="s">
        <v>198</v>
      </c>
      <c r="AT593" s="145" t="s">
        <v>193</v>
      </c>
      <c r="AU593" s="145" t="s">
        <v>96</v>
      </c>
      <c r="AY593" s="17" t="s">
        <v>190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7" t="s">
        <v>94</v>
      </c>
      <c r="BK593" s="146">
        <f>ROUND(I593*H593,2)</f>
        <v>0</v>
      </c>
      <c r="BL593" s="17" t="s">
        <v>198</v>
      </c>
      <c r="BM593" s="145" t="s">
        <v>1284</v>
      </c>
    </row>
    <row r="594" spans="2:65" s="12" customFormat="1" ht="11.25">
      <c r="B594" s="147"/>
      <c r="D594" s="148" t="s">
        <v>200</v>
      </c>
      <c r="E594" s="149" t="s">
        <v>1</v>
      </c>
      <c r="F594" s="150" t="s">
        <v>1279</v>
      </c>
      <c r="H594" s="149" t="s">
        <v>1</v>
      </c>
      <c r="I594" s="151"/>
      <c r="L594" s="147"/>
      <c r="M594" s="152"/>
      <c r="T594" s="153"/>
      <c r="AT594" s="149" t="s">
        <v>200</v>
      </c>
      <c r="AU594" s="149" t="s">
        <v>96</v>
      </c>
      <c r="AV594" s="12" t="s">
        <v>94</v>
      </c>
      <c r="AW594" s="12" t="s">
        <v>41</v>
      </c>
      <c r="AX594" s="12" t="s">
        <v>86</v>
      </c>
      <c r="AY594" s="149" t="s">
        <v>190</v>
      </c>
    </row>
    <row r="595" spans="2:65" s="14" customFormat="1" ht="11.25">
      <c r="B595" s="161"/>
      <c r="D595" s="148" t="s">
        <v>200</v>
      </c>
      <c r="E595" s="162" t="s">
        <v>1</v>
      </c>
      <c r="F595" s="163" t="s">
        <v>1285</v>
      </c>
      <c r="H595" s="164">
        <v>8.9600000000000009</v>
      </c>
      <c r="I595" s="165"/>
      <c r="L595" s="161"/>
      <c r="M595" s="166"/>
      <c r="T595" s="167"/>
      <c r="AT595" s="162" t="s">
        <v>200</v>
      </c>
      <c r="AU595" s="162" t="s">
        <v>96</v>
      </c>
      <c r="AV595" s="14" t="s">
        <v>96</v>
      </c>
      <c r="AW595" s="14" t="s">
        <v>41</v>
      </c>
      <c r="AX595" s="14" t="s">
        <v>86</v>
      </c>
      <c r="AY595" s="162" t="s">
        <v>190</v>
      </c>
    </row>
    <row r="596" spans="2:65" s="15" customFormat="1" ht="11.25">
      <c r="B596" s="168"/>
      <c r="D596" s="148" t="s">
        <v>200</v>
      </c>
      <c r="E596" s="169" t="s">
        <v>770</v>
      </c>
      <c r="F596" s="170" t="s">
        <v>207</v>
      </c>
      <c r="H596" s="171">
        <v>8.9600000000000009</v>
      </c>
      <c r="I596" s="172"/>
      <c r="L596" s="168"/>
      <c r="M596" s="173"/>
      <c r="T596" s="174"/>
      <c r="AT596" s="169" t="s">
        <v>200</v>
      </c>
      <c r="AU596" s="169" t="s">
        <v>96</v>
      </c>
      <c r="AV596" s="15" t="s">
        <v>198</v>
      </c>
      <c r="AW596" s="15" t="s">
        <v>41</v>
      </c>
      <c r="AX596" s="15" t="s">
        <v>94</v>
      </c>
      <c r="AY596" s="169" t="s">
        <v>190</v>
      </c>
    </row>
    <row r="597" spans="2:65" s="1" customFormat="1" ht="16.5" customHeight="1">
      <c r="B597" s="33"/>
      <c r="C597" s="134" t="s">
        <v>1286</v>
      </c>
      <c r="D597" s="134" t="s">
        <v>193</v>
      </c>
      <c r="E597" s="135" t="s">
        <v>1287</v>
      </c>
      <c r="F597" s="136" t="s">
        <v>1288</v>
      </c>
      <c r="G597" s="137" t="s">
        <v>224</v>
      </c>
      <c r="H597" s="138">
        <v>24.4</v>
      </c>
      <c r="I597" s="139"/>
      <c r="J597" s="140">
        <f>ROUND(I597*H597,2)</f>
        <v>0</v>
      </c>
      <c r="K597" s="136" t="s">
        <v>197</v>
      </c>
      <c r="L597" s="33"/>
      <c r="M597" s="141" t="s">
        <v>1</v>
      </c>
      <c r="N597" s="142" t="s">
        <v>51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198</v>
      </c>
      <c r="AT597" s="145" t="s">
        <v>193</v>
      </c>
      <c r="AU597" s="145" t="s">
        <v>96</v>
      </c>
      <c r="AY597" s="17" t="s">
        <v>190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7" t="s">
        <v>94</v>
      </c>
      <c r="BK597" s="146">
        <f>ROUND(I597*H597,2)</f>
        <v>0</v>
      </c>
      <c r="BL597" s="17" t="s">
        <v>198</v>
      </c>
      <c r="BM597" s="145" t="s">
        <v>1289</v>
      </c>
    </row>
    <row r="598" spans="2:65" s="12" customFormat="1" ht="11.25">
      <c r="B598" s="147"/>
      <c r="D598" s="148" t="s">
        <v>200</v>
      </c>
      <c r="E598" s="149" t="s">
        <v>1</v>
      </c>
      <c r="F598" s="150" t="s">
        <v>1290</v>
      </c>
      <c r="H598" s="149" t="s">
        <v>1</v>
      </c>
      <c r="I598" s="151"/>
      <c r="L598" s="147"/>
      <c r="M598" s="152"/>
      <c r="T598" s="153"/>
      <c r="AT598" s="149" t="s">
        <v>200</v>
      </c>
      <c r="AU598" s="149" t="s">
        <v>96</v>
      </c>
      <c r="AV598" s="12" t="s">
        <v>94</v>
      </c>
      <c r="AW598" s="12" t="s">
        <v>41</v>
      </c>
      <c r="AX598" s="12" t="s">
        <v>86</v>
      </c>
      <c r="AY598" s="149" t="s">
        <v>190</v>
      </c>
    </row>
    <row r="599" spans="2:65" s="14" customFormat="1" ht="11.25">
      <c r="B599" s="161"/>
      <c r="D599" s="148" t="s">
        <v>200</v>
      </c>
      <c r="E599" s="162" t="s">
        <v>788</v>
      </c>
      <c r="F599" s="163" t="s">
        <v>1291</v>
      </c>
      <c r="H599" s="164">
        <v>12.8</v>
      </c>
      <c r="I599" s="165"/>
      <c r="L599" s="161"/>
      <c r="M599" s="166"/>
      <c r="T599" s="167"/>
      <c r="AT599" s="162" t="s">
        <v>200</v>
      </c>
      <c r="AU599" s="162" t="s">
        <v>96</v>
      </c>
      <c r="AV599" s="14" t="s">
        <v>96</v>
      </c>
      <c r="AW599" s="14" t="s">
        <v>41</v>
      </c>
      <c r="AX599" s="14" t="s">
        <v>86</v>
      </c>
      <c r="AY599" s="162" t="s">
        <v>190</v>
      </c>
    </row>
    <row r="600" spans="2:65" s="14" customFormat="1" ht="11.25">
      <c r="B600" s="161"/>
      <c r="D600" s="148" t="s">
        <v>200</v>
      </c>
      <c r="E600" s="162" t="s">
        <v>1292</v>
      </c>
      <c r="F600" s="163" t="s">
        <v>1293</v>
      </c>
      <c r="H600" s="164">
        <v>11.6</v>
      </c>
      <c r="I600" s="165"/>
      <c r="L600" s="161"/>
      <c r="M600" s="166"/>
      <c r="T600" s="167"/>
      <c r="AT600" s="162" t="s">
        <v>200</v>
      </c>
      <c r="AU600" s="162" t="s">
        <v>96</v>
      </c>
      <c r="AV600" s="14" t="s">
        <v>96</v>
      </c>
      <c r="AW600" s="14" t="s">
        <v>41</v>
      </c>
      <c r="AX600" s="14" t="s">
        <v>86</v>
      </c>
      <c r="AY600" s="162" t="s">
        <v>190</v>
      </c>
    </row>
    <row r="601" spans="2:65" s="15" customFormat="1" ht="11.25">
      <c r="B601" s="168"/>
      <c r="D601" s="148" t="s">
        <v>200</v>
      </c>
      <c r="E601" s="169" t="s">
        <v>1</v>
      </c>
      <c r="F601" s="170" t="s">
        <v>207</v>
      </c>
      <c r="H601" s="171">
        <v>24.4</v>
      </c>
      <c r="I601" s="172"/>
      <c r="L601" s="168"/>
      <c r="M601" s="173"/>
      <c r="T601" s="174"/>
      <c r="AT601" s="169" t="s">
        <v>200</v>
      </c>
      <c r="AU601" s="169" t="s">
        <v>96</v>
      </c>
      <c r="AV601" s="15" t="s">
        <v>198</v>
      </c>
      <c r="AW601" s="15" t="s">
        <v>41</v>
      </c>
      <c r="AX601" s="15" t="s">
        <v>94</v>
      </c>
      <c r="AY601" s="169" t="s">
        <v>190</v>
      </c>
    </row>
    <row r="602" spans="2:65" s="1" customFormat="1" ht="16.5" customHeight="1">
      <c r="B602" s="33"/>
      <c r="C602" s="134" t="s">
        <v>1294</v>
      </c>
      <c r="D602" s="134" t="s">
        <v>193</v>
      </c>
      <c r="E602" s="135" t="s">
        <v>493</v>
      </c>
      <c r="F602" s="136" t="s">
        <v>494</v>
      </c>
      <c r="G602" s="137" t="s">
        <v>291</v>
      </c>
      <c r="H602" s="138">
        <v>1.64</v>
      </c>
      <c r="I602" s="139"/>
      <c r="J602" s="140">
        <f>ROUND(I602*H602,2)</f>
        <v>0</v>
      </c>
      <c r="K602" s="136" t="s">
        <v>197</v>
      </c>
      <c r="L602" s="33"/>
      <c r="M602" s="141" t="s">
        <v>1</v>
      </c>
      <c r="N602" s="142" t="s">
        <v>51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198</v>
      </c>
      <c r="AT602" s="145" t="s">
        <v>193</v>
      </c>
      <c r="AU602" s="145" t="s">
        <v>96</v>
      </c>
      <c r="AY602" s="17" t="s">
        <v>190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7" t="s">
        <v>94</v>
      </c>
      <c r="BK602" s="146">
        <f>ROUND(I602*H602,2)</f>
        <v>0</v>
      </c>
      <c r="BL602" s="17" t="s">
        <v>198</v>
      </c>
      <c r="BM602" s="145" t="s">
        <v>1295</v>
      </c>
    </row>
    <row r="603" spans="2:65" s="14" customFormat="1" ht="11.25">
      <c r="B603" s="161"/>
      <c r="D603" s="148" t="s">
        <v>200</v>
      </c>
      <c r="E603" s="162" t="s">
        <v>1</v>
      </c>
      <c r="F603" s="163" t="s">
        <v>805</v>
      </c>
      <c r="H603" s="164">
        <v>1.64</v>
      </c>
      <c r="I603" s="165"/>
      <c r="L603" s="161"/>
      <c r="M603" s="166"/>
      <c r="T603" s="167"/>
      <c r="AT603" s="162" t="s">
        <v>200</v>
      </c>
      <c r="AU603" s="162" t="s">
        <v>96</v>
      </c>
      <c r="AV603" s="14" t="s">
        <v>96</v>
      </c>
      <c r="AW603" s="14" t="s">
        <v>41</v>
      </c>
      <c r="AX603" s="14" t="s">
        <v>94</v>
      </c>
      <c r="AY603" s="162" t="s">
        <v>190</v>
      </c>
    </row>
    <row r="604" spans="2:65" s="1" customFormat="1" ht="16.5" customHeight="1">
      <c r="B604" s="33"/>
      <c r="C604" s="134" t="s">
        <v>1296</v>
      </c>
      <c r="D604" s="134" t="s">
        <v>193</v>
      </c>
      <c r="E604" s="135" t="s">
        <v>497</v>
      </c>
      <c r="F604" s="136" t="s">
        <v>498</v>
      </c>
      <c r="G604" s="137" t="s">
        <v>291</v>
      </c>
      <c r="H604" s="138">
        <v>13.12</v>
      </c>
      <c r="I604" s="139"/>
      <c r="J604" s="140">
        <f>ROUND(I604*H604,2)</f>
        <v>0</v>
      </c>
      <c r="K604" s="136" t="s">
        <v>197</v>
      </c>
      <c r="L604" s="33"/>
      <c r="M604" s="141" t="s">
        <v>1</v>
      </c>
      <c r="N604" s="142" t="s">
        <v>51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198</v>
      </c>
      <c r="AT604" s="145" t="s">
        <v>193</v>
      </c>
      <c r="AU604" s="145" t="s">
        <v>96</v>
      </c>
      <c r="AY604" s="17" t="s">
        <v>190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7" t="s">
        <v>94</v>
      </c>
      <c r="BK604" s="146">
        <f>ROUND(I604*H604,2)</f>
        <v>0</v>
      </c>
      <c r="BL604" s="17" t="s">
        <v>198</v>
      </c>
      <c r="BM604" s="145" t="s">
        <v>1297</v>
      </c>
    </row>
    <row r="605" spans="2:65" s="14" customFormat="1" ht="11.25">
      <c r="B605" s="161"/>
      <c r="D605" s="148" t="s">
        <v>200</v>
      </c>
      <c r="E605" s="162" t="s">
        <v>1</v>
      </c>
      <c r="F605" s="163" t="s">
        <v>1298</v>
      </c>
      <c r="H605" s="164">
        <v>13.12</v>
      </c>
      <c r="I605" s="165"/>
      <c r="L605" s="161"/>
      <c r="M605" s="166"/>
      <c r="T605" s="167"/>
      <c r="AT605" s="162" t="s">
        <v>200</v>
      </c>
      <c r="AU605" s="162" t="s">
        <v>96</v>
      </c>
      <c r="AV605" s="14" t="s">
        <v>96</v>
      </c>
      <c r="AW605" s="14" t="s">
        <v>41</v>
      </c>
      <c r="AX605" s="14" t="s">
        <v>94</v>
      </c>
      <c r="AY605" s="162" t="s">
        <v>190</v>
      </c>
    </row>
    <row r="606" spans="2:65" s="1" customFormat="1" ht="24.2" customHeight="1">
      <c r="B606" s="33"/>
      <c r="C606" s="134" t="s">
        <v>1299</v>
      </c>
      <c r="D606" s="134" t="s">
        <v>193</v>
      </c>
      <c r="E606" s="135" t="s">
        <v>1300</v>
      </c>
      <c r="F606" s="136" t="s">
        <v>1301</v>
      </c>
      <c r="G606" s="137" t="s">
        <v>291</v>
      </c>
      <c r="H606" s="138">
        <v>1.64</v>
      </c>
      <c r="I606" s="139"/>
      <c r="J606" s="140">
        <f>ROUND(I606*H606,2)</f>
        <v>0</v>
      </c>
      <c r="K606" s="136" t="s">
        <v>214</v>
      </c>
      <c r="L606" s="33"/>
      <c r="M606" s="141" t="s">
        <v>1</v>
      </c>
      <c r="N606" s="142" t="s">
        <v>51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198</v>
      </c>
      <c r="AT606" s="145" t="s">
        <v>193</v>
      </c>
      <c r="AU606" s="145" t="s">
        <v>96</v>
      </c>
      <c r="AY606" s="17" t="s">
        <v>190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7" t="s">
        <v>94</v>
      </c>
      <c r="BK606" s="146">
        <f>ROUND(I606*H606,2)</f>
        <v>0</v>
      </c>
      <c r="BL606" s="17" t="s">
        <v>198</v>
      </c>
      <c r="BM606" s="145" t="s">
        <v>1302</v>
      </c>
    </row>
    <row r="607" spans="2:65" s="12" customFormat="1" ht="11.25">
      <c r="B607" s="147"/>
      <c r="D607" s="148" t="s">
        <v>200</v>
      </c>
      <c r="E607" s="149" t="s">
        <v>1</v>
      </c>
      <c r="F607" s="150" t="s">
        <v>1303</v>
      </c>
      <c r="H607" s="149" t="s">
        <v>1</v>
      </c>
      <c r="I607" s="151"/>
      <c r="L607" s="147"/>
      <c r="M607" s="152"/>
      <c r="T607" s="153"/>
      <c r="AT607" s="149" t="s">
        <v>200</v>
      </c>
      <c r="AU607" s="149" t="s">
        <v>96</v>
      </c>
      <c r="AV607" s="12" t="s">
        <v>94</v>
      </c>
      <c r="AW607" s="12" t="s">
        <v>41</v>
      </c>
      <c r="AX607" s="12" t="s">
        <v>86</v>
      </c>
      <c r="AY607" s="149" t="s">
        <v>190</v>
      </c>
    </row>
    <row r="608" spans="2:65" s="14" customFormat="1" ht="11.25">
      <c r="B608" s="161"/>
      <c r="D608" s="148" t="s">
        <v>200</v>
      </c>
      <c r="E608" s="162" t="s">
        <v>1</v>
      </c>
      <c r="F608" s="163" t="s">
        <v>1304</v>
      </c>
      <c r="H608" s="164">
        <v>1.03</v>
      </c>
      <c r="I608" s="165"/>
      <c r="L608" s="161"/>
      <c r="M608" s="166"/>
      <c r="T608" s="167"/>
      <c r="AT608" s="162" t="s">
        <v>200</v>
      </c>
      <c r="AU608" s="162" t="s">
        <v>96</v>
      </c>
      <c r="AV608" s="14" t="s">
        <v>96</v>
      </c>
      <c r="AW608" s="14" t="s">
        <v>41</v>
      </c>
      <c r="AX608" s="14" t="s">
        <v>86</v>
      </c>
      <c r="AY608" s="162" t="s">
        <v>190</v>
      </c>
    </row>
    <row r="609" spans="2:65" s="14" customFormat="1" ht="11.25">
      <c r="B609" s="161"/>
      <c r="D609" s="148" t="s">
        <v>200</v>
      </c>
      <c r="E609" s="162" t="s">
        <v>1</v>
      </c>
      <c r="F609" s="163" t="s">
        <v>1305</v>
      </c>
      <c r="H609" s="164">
        <v>0.61</v>
      </c>
      <c r="I609" s="165"/>
      <c r="L609" s="161"/>
      <c r="M609" s="166"/>
      <c r="T609" s="167"/>
      <c r="AT609" s="162" t="s">
        <v>200</v>
      </c>
      <c r="AU609" s="162" t="s">
        <v>96</v>
      </c>
      <c r="AV609" s="14" t="s">
        <v>96</v>
      </c>
      <c r="AW609" s="14" t="s">
        <v>41</v>
      </c>
      <c r="AX609" s="14" t="s">
        <v>86</v>
      </c>
      <c r="AY609" s="162" t="s">
        <v>190</v>
      </c>
    </row>
    <row r="610" spans="2:65" s="15" customFormat="1" ht="11.25">
      <c r="B610" s="168"/>
      <c r="D610" s="148" t="s">
        <v>200</v>
      </c>
      <c r="E610" s="169" t="s">
        <v>805</v>
      </c>
      <c r="F610" s="170" t="s">
        <v>207</v>
      </c>
      <c r="H610" s="171">
        <v>1.64</v>
      </c>
      <c r="I610" s="172"/>
      <c r="L610" s="168"/>
      <c r="M610" s="173"/>
      <c r="T610" s="174"/>
      <c r="AT610" s="169" t="s">
        <v>200</v>
      </c>
      <c r="AU610" s="169" t="s">
        <v>96</v>
      </c>
      <c r="AV610" s="15" t="s">
        <v>198</v>
      </c>
      <c r="AW610" s="15" t="s">
        <v>41</v>
      </c>
      <c r="AX610" s="15" t="s">
        <v>94</v>
      </c>
      <c r="AY610" s="169" t="s">
        <v>190</v>
      </c>
    </row>
    <row r="611" spans="2:65" s="1" customFormat="1" ht="16.5" customHeight="1">
      <c r="B611" s="33"/>
      <c r="C611" s="134" t="s">
        <v>1306</v>
      </c>
      <c r="D611" s="134" t="s">
        <v>193</v>
      </c>
      <c r="E611" s="135" t="s">
        <v>1143</v>
      </c>
      <c r="F611" s="136" t="s">
        <v>1144</v>
      </c>
      <c r="G611" s="137" t="s">
        <v>196</v>
      </c>
      <c r="H611" s="138">
        <v>4.5</v>
      </c>
      <c r="I611" s="139"/>
      <c r="J611" s="140">
        <f>ROUND(I611*H611,2)</f>
        <v>0</v>
      </c>
      <c r="K611" s="136" t="s">
        <v>197</v>
      </c>
      <c r="L611" s="33"/>
      <c r="M611" s="141" t="s">
        <v>1</v>
      </c>
      <c r="N611" s="142" t="s">
        <v>51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198</v>
      </c>
      <c r="AT611" s="145" t="s">
        <v>193</v>
      </c>
      <c r="AU611" s="145" t="s">
        <v>96</v>
      </c>
      <c r="AY611" s="17" t="s">
        <v>190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7" t="s">
        <v>94</v>
      </c>
      <c r="BK611" s="146">
        <f>ROUND(I611*H611,2)</f>
        <v>0</v>
      </c>
      <c r="BL611" s="17" t="s">
        <v>198</v>
      </c>
      <c r="BM611" s="145" t="s">
        <v>1307</v>
      </c>
    </row>
    <row r="612" spans="2:65" s="12" customFormat="1" ht="11.25">
      <c r="B612" s="147"/>
      <c r="D612" s="148" t="s">
        <v>200</v>
      </c>
      <c r="E612" s="149" t="s">
        <v>1</v>
      </c>
      <c r="F612" s="150" t="s">
        <v>1308</v>
      </c>
      <c r="H612" s="149" t="s">
        <v>1</v>
      </c>
      <c r="I612" s="151"/>
      <c r="L612" s="147"/>
      <c r="M612" s="152"/>
      <c r="T612" s="153"/>
      <c r="AT612" s="149" t="s">
        <v>200</v>
      </c>
      <c r="AU612" s="149" t="s">
        <v>96</v>
      </c>
      <c r="AV612" s="12" t="s">
        <v>94</v>
      </c>
      <c r="AW612" s="12" t="s">
        <v>41</v>
      </c>
      <c r="AX612" s="12" t="s">
        <v>86</v>
      </c>
      <c r="AY612" s="149" t="s">
        <v>190</v>
      </c>
    </row>
    <row r="613" spans="2:65" s="14" customFormat="1" ht="11.25">
      <c r="B613" s="161"/>
      <c r="D613" s="148" t="s">
        <v>200</v>
      </c>
      <c r="E613" s="162" t="s">
        <v>1</v>
      </c>
      <c r="F613" s="163" t="s">
        <v>1309</v>
      </c>
      <c r="H613" s="164">
        <v>2</v>
      </c>
      <c r="I613" s="165"/>
      <c r="L613" s="161"/>
      <c r="M613" s="166"/>
      <c r="T613" s="167"/>
      <c r="AT613" s="162" t="s">
        <v>200</v>
      </c>
      <c r="AU613" s="162" t="s">
        <v>96</v>
      </c>
      <c r="AV613" s="14" t="s">
        <v>96</v>
      </c>
      <c r="AW613" s="14" t="s">
        <v>41</v>
      </c>
      <c r="AX613" s="14" t="s">
        <v>86</v>
      </c>
      <c r="AY613" s="162" t="s">
        <v>190</v>
      </c>
    </row>
    <row r="614" spans="2:65" s="14" customFormat="1" ht="11.25">
      <c r="B614" s="161"/>
      <c r="D614" s="148" t="s">
        <v>200</v>
      </c>
      <c r="E614" s="162" t="s">
        <v>1</v>
      </c>
      <c r="F614" s="163" t="s">
        <v>1310</v>
      </c>
      <c r="H614" s="164">
        <v>2.5</v>
      </c>
      <c r="I614" s="165"/>
      <c r="L614" s="161"/>
      <c r="M614" s="166"/>
      <c r="T614" s="167"/>
      <c r="AT614" s="162" t="s">
        <v>200</v>
      </c>
      <c r="AU614" s="162" t="s">
        <v>96</v>
      </c>
      <c r="AV614" s="14" t="s">
        <v>96</v>
      </c>
      <c r="AW614" s="14" t="s">
        <v>41</v>
      </c>
      <c r="AX614" s="14" t="s">
        <v>86</v>
      </c>
      <c r="AY614" s="162" t="s">
        <v>190</v>
      </c>
    </row>
    <row r="615" spans="2:65" s="15" customFormat="1" ht="11.25">
      <c r="B615" s="168"/>
      <c r="D615" s="148" t="s">
        <v>200</v>
      </c>
      <c r="E615" s="169" t="s">
        <v>1</v>
      </c>
      <c r="F615" s="170" t="s">
        <v>207</v>
      </c>
      <c r="H615" s="171">
        <v>4.5</v>
      </c>
      <c r="I615" s="172"/>
      <c r="L615" s="168"/>
      <c r="M615" s="173"/>
      <c r="T615" s="174"/>
      <c r="AT615" s="169" t="s">
        <v>200</v>
      </c>
      <c r="AU615" s="169" t="s">
        <v>96</v>
      </c>
      <c r="AV615" s="15" t="s">
        <v>198</v>
      </c>
      <c r="AW615" s="15" t="s">
        <v>41</v>
      </c>
      <c r="AX615" s="15" t="s">
        <v>94</v>
      </c>
      <c r="AY615" s="169" t="s">
        <v>190</v>
      </c>
    </row>
    <row r="616" spans="2:65" s="1" customFormat="1" ht="16.5" customHeight="1">
      <c r="B616" s="33"/>
      <c r="C616" s="134" t="s">
        <v>1311</v>
      </c>
      <c r="D616" s="134" t="s">
        <v>193</v>
      </c>
      <c r="E616" s="135" t="s">
        <v>1312</v>
      </c>
      <c r="F616" s="136" t="s">
        <v>1313</v>
      </c>
      <c r="G616" s="137" t="s">
        <v>196</v>
      </c>
      <c r="H616" s="138">
        <v>2</v>
      </c>
      <c r="I616" s="139"/>
      <c r="J616" s="140">
        <f>ROUND(I616*H616,2)</f>
        <v>0</v>
      </c>
      <c r="K616" s="136" t="s">
        <v>197</v>
      </c>
      <c r="L616" s="33"/>
      <c r="M616" s="141" t="s">
        <v>1</v>
      </c>
      <c r="N616" s="142" t="s">
        <v>51</v>
      </c>
      <c r="P616" s="143">
        <f>O616*H616</f>
        <v>0</v>
      </c>
      <c r="Q616" s="143">
        <v>0.23</v>
      </c>
      <c r="R616" s="143">
        <f>Q616*H616</f>
        <v>0.46</v>
      </c>
      <c r="S616" s="143">
        <v>0</v>
      </c>
      <c r="T616" s="144">
        <f>S616*H616</f>
        <v>0</v>
      </c>
      <c r="AR616" s="145" t="s">
        <v>198</v>
      </c>
      <c r="AT616" s="145" t="s">
        <v>193</v>
      </c>
      <c r="AU616" s="145" t="s">
        <v>96</v>
      </c>
      <c r="AY616" s="17" t="s">
        <v>190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7" t="s">
        <v>94</v>
      </c>
      <c r="BK616" s="146">
        <f>ROUND(I616*H616,2)</f>
        <v>0</v>
      </c>
      <c r="BL616" s="17" t="s">
        <v>198</v>
      </c>
      <c r="BM616" s="145" t="s">
        <v>1314</v>
      </c>
    </row>
    <row r="617" spans="2:65" s="12" customFormat="1" ht="11.25">
      <c r="B617" s="147"/>
      <c r="D617" s="148" t="s">
        <v>200</v>
      </c>
      <c r="E617" s="149" t="s">
        <v>1</v>
      </c>
      <c r="F617" s="150" t="s">
        <v>1315</v>
      </c>
      <c r="H617" s="149" t="s">
        <v>1</v>
      </c>
      <c r="I617" s="151"/>
      <c r="L617" s="147"/>
      <c r="M617" s="152"/>
      <c r="T617" s="153"/>
      <c r="AT617" s="149" t="s">
        <v>200</v>
      </c>
      <c r="AU617" s="149" t="s">
        <v>96</v>
      </c>
      <c r="AV617" s="12" t="s">
        <v>94</v>
      </c>
      <c r="AW617" s="12" t="s">
        <v>41</v>
      </c>
      <c r="AX617" s="12" t="s">
        <v>86</v>
      </c>
      <c r="AY617" s="149" t="s">
        <v>190</v>
      </c>
    </row>
    <row r="618" spans="2:65" s="14" customFormat="1" ht="11.25">
      <c r="B618" s="161"/>
      <c r="D618" s="148" t="s">
        <v>200</v>
      </c>
      <c r="E618" s="162" t="s">
        <v>1</v>
      </c>
      <c r="F618" s="163" t="s">
        <v>1316</v>
      </c>
      <c r="H618" s="164">
        <v>2</v>
      </c>
      <c r="I618" s="165"/>
      <c r="L618" s="161"/>
      <c r="M618" s="166"/>
      <c r="T618" s="167"/>
      <c r="AT618" s="162" t="s">
        <v>200</v>
      </c>
      <c r="AU618" s="162" t="s">
        <v>96</v>
      </c>
      <c r="AV618" s="14" t="s">
        <v>96</v>
      </c>
      <c r="AW618" s="14" t="s">
        <v>41</v>
      </c>
      <c r="AX618" s="14" t="s">
        <v>94</v>
      </c>
      <c r="AY618" s="162" t="s">
        <v>190</v>
      </c>
    </row>
    <row r="619" spans="2:65" s="1" customFormat="1" ht="24.2" customHeight="1">
      <c r="B619" s="33"/>
      <c r="C619" s="134" t="s">
        <v>1317</v>
      </c>
      <c r="D619" s="134" t="s">
        <v>193</v>
      </c>
      <c r="E619" s="135" t="s">
        <v>1318</v>
      </c>
      <c r="F619" s="136" t="s">
        <v>1319</v>
      </c>
      <c r="G619" s="137" t="s">
        <v>196</v>
      </c>
      <c r="H619" s="138">
        <v>2</v>
      </c>
      <c r="I619" s="139"/>
      <c r="J619" s="140">
        <f>ROUND(I619*H619,2)</f>
        <v>0</v>
      </c>
      <c r="K619" s="136" t="s">
        <v>214</v>
      </c>
      <c r="L619" s="33"/>
      <c r="M619" s="141" t="s">
        <v>1</v>
      </c>
      <c r="N619" s="142" t="s">
        <v>51</v>
      </c>
      <c r="P619" s="143">
        <f>O619*H619</f>
        <v>0</v>
      </c>
      <c r="Q619" s="143">
        <v>0.39100000000000001</v>
      </c>
      <c r="R619" s="143">
        <f>Q619*H619</f>
        <v>0.78200000000000003</v>
      </c>
      <c r="S619" s="143">
        <v>0</v>
      </c>
      <c r="T619" s="144">
        <f>S619*H619</f>
        <v>0</v>
      </c>
      <c r="AR619" s="145" t="s">
        <v>198</v>
      </c>
      <c r="AT619" s="145" t="s">
        <v>193</v>
      </c>
      <c r="AU619" s="145" t="s">
        <v>96</v>
      </c>
      <c r="AY619" s="17" t="s">
        <v>190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7" t="s">
        <v>94</v>
      </c>
      <c r="BK619" s="146">
        <f>ROUND(I619*H619,2)</f>
        <v>0</v>
      </c>
      <c r="BL619" s="17" t="s">
        <v>198</v>
      </c>
      <c r="BM619" s="145" t="s">
        <v>1320</v>
      </c>
    </row>
    <row r="620" spans="2:65" s="12" customFormat="1" ht="11.25">
      <c r="B620" s="147"/>
      <c r="D620" s="148" t="s">
        <v>200</v>
      </c>
      <c r="E620" s="149" t="s">
        <v>1</v>
      </c>
      <c r="F620" s="150" t="s">
        <v>1321</v>
      </c>
      <c r="H620" s="149" t="s">
        <v>1</v>
      </c>
      <c r="I620" s="151"/>
      <c r="L620" s="147"/>
      <c r="M620" s="152"/>
      <c r="T620" s="153"/>
      <c r="AT620" s="149" t="s">
        <v>200</v>
      </c>
      <c r="AU620" s="149" t="s">
        <v>96</v>
      </c>
      <c r="AV620" s="12" t="s">
        <v>94</v>
      </c>
      <c r="AW620" s="12" t="s">
        <v>41</v>
      </c>
      <c r="AX620" s="12" t="s">
        <v>86</v>
      </c>
      <c r="AY620" s="149" t="s">
        <v>190</v>
      </c>
    </row>
    <row r="621" spans="2:65" s="14" customFormat="1" ht="11.25">
      <c r="B621" s="161"/>
      <c r="D621" s="148" t="s">
        <v>200</v>
      </c>
      <c r="E621" s="162" t="s">
        <v>1</v>
      </c>
      <c r="F621" s="163" t="s">
        <v>1322</v>
      </c>
      <c r="H621" s="164">
        <v>2</v>
      </c>
      <c r="I621" s="165"/>
      <c r="L621" s="161"/>
      <c r="M621" s="166"/>
      <c r="T621" s="167"/>
      <c r="AT621" s="162" t="s">
        <v>200</v>
      </c>
      <c r="AU621" s="162" t="s">
        <v>96</v>
      </c>
      <c r="AV621" s="14" t="s">
        <v>96</v>
      </c>
      <c r="AW621" s="14" t="s">
        <v>41</v>
      </c>
      <c r="AX621" s="14" t="s">
        <v>94</v>
      </c>
      <c r="AY621" s="162" t="s">
        <v>190</v>
      </c>
    </row>
    <row r="622" spans="2:65" s="1" customFormat="1" ht="16.5" customHeight="1">
      <c r="B622" s="33"/>
      <c r="C622" s="134" t="s">
        <v>1323</v>
      </c>
      <c r="D622" s="134" t="s">
        <v>193</v>
      </c>
      <c r="E622" s="135" t="s">
        <v>1324</v>
      </c>
      <c r="F622" s="136" t="s">
        <v>1325</v>
      </c>
      <c r="G622" s="137" t="s">
        <v>196</v>
      </c>
      <c r="H622" s="138">
        <v>5.3</v>
      </c>
      <c r="I622" s="139"/>
      <c r="J622" s="140">
        <f>ROUND(I622*H622,2)</f>
        <v>0</v>
      </c>
      <c r="K622" s="136" t="s">
        <v>214</v>
      </c>
      <c r="L622" s="33"/>
      <c r="M622" s="141" t="s">
        <v>1</v>
      </c>
      <c r="N622" s="142" t="s">
        <v>51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198</v>
      </c>
      <c r="AT622" s="145" t="s">
        <v>193</v>
      </c>
      <c r="AU622" s="145" t="s">
        <v>96</v>
      </c>
      <c r="AY622" s="17" t="s">
        <v>190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7" t="s">
        <v>94</v>
      </c>
      <c r="BK622" s="146">
        <f>ROUND(I622*H622,2)</f>
        <v>0</v>
      </c>
      <c r="BL622" s="17" t="s">
        <v>198</v>
      </c>
      <c r="BM622" s="145" t="s">
        <v>1326</v>
      </c>
    </row>
    <row r="623" spans="2:65" s="14" customFormat="1" ht="11.25">
      <c r="B623" s="161"/>
      <c r="D623" s="148" t="s">
        <v>200</v>
      </c>
      <c r="E623" s="162" t="s">
        <v>1</v>
      </c>
      <c r="F623" s="163" t="s">
        <v>1327</v>
      </c>
      <c r="H623" s="164">
        <v>5.3</v>
      </c>
      <c r="I623" s="165"/>
      <c r="L623" s="161"/>
      <c r="M623" s="166"/>
      <c r="T623" s="167"/>
      <c r="AT623" s="162" t="s">
        <v>200</v>
      </c>
      <c r="AU623" s="162" t="s">
        <v>96</v>
      </c>
      <c r="AV623" s="14" t="s">
        <v>96</v>
      </c>
      <c r="AW623" s="14" t="s">
        <v>41</v>
      </c>
      <c r="AX623" s="14" t="s">
        <v>94</v>
      </c>
      <c r="AY623" s="162" t="s">
        <v>190</v>
      </c>
    </row>
    <row r="624" spans="2:65" s="1" customFormat="1" ht="16.5" customHeight="1">
      <c r="B624" s="33"/>
      <c r="C624" s="134" t="s">
        <v>1328</v>
      </c>
      <c r="D624" s="134" t="s">
        <v>193</v>
      </c>
      <c r="E624" s="135" t="s">
        <v>1329</v>
      </c>
      <c r="F624" s="136" t="s">
        <v>1330</v>
      </c>
      <c r="G624" s="137" t="s">
        <v>196</v>
      </c>
      <c r="H624" s="138">
        <v>5.3</v>
      </c>
      <c r="I624" s="139"/>
      <c r="J624" s="140">
        <f>ROUND(I624*H624,2)</f>
        <v>0</v>
      </c>
      <c r="K624" s="136" t="s">
        <v>214</v>
      </c>
      <c r="L624" s="33"/>
      <c r="M624" s="141" t="s">
        <v>1</v>
      </c>
      <c r="N624" s="142" t="s">
        <v>51</v>
      </c>
      <c r="P624" s="143">
        <f>O624*H624</f>
        <v>0</v>
      </c>
      <c r="Q624" s="143">
        <v>0.13188</v>
      </c>
      <c r="R624" s="143">
        <f>Q624*H624</f>
        <v>0.69896399999999992</v>
      </c>
      <c r="S624" s="143">
        <v>0</v>
      </c>
      <c r="T624" s="144">
        <f>S624*H624</f>
        <v>0</v>
      </c>
      <c r="AR624" s="145" t="s">
        <v>198</v>
      </c>
      <c r="AT624" s="145" t="s">
        <v>193</v>
      </c>
      <c r="AU624" s="145" t="s">
        <v>96</v>
      </c>
      <c r="AY624" s="17" t="s">
        <v>190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7" t="s">
        <v>94</v>
      </c>
      <c r="BK624" s="146">
        <f>ROUND(I624*H624,2)</f>
        <v>0</v>
      </c>
      <c r="BL624" s="17" t="s">
        <v>198</v>
      </c>
      <c r="BM624" s="145" t="s">
        <v>1331</v>
      </c>
    </row>
    <row r="625" spans="2:65" s="12" customFormat="1" ht="11.25">
      <c r="B625" s="147"/>
      <c r="D625" s="148" t="s">
        <v>200</v>
      </c>
      <c r="E625" s="149" t="s">
        <v>1</v>
      </c>
      <c r="F625" s="150" t="s">
        <v>1332</v>
      </c>
      <c r="H625" s="149" t="s">
        <v>1</v>
      </c>
      <c r="I625" s="151"/>
      <c r="L625" s="147"/>
      <c r="M625" s="152"/>
      <c r="T625" s="153"/>
      <c r="AT625" s="149" t="s">
        <v>200</v>
      </c>
      <c r="AU625" s="149" t="s">
        <v>96</v>
      </c>
      <c r="AV625" s="12" t="s">
        <v>94</v>
      </c>
      <c r="AW625" s="12" t="s">
        <v>41</v>
      </c>
      <c r="AX625" s="12" t="s">
        <v>86</v>
      </c>
      <c r="AY625" s="149" t="s">
        <v>190</v>
      </c>
    </row>
    <row r="626" spans="2:65" s="14" customFormat="1" ht="11.25">
      <c r="B626" s="161"/>
      <c r="D626" s="148" t="s">
        <v>200</v>
      </c>
      <c r="E626" s="162" t="s">
        <v>1</v>
      </c>
      <c r="F626" s="163" t="s">
        <v>785</v>
      </c>
      <c r="H626" s="164">
        <v>5.3</v>
      </c>
      <c r="I626" s="165"/>
      <c r="L626" s="161"/>
      <c r="M626" s="166"/>
      <c r="T626" s="167"/>
      <c r="AT626" s="162" t="s">
        <v>200</v>
      </c>
      <c r="AU626" s="162" t="s">
        <v>96</v>
      </c>
      <c r="AV626" s="14" t="s">
        <v>96</v>
      </c>
      <c r="AW626" s="14" t="s">
        <v>41</v>
      </c>
      <c r="AX626" s="14" t="s">
        <v>94</v>
      </c>
      <c r="AY626" s="162" t="s">
        <v>190</v>
      </c>
    </row>
    <row r="627" spans="2:65" s="1" customFormat="1" ht="16.5" customHeight="1">
      <c r="B627" s="33"/>
      <c r="C627" s="134" t="s">
        <v>1333</v>
      </c>
      <c r="D627" s="134" t="s">
        <v>193</v>
      </c>
      <c r="E627" s="135" t="s">
        <v>1334</v>
      </c>
      <c r="F627" s="136" t="s">
        <v>1335</v>
      </c>
      <c r="G627" s="137" t="s">
        <v>196</v>
      </c>
      <c r="H627" s="138">
        <v>8.9600000000000009</v>
      </c>
      <c r="I627" s="139"/>
      <c r="J627" s="140">
        <f>ROUND(I627*H627,2)</f>
        <v>0</v>
      </c>
      <c r="K627" s="136" t="s">
        <v>214</v>
      </c>
      <c r="L627" s="33"/>
      <c r="M627" s="141" t="s">
        <v>1</v>
      </c>
      <c r="N627" s="142" t="s">
        <v>51</v>
      </c>
      <c r="P627" s="143">
        <f>O627*H627</f>
        <v>0</v>
      </c>
      <c r="Q627" s="143">
        <v>0.13</v>
      </c>
      <c r="R627" s="143">
        <f>Q627*H627</f>
        <v>1.1648000000000001</v>
      </c>
      <c r="S627" s="143">
        <v>0</v>
      </c>
      <c r="T627" s="144">
        <f>S627*H627</f>
        <v>0</v>
      </c>
      <c r="AR627" s="145" t="s">
        <v>198</v>
      </c>
      <c r="AT627" s="145" t="s">
        <v>193</v>
      </c>
      <c r="AU627" s="145" t="s">
        <v>96</v>
      </c>
      <c r="AY627" s="17" t="s">
        <v>190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7" t="s">
        <v>94</v>
      </c>
      <c r="BK627" s="146">
        <f>ROUND(I627*H627,2)</f>
        <v>0</v>
      </c>
      <c r="BL627" s="17" t="s">
        <v>198</v>
      </c>
      <c r="BM627" s="145" t="s">
        <v>1336</v>
      </c>
    </row>
    <row r="628" spans="2:65" s="12" customFormat="1" ht="11.25">
      <c r="B628" s="147"/>
      <c r="D628" s="148" t="s">
        <v>200</v>
      </c>
      <c r="E628" s="149" t="s">
        <v>1</v>
      </c>
      <c r="F628" s="150" t="s">
        <v>1337</v>
      </c>
      <c r="H628" s="149" t="s">
        <v>1</v>
      </c>
      <c r="I628" s="151"/>
      <c r="L628" s="147"/>
      <c r="M628" s="152"/>
      <c r="T628" s="153"/>
      <c r="AT628" s="149" t="s">
        <v>200</v>
      </c>
      <c r="AU628" s="149" t="s">
        <v>96</v>
      </c>
      <c r="AV628" s="12" t="s">
        <v>94</v>
      </c>
      <c r="AW628" s="12" t="s">
        <v>41</v>
      </c>
      <c r="AX628" s="12" t="s">
        <v>86</v>
      </c>
      <c r="AY628" s="149" t="s">
        <v>190</v>
      </c>
    </row>
    <row r="629" spans="2:65" s="14" customFormat="1" ht="11.25">
      <c r="B629" s="161"/>
      <c r="D629" s="148" t="s">
        <v>200</v>
      </c>
      <c r="E629" s="162" t="s">
        <v>1</v>
      </c>
      <c r="F629" s="163" t="s">
        <v>770</v>
      </c>
      <c r="H629" s="164">
        <v>8.9600000000000009</v>
      </c>
      <c r="I629" s="165"/>
      <c r="L629" s="161"/>
      <c r="M629" s="166"/>
      <c r="T629" s="167"/>
      <c r="AT629" s="162" t="s">
        <v>200</v>
      </c>
      <c r="AU629" s="162" t="s">
        <v>96</v>
      </c>
      <c r="AV629" s="14" t="s">
        <v>96</v>
      </c>
      <c r="AW629" s="14" t="s">
        <v>41</v>
      </c>
      <c r="AX629" s="14" t="s">
        <v>94</v>
      </c>
      <c r="AY629" s="162" t="s">
        <v>190</v>
      </c>
    </row>
    <row r="630" spans="2:65" s="1" customFormat="1" ht="16.5" customHeight="1">
      <c r="B630" s="33"/>
      <c r="C630" s="134" t="s">
        <v>1338</v>
      </c>
      <c r="D630" s="134" t="s">
        <v>193</v>
      </c>
      <c r="E630" s="135" t="s">
        <v>1339</v>
      </c>
      <c r="F630" s="136" t="s">
        <v>1340</v>
      </c>
      <c r="G630" s="137" t="s">
        <v>196</v>
      </c>
      <c r="H630" s="138">
        <v>8.9600000000000009</v>
      </c>
      <c r="I630" s="139"/>
      <c r="J630" s="140">
        <f>ROUND(I630*H630,2)</f>
        <v>0</v>
      </c>
      <c r="K630" s="136" t="s">
        <v>214</v>
      </c>
      <c r="L630" s="33"/>
      <c r="M630" s="141" t="s">
        <v>1</v>
      </c>
      <c r="N630" s="142" t="s">
        <v>51</v>
      </c>
      <c r="P630" s="143">
        <f>O630*H630</f>
        <v>0</v>
      </c>
      <c r="Q630" s="143">
        <v>0</v>
      </c>
      <c r="R630" s="143">
        <f>Q630*H630</f>
        <v>0</v>
      </c>
      <c r="S630" s="143">
        <v>0</v>
      </c>
      <c r="T630" s="144">
        <f>S630*H630</f>
        <v>0</v>
      </c>
      <c r="AR630" s="145" t="s">
        <v>198</v>
      </c>
      <c r="AT630" s="145" t="s">
        <v>193</v>
      </c>
      <c r="AU630" s="145" t="s">
        <v>96</v>
      </c>
      <c r="AY630" s="17" t="s">
        <v>190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7" t="s">
        <v>94</v>
      </c>
      <c r="BK630" s="146">
        <f>ROUND(I630*H630,2)</f>
        <v>0</v>
      </c>
      <c r="BL630" s="17" t="s">
        <v>198</v>
      </c>
      <c r="BM630" s="145" t="s">
        <v>1341</v>
      </c>
    </row>
    <row r="631" spans="2:65" s="14" customFormat="1" ht="11.25">
      <c r="B631" s="161"/>
      <c r="D631" s="148" t="s">
        <v>200</v>
      </c>
      <c r="E631" s="162" t="s">
        <v>1</v>
      </c>
      <c r="F631" s="163" t="s">
        <v>1342</v>
      </c>
      <c r="H631" s="164">
        <v>8.9600000000000009</v>
      </c>
      <c r="I631" s="165"/>
      <c r="L631" s="161"/>
      <c r="M631" s="166"/>
      <c r="T631" s="167"/>
      <c r="AT631" s="162" t="s">
        <v>200</v>
      </c>
      <c r="AU631" s="162" t="s">
        <v>96</v>
      </c>
      <c r="AV631" s="14" t="s">
        <v>96</v>
      </c>
      <c r="AW631" s="14" t="s">
        <v>41</v>
      </c>
      <c r="AX631" s="14" t="s">
        <v>94</v>
      </c>
      <c r="AY631" s="162" t="s">
        <v>190</v>
      </c>
    </row>
    <row r="632" spans="2:65" s="1" customFormat="1" ht="21.75" customHeight="1">
      <c r="B632" s="33"/>
      <c r="C632" s="134" t="s">
        <v>1343</v>
      </c>
      <c r="D632" s="134" t="s">
        <v>193</v>
      </c>
      <c r="E632" s="135" t="s">
        <v>1344</v>
      </c>
      <c r="F632" s="136" t="s">
        <v>1345</v>
      </c>
      <c r="G632" s="137" t="s">
        <v>224</v>
      </c>
      <c r="H632" s="138">
        <v>12.8</v>
      </c>
      <c r="I632" s="139"/>
      <c r="J632" s="140">
        <f>ROUND(I632*H632,2)</f>
        <v>0</v>
      </c>
      <c r="K632" s="136" t="s">
        <v>197</v>
      </c>
      <c r="L632" s="33"/>
      <c r="M632" s="141" t="s">
        <v>1</v>
      </c>
      <c r="N632" s="142" t="s">
        <v>51</v>
      </c>
      <c r="P632" s="143">
        <f>O632*H632</f>
        <v>0</v>
      </c>
      <c r="Q632" s="143">
        <v>6.0999999999999997E-4</v>
      </c>
      <c r="R632" s="143">
        <f>Q632*H632</f>
        <v>7.8079999999999998E-3</v>
      </c>
      <c r="S632" s="143">
        <v>0</v>
      </c>
      <c r="T632" s="144">
        <f>S632*H632</f>
        <v>0</v>
      </c>
      <c r="AR632" s="145" t="s">
        <v>198</v>
      </c>
      <c r="AT632" s="145" t="s">
        <v>193</v>
      </c>
      <c r="AU632" s="145" t="s">
        <v>96</v>
      </c>
      <c r="AY632" s="17" t="s">
        <v>190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7" t="s">
        <v>94</v>
      </c>
      <c r="BK632" s="146">
        <f>ROUND(I632*H632,2)</f>
        <v>0</v>
      </c>
      <c r="BL632" s="17" t="s">
        <v>198</v>
      </c>
      <c r="BM632" s="145" t="s">
        <v>1346</v>
      </c>
    </row>
    <row r="633" spans="2:65" s="12" customFormat="1" ht="11.25">
      <c r="B633" s="147"/>
      <c r="D633" s="148" t="s">
        <v>200</v>
      </c>
      <c r="E633" s="149" t="s">
        <v>1</v>
      </c>
      <c r="F633" s="150" t="s">
        <v>1347</v>
      </c>
      <c r="H633" s="149" t="s">
        <v>1</v>
      </c>
      <c r="I633" s="151"/>
      <c r="L633" s="147"/>
      <c r="M633" s="152"/>
      <c r="T633" s="153"/>
      <c r="AT633" s="149" t="s">
        <v>200</v>
      </c>
      <c r="AU633" s="149" t="s">
        <v>96</v>
      </c>
      <c r="AV633" s="12" t="s">
        <v>94</v>
      </c>
      <c r="AW633" s="12" t="s">
        <v>41</v>
      </c>
      <c r="AX633" s="12" t="s">
        <v>86</v>
      </c>
      <c r="AY633" s="149" t="s">
        <v>190</v>
      </c>
    </row>
    <row r="634" spans="2:65" s="12" customFormat="1" ht="11.25">
      <c r="B634" s="147"/>
      <c r="D634" s="148" t="s">
        <v>200</v>
      </c>
      <c r="E634" s="149" t="s">
        <v>1</v>
      </c>
      <c r="F634" s="150" t="s">
        <v>1348</v>
      </c>
      <c r="H634" s="149" t="s">
        <v>1</v>
      </c>
      <c r="I634" s="151"/>
      <c r="L634" s="147"/>
      <c r="M634" s="152"/>
      <c r="T634" s="153"/>
      <c r="AT634" s="149" t="s">
        <v>200</v>
      </c>
      <c r="AU634" s="149" t="s">
        <v>96</v>
      </c>
      <c r="AV634" s="12" t="s">
        <v>94</v>
      </c>
      <c r="AW634" s="12" t="s">
        <v>41</v>
      </c>
      <c r="AX634" s="12" t="s">
        <v>86</v>
      </c>
      <c r="AY634" s="149" t="s">
        <v>190</v>
      </c>
    </row>
    <row r="635" spans="2:65" s="14" customFormat="1" ht="11.25">
      <c r="B635" s="161"/>
      <c r="D635" s="148" t="s">
        <v>200</v>
      </c>
      <c r="E635" s="162" t="s">
        <v>1</v>
      </c>
      <c r="F635" s="163" t="s">
        <v>788</v>
      </c>
      <c r="H635" s="164">
        <v>12.8</v>
      </c>
      <c r="I635" s="165"/>
      <c r="L635" s="161"/>
      <c r="M635" s="166"/>
      <c r="T635" s="167"/>
      <c r="AT635" s="162" t="s">
        <v>200</v>
      </c>
      <c r="AU635" s="162" t="s">
        <v>96</v>
      </c>
      <c r="AV635" s="14" t="s">
        <v>96</v>
      </c>
      <c r="AW635" s="14" t="s">
        <v>41</v>
      </c>
      <c r="AX635" s="14" t="s">
        <v>86</v>
      </c>
      <c r="AY635" s="162" t="s">
        <v>190</v>
      </c>
    </row>
    <row r="636" spans="2:65" s="15" customFormat="1" ht="11.25">
      <c r="B636" s="168"/>
      <c r="D636" s="148" t="s">
        <v>200</v>
      </c>
      <c r="E636" s="169" t="s">
        <v>1</v>
      </c>
      <c r="F636" s="170" t="s">
        <v>207</v>
      </c>
      <c r="H636" s="171">
        <v>12.8</v>
      </c>
      <c r="I636" s="172"/>
      <c r="L636" s="168"/>
      <c r="M636" s="173"/>
      <c r="T636" s="174"/>
      <c r="AT636" s="169" t="s">
        <v>200</v>
      </c>
      <c r="AU636" s="169" t="s">
        <v>96</v>
      </c>
      <c r="AV636" s="15" t="s">
        <v>198</v>
      </c>
      <c r="AW636" s="15" t="s">
        <v>41</v>
      </c>
      <c r="AX636" s="15" t="s">
        <v>94</v>
      </c>
      <c r="AY636" s="169" t="s">
        <v>190</v>
      </c>
    </row>
    <row r="637" spans="2:65" s="1" customFormat="1" ht="16.5" customHeight="1">
      <c r="B637" s="33"/>
      <c r="C637" s="134" t="s">
        <v>1349</v>
      </c>
      <c r="D637" s="134" t="s">
        <v>193</v>
      </c>
      <c r="E637" s="135" t="s">
        <v>1350</v>
      </c>
      <c r="F637" s="136" t="s">
        <v>1351</v>
      </c>
      <c r="G637" s="137" t="s">
        <v>196</v>
      </c>
      <c r="H637" s="138">
        <v>6.96</v>
      </c>
      <c r="I637" s="139"/>
      <c r="J637" s="140">
        <f>ROUND(I637*H637,2)</f>
        <v>0</v>
      </c>
      <c r="K637" s="136" t="s">
        <v>197</v>
      </c>
      <c r="L637" s="33"/>
      <c r="M637" s="141" t="s">
        <v>1</v>
      </c>
      <c r="N637" s="142" t="s">
        <v>51</v>
      </c>
      <c r="P637" s="143">
        <f>O637*H637</f>
        <v>0</v>
      </c>
      <c r="Q637" s="143">
        <v>0</v>
      </c>
      <c r="R637" s="143">
        <f>Q637*H637</f>
        <v>0</v>
      </c>
      <c r="S637" s="143">
        <v>0.01</v>
      </c>
      <c r="T637" s="144">
        <f>S637*H637</f>
        <v>6.9599999999999995E-2</v>
      </c>
      <c r="AR637" s="145" t="s">
        <v>198</v>
      </c>
      <c r="AT637" s="145" t="s">
        <v>193</v>
      </c>
      <c r="AU637" s="145" t="s">
        <v>96</v>
      </c>
      <c r="AY637" s="17" t="s">
        <v>190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7" t="s">
        <v>94</v>
      </c>
      <c r="BK637" s="146">
        <f>ROUND(I637*H637,2)</f>
        <v>0</v>
      </c>
      <c r="BL637" s="17" t="s">
        <v>198</v>
      </c>
      <c r="BM637" s="145" t="s">
        <v>1352</v>
      </c>
    </row>
    <row r="638" spans="2:65" s="12" customFormat="1" ht="11.25">
      <c r="B638" s="147"/>
      <c r="D638" s="148" t="s">
        <v>200</v>
      </c>
      <c r="E638" s="149" t="s">
        <v>1</v>
      </c>
      <c r="F638" s="150" t="s">
        <v>1353</v>
      </c>
      <c r="H638" s="149" t="s">
        <v>1</v>
      </c>
      <c r="I638" s="151"/>
      <c r="L638" s="147"/>
      <c r="M638" s="152"/>
      <c r="T638" s="153"/>
      <c r="AT638" s="149" t="s">
        <v>200</v>
      </c>
      <c r="AU638" s="149" t="s">
        <v>96</v>
      </c>
      <c r="AV638" s="12" t="s">
        <v>94</v>
      </c>
      <c r="AW638" s="12" t="s">
        <v>41</v>
      </c>
      <c r="AX638" s="12" t="s">
        <v>86</v>
      </c>
      <c r="AY638" s="149" t="s">
        <v>190</v>
      </c>
    </row>
    <row r="639" spans="2:65" s="12" customFormat="1" ht="11.25">
      <c r="B639" s="147"/>
      <c r="D639" s="148" t="s">
        <v>200</v>
      </c>
      <c r="E639" s="149" t="s">
        <v>1</v>
      </c>
      <c r="F639" s="150" t="s">
        <v>1354</v>
      </c>
      <c r="H639" s="149" t="s">
        <v>1</v>
      </c>
      <c r="I639" s="151"/>
      <c r="L639" s="147"/>
      <c r="M639" s="152"/>
      <c r="T639" s="153"/>
      <c r="AT639" s="149" t="s">
        <v>200</v>
      </c>
      <c r="AU639" s="149" t="s">
        <v>96</v>
      </c>
      <c r="AV639" s="12" t="s">
        <v>94</v>
      </c>
      <c r="AW639" s="12" t="s">
        <v>41</v>
      </c>
      <c r="AX639" s="12" t="s">
        <v>86</v>
      </c>
      <c r="AY639" s="149" t="s">
        <v>190</v>
      </c>
    </row>
    <row r="640" spans="2:65" s="12" customFormat="1" ht="11.25">
      <c r="B640" s="147"/>
      <c r="D640" s="148" t="s">
        <v>200</v>
      </c>
      <c r="E640" s="149" t="s">
        <v>1</v>
      </c>
      <c r="F640" s="150" t="s">
        <v>1355</v>
      </c>
      <c r="H640" s="149" t="s">
        <v>1</v>
      </c>
      <c r="I640" s="151"/>
      <c r="L640" s="147"/>
      <c r="M640" s="152"/>
      <c r="T640" s="153"/>
      <c r="AT640" s="149" t="s">
        <v>200</v>
      </c>
      <c r="AU640" s="149" t="s">
        <v>96</v>
      </c>
      <c r="AV640" s="12" t="s">
        <v>94</v>
      </c>
      <c r="AW640" s="12" t="s">
        <v>41</v>
      </c>
      <c r="AX640" s="12" t="s">
        <v>86</v>
      </c>
      <c r="AY640" s="149" t="s">
        <v>190</v>
      </c>
    </row>
    <row r="641" spans="2:65" s="14" customFormat="1" ht="11.25">
      <c r="B641" s="161"/>
      <c r="D641" s="148" t="s">
        <v>200</v>
      </c>
      <c r="E641" s="162" t="s">
        <v>1</v>
      </c>
      <c r="F641" s="163" t="s">
        <v>1356</v>
      </c>
      <c r="H641" s="164">
        <v>3.66</v>
      </c>
      <c r="I641" s="165"/>
      <c r="L641" s="161"/>
      <c r="M641" s="166"/>
      <c r="T641" s="167"/>
      <c r="AT641" s="162" t="s">
        <v>200</v>
      </c>
      <c r="AU641" s="162" t="s">
        <v>96</v>
      </c>
      <c r="AV641" s="14" t="s">
        <v>96</v>
      </c>
      <c r="AW641" s="14" t="s">
        <v>41</v>
      </c>
      <c r="AX641" s="14" t="s">
        <v>86</v>
      </c>
      <c r="AY641" s="162" t="s">
        <v>190</v>
      </c>
    </row>
    <row r="642" spans="2:65" s="12" customFormat="1" ht="11.25">
      <c r="B642" s="147"/>
      <c r="D642" s="148" t="s">
        <v>200</v>
      </c>
      <c r="E642" s="149" t="s">
        <v>1</v>
      </c>
      <c r="F642" s="150" t="s">
        <v>1357</v>
      </c>
      <c r="H642" s="149" t="s">
        <v>1</v>
      </c>
      <c r="I642" s="151"/>
      <c r="L642" s="147"/>
      <c r="M642" s="152"/>
      <c r="T642" s="153"/>
      <c r="AT642" s="149" t="s">
        <v>200</v>
      </c>
      <c r="AU642" s="149" t="s">
        <v>96</v>
      </c>
      <c r="AV642" s="12" t="s">
        <v>94</v>
      </c>
      <c r="AW642" s="12" t="s">
        <v>41</v>
      </c>
      <c r="AX642" s="12" t="s">
        <v>86</v>
      </c>
      <c r="AY642" s="149" t="s">
        <v>190</v>
      </c>
    </row>
    <row r="643" spans="2:65" s="14" customFormat="1" ht="11.25">
      <c r="B643" s="161"/>
      <c r="D643" s="148" t="s">
        <v>200</v>
      </c>
      <c r="E643" s="162" t="s">
        <v>1</v>
      </c>
      <c r="F643" s="163" t="s">
        <v>1358</v>
      </c>
      <c r="H643" s="164">
        <v>3.3</v>
      </c>
      <c r="I643" s="165"/>
      <c r="L643" s="161"/>
      <c r="M643" s="166"/>
      <c r="T643" s="167"/>
      <c r="AT643" s="162" t="s">
        <v>200</v>
      </c>
      <c r="AU643" s="162" t="s">
        <v>96</v>
      </c>
      <c r="AV643" s="14" t="s">
        <v>96</v>
      </c>
      <c r="AW643" s="14" t="s">
        <v>41</v>
      </c>
      <c r="AX643" s="14" t="s">
        <v>86</v>
      </c>
      <c r="AY643" s="162" t="s">
        <v>190</v>
      </c>
    </row>
    <row r="644" spans="2:65" s="15" customFormat="1" ht="11.25">
      <c r="B644" s="168"/>
      <c r="D644" s="148" t="s">
        <v>200</v>
      </c>
      <c r="E644" s="169" t="s">
        <v>1</v>
      </c>
      <c r="F644" s="170" t="s">
        <v>207</v>
      </c>
      <c r="H644" s="171">
        <v>6.96</v>
      </c>
      <c r="I644" s="172"/>
      <c r="L644" s="168"/>
      <c r="M644" s="173"/>
      <c r="T644" s="174"/>
      <c r="AT644" s="169" t="s">
        <v>200</v>
      </c>
      <c r="AU644" s="169" t="s">
        <v>96</v>
      </c>
      <c r="AV644" s="15" t="s">
        <v>198</v>
      </c>
      <c r="AW644" s="15" t="s">
        <v>41</v>
      </c>
      <c r="AX644" s="15" t="s">
        <v>94</v>
      </c>
      <c r="AY644" s="169" t="s">
        <v>190</v>
      </c>
    </row>
    <row r="645" spans="2:65" s="1" customFormat="1" ht="16.5" customHeight="1">
      <c r="B645" s="33"/>
      <c r="C645" s="134" t="s">
        <v>1359</v>
      </c>
      <c r="D645" s="134" t="s">
        <v>193</v>
      </c>
      <c r="E645" s="135" t="s">
        <v>1360</v>
      </c>
      <c r="F645" s="136" t="s">
        <v>1361</v>
      </c>
      <c r="G645" s="137" t="s">
        <v>196</v>
      </c>
      <c r="H645" s="138">
        <v>6.96</v>
      </c>
      <c r="I645" s="139"/>
      <c r="J645" s="140">
        <f>ROUND(I645*H645,2)</f>
        <v>0</v>
      </c>
      <c r="K645" s="136" t="s">
        <v>197</v>
      </c>
      <c r="L645" s="33"/>
      <c r="M645" s="141" t="s">
        <v>1</v>
      </c>
      <c r="N645" s="142" t="s">
        <v>51</v>
      </c>
      <c r="P645" s="143">
        <f>O645*H645</f>
        <v>0</v>
      </c>
      <c r="Q645" s="143">
        <v>0</v>
      </c>
      <c r="R645" s="143">
        <f>Q645*H645</f>
        <v>0</v>
      </c>
      <c r="S645" s="143">
        <v>0.02</v>
      </c>
      <c r="T645" s="144">
        <f>S645*H645</f>
        <v>0.13919999999999999</v>
      </c>
      <c r="AR645" s="145" t="s">
        <v>198</v>
      </c>
      <c r="AT645" s="145" t="s">
        <v>193</v>
      </c>
      <c r="AU645" s="145" t="s">
        <v>96</v>
      </c>
      <c r="AY645" s="17" t="s">
        <v>190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7" t="s">
        <v>94</v>
      </c>
      <c r="BK645" s="146">
        <f>ROUND(I645*H645,2)</f>
        <v>0</v>
      </c>
      <c r="BL645" s="17" t="s">
        <v>198</v>
      </c>
      <c r="BM645" s="145" t="s">
        <v>1362</v>
      </c>
    </row>
    <row r="646" spans="2:65" s="12" customFormat="1" ht="11.25">
      <c r="B646" s="147"/>
      <c r="D646" s="148" t="s">
        <v>200</v>
      </c>
      <c r="E646" s="149" t="s">
        <v>1</v>
      </c>
      <c r="F646" s="150" t="s">
        <v>1363</v>
      </c>
      <c r="H646" s="149" t="s">
        <v>1</v>
      </c>
      <c r="I646" s="151"/>
      <c r="L646" s="147"/>
      <c r="M646" s="152"/>
      <c r="T646" s="153"/>
      <c r="AT646" s="149" t="s">
        <v>200</v>
      </c>
      <c r="AU646" s="149" t="s">
        <v>96</v>
      </c>
      <c r="AV646" s="12" t="s">
        <v>94</v>
      </c>
      <c r="AW646" s="12" t="s">
        <v>41</v>
      </c>
      <c r="AX646" s="12" t="s">
        <v>86</v>
      </c>
      <c r="AY646" s="149" t="s">
        <v>190</v>
      </c>
    </row>
    <row r="647" spans="2:65" s="12" customFormat="1" ht="11.25">
      <c r="B647" s="147"/>
      <c r="D647" s="148" t="s">
        <v>200</v>
      </c>
      <c r="E647" s="149" t="s">
        <v>1</v>
      </c>
      <c r="F647" s="150" t="s">
        <v>1355</v>
      </c>
      <c r="H647" s="149" t="s">
        <v>1</v>
      </c>
      <c r="I647" s="151"/>
      <c r="L647" s="147"/>
      <c r="M647" s="152"/>
      <c r="T647" s="153"/>
      <c r="AT647" s="149" t="s">
        <v>200</v>
      </c>
      <c r="AU647" s="149" t="s">
        <v>96</v>
      </c>
      <c r="AV647" s="12" t="s">
        <v>94</v>
      </c>
      <c r="AW647" s="12" t="s">
        <v>41</v>
      </c>
      <c r="AX647" s="12" t="s">
        <v>86</v>
      </c>
      <c r="AY647" s="149" t="s">
        <v>190</v>
      </c>
    </row>
    <row r="648" spans="2:65" s="14" customFormat="1" ht="11.25">
      <c r="B648" s="161"/>
      <c r="D648" s="148" t="s">
        <v>200</v>
      </c>
      <c r="E648" s="162" t="s">
        <v>1</v>
      </c>
      <c r="F648" s="163" t="s">
        <v>1356</v>
      </c>
      <c r="H648" s="164">
        <v>3.66</v>
      </c>
      <c r="I648" s="165"/>
      <c r="L648" s="161"/>
      <c r="M648" s="166"/>
      <c r="T648" s="167"/>
      <c r="AT648" s="162" t="s">
        <v>200</v>
      </c>
      <c r="AU648" s="162" t="s">
        <v>96</v>
      </c>
      <c r="AV648" s="14" t="s">
        <v>96</v>
      </c>
      <c r="AW648" s="14" t="s">
        <v>41</v>
      </c>
      <c r="AX648" s="14" t="s">
        <v>86</v>
      </c>
      <c r="AY648" s="162" t="s">
        <v>190</v>
      </c>
    </row>
    <row r="649" spans="2:65" s="12" customFormat="1" ht="11.25">
      <c r="B649" s="147"/>
      <c r="D649" s="148" t="s">
        <v>200</v>
      </c>
      <c r="E649" s="149" t="s">
        <v>1</v>
      </c>
      <c r="F649" s="150" t="s">
        <v>1357</v>
      </c>
      <c r="H649" s="149" t="s">
        <v>1</v>
      </c>
      <c r="I649" s="151"/>
      <c r="L649" s="147"/>
      <c r="M649" s="152"/>
      <c r="T649" s="153"/>
      <c r="AT649" s="149" t="s">
        <v>200</v>
      </c>
      <c r="AU649" s="149" t="s">
        <v>96</v>
      </c>
      <c r="AV649" s="12" t="s">
        <v>94</v>
      </c>
      <c r="AW649" s="12" t="s">
        <v>41</v>
      </c>
      <c r="AX649" s="12" t="s">
        <v>86</v>
      </c>
      <c r="AY649" s="149" t="s">
        <v>190</v>
      </c>
    </row>
    <row r="650" spans="2:65" s="14" customFormat="1" ht="11.25">
      <c r="B650" s="161"/>
      <c r="D650" s="148" t="s">
        <v>200</v>
      </c>
      <c r="E650" s="162" t="s">
        <v>1</v>
      </c>
      <c r="F650" s="163" t="s">
        <v>1358</v>
      </c>
      <c r="H650" s="164">
        <v>3.3</v>
      </c>
      <c r="I650" s="165"/>
      <c r="L650" s="161"/>
      <c r="M650" s="166"/>
      <c r="T650" s="167"/>
      <c r="AT650" s="162" t="s">
        <v>200</v>
      </c>
      <c r="AU650" s="162" t="s">
        <v>96</v>
      </c>
      <c r="AV650" s="14" t="s">
        <v>96</v>
      </c>
      <c r="AW650" s="14" t="s">
        <v>41</v>
      </c>
      <c r="AX650" s="14" t="s">
        <v>86</v>
      </c>
      <c r="AY650" s="162" t="s">
        <v>190</v>
      </c>
    </row>
    <row r="651" spans="2:65" s="15" customFormat="1" ht="11.25">
      <c r="B651" s="168"/>
      <c r="D651" s="148" t="s">
        <v>200</v>
      </c>
      <c r="E651" s="169" t="s">
        <v>738</v>
      </c>
      <c r="F651" s="170" t="s">
        <v>207</v>
      </c>
      <c r="H651" s="171">
        <v>6.96</v>
      </c>
      <c r="I651" s="172"/>
      <c r="L651" s="168"/>
      <c r="M651" s="173"/>
      <c r="T651" s="174"/>
      <c r="AT651" s="169" t="s">
        <v>200</v>
      </c>
      <c r="AU651" s="169" t="s">
        <v>96</v>
      </c>
      <c r="AV651" s="15" t="s">
        <v>198</v>
      </c>
      <c r="AW651" s="15" t="s">
        <v>41</v>
      </c>
      <c r="AX651" s="15" t="s">
        <v>94</v>
      </c>
      <c r="AY651" s="169" t="s">
        <v>190</v>
      </c>
    </row>
    <row r="652" spans="2:65" s="1" customFormat="1" ht="16.5" customHeight="1">
      <c r="B652" s="33"/>
      <c r="C652" s="134" t="s">
        <v>1364</v>
      </c>
      <c r="D652" s="134" t="s">
        <v>193</v>
      </c>
      <c r="E652" s="135" t="s">
        <v>493</v>
      </c>
      <c r="F652" s="136" t="s">
        <v>494</v>
      </c>
      <c r="G652" s="137" t="s">
        <v>291</v>
      </c>
      <c r="H652" s="138">
        <v>0.20899999999999999</v>
      </c>
      <c r="I652" s="139"/>
      <c r="J652" s="140">
        <f>ROUND(I652*H652,2)</f>
        <v>0</v>
      </c>
      <c r="K652" s="136" t="s">
        <v>197</v>
      </c>
      <c r="L652" s="33"/>
      <c r="M652" s="141" t="s">
        <v>1</v>
      </c>
      <c r="N652" s="142" t="s">
        <v>51</v>
      </c>
      <c r="P652" s="143">
        <f>O652*H652</f>
        <v>0</v>
      </c>
      <c r="Q652" s="143">
        <v>0</v>
      </c>
      <c r="R652" s="143">
        <f>Q652*H652</f>
        <v>0</v>
      </c>
      <c r="S652" s="143">
        <v>0</v>
      </c>
      <c r="T652" s="144">
        <f>S652*H652</f>
        <v>0</v>
      </c>
      <c r="AR652" s="145" t="s">
        <v>198</v>
      </c>
      <c r="AT652" s="145" t="s">
        <v>193</v>
      </c>
      <c r="AU652" s="145" t="s">
        <v>96</v>
      </c>
      <c r="AY652" s="17" t="s">
        <v>190</v>
      </c>
      <c r="BE652" s="146">
        <f>IF(N652="základní",J652,0)</f>
        <v>0</v>
      </c>
      <c r="BF652" s="146">
        <f>IF(N652="snížená",J652,0)</f>
        <v>0</v>
      </c>
      <c r="BG652" s="146">
        <f>IF(N652="zákl. přenesená",J652,0)</f>
        <v>0</v>
      </c>
      <c r="BH652" s="146">
        <f>IF(N652="sníž. přenesená",J652,0)</f>
        <v>0</v>
      </c>
      <c r="BI652" s="146">
        <f>IF(N652="nulová",J652,0)</f>
        <v>0</v>
      </c>
      <c r="BJ652" s="17" t="s">
        <v>94</v>
      </c>
      <c r="BK652" s="146">
        <f>ROUND(I652*H652,2)</f>
        <v>0</v>
      </c>
      <c r="BL652" s="17" t="s">
        <v>198</v>
      </c>
      <c r="BM652" s="145" t="s">
        <v>1365</v>
      </c>
    </row>
    <row r="653" spans="2:65" s="14" customFormat="1" ht="11.25">
      <c r="B653" s="161"/>
      <c r="D653" s="148" t="s">
        <v>200</v>
      </c>
      <c r="E653" s="162" t="s">
        <v>1</v>
      </c>
      <c r="F653" s="163" t="s">
        <v>1366</v>
      </c>
      <c r="H653" s="164">
        <v>0.20899999999999999</v>
      </c>
      <c r="I653" s="165"/>
      <c r="L653" s="161"/>
      <c r="M653" s="166"/>
      <c r="T653" s="167"/>
      <c r="AT653" s="162" t="s">
        <v>200</v>
      </c>
      <c r="AU653" s="162" t="s">
        <v>96</v>
      </c>
      <c r="AV653" s="14" t="s">
        <v>96</v>
      </c>
      <c r="AW653" s="14" t="s">
        <v>41</v>
      </c>
      <c r="AX653" s="14" t="s">
        <v>94</v>
      </c>
      <c r="AY653" s="162" t="s">
        <v>190</v>
      </c>
    </row>
    <row r="654" spans="2:65" s="1" customFormat="1" ht="16.5" customHeight="1">
      <c r="B654" s="33"/>
      <c r="C654" s="134" t="s">
        <v>1367</v>
      </c>
      <c r="D654" s="134" t="s">
        <v>193</v>
      </c>
      <c r="E654" s="135" t="s">
        <v>497</v>
      </c>
      <c r="F654" s="136" t="s">
        <v>498</v>
      </c>
      <c r="G654" s="137" t="s">
        <v>291</v>
      </c>
      <c r="H654" s="138">
        <v>1.67</v>
      </c>
      <c r="I654" s="139"/>
      <c r="J654" s="140">
        <f>ROUND(I654*H654,2)</f>
        <v>0</v>
      </c>
      <c r="K654" s="136" t="s">
        <v>197</v>
      </c>
      <c r="L654" s="33"/>
      <c r="M654" s="141" t="s">
        <v>1</v>
      </c>
      <c r="N654" s="142" t="s">
        <v>51</v>
      </c>
      <c r="P654" s="143">
        <f>O654*H654</f>
        <v>0</v>
      </c>
      <c r="Q654" s="143">
        <v>0</v>
      </c>
      <c r="R654" s="143">
        <f>Q654*H654</f>
        <v>0</v>
      </c>
      <c r="S654" s="143">
        <v>0</v>
      </c>
      <c r="T654" s="144">
        <f>S654*H654</f>
        <v>0</v>
      </c>
      <c r="AR654" s="145" t="s">
        <v>198</v>
      </c>
      <c r="AT654" s="145" t="s">
        <v>193</v>
      </c>
      <c r="AU654" s="145" t="s">
        <v>96</v>
      </c>
      <c r="AY654" s="17" t="s">
        <v>190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7" t="s">
        <v>94</v>
      </c>
      <c r="BK654" s="146">
        <f>ROUND(I654*H654,2)</f>
        <v>0</v>
      </c>
      <c r="BL654" s="17" t="s">
        <v>198</v>
      </c>
      <c r="BM654" s="145" t="s">
        <v>1368</v>
      </c>
    </row>
    <row r="655" spans="2:65" s="14" customFormat="1" ht="11.25">
      <c r="B655" s="161"/>
      <c r="D655" s="148" t="s">
        <v>200</v>
      </c>
      <c r="E655" s="162" t="s">
        <v>1</v>
      </c>
      <c r="F655" s="163" t="s">
        <v>1369</v>
      </c>
      <c r="H655" s="164">
        <v>1.67</v>
      </c>
      <c r="I655" s="165"/>
      <c r="L655" s="161"/>
      <c r="M655" s="166"/>
      <c r="T655" s="167"/>
      <c r="AT655" s="162" t="s">
        <v>200</v>
      </c>
      <c r="AU655" s="162" t="s">
        <v>96</v>
      </c>
      <c r="AV655" s="14" t="s">
        <v>96</v>
      </c>
      <c r="AW655" s="14" t="s">
        <v>41</v>
      </c>
      <c r="AX655" s="14" t="s">
        <v>94</v>
      </c>
      <c r="AY655" s="162" t="s">
        <v>190</v>
      </c>
    </row>
    <row r="656" spans="2:65" s="1" customFormat="1" ht="24.2" customHeight="1">
      <c r="B656" s="33"/>
      <c r="C656" s="134" t="s">
        <v>1370</v>
      </c>
      <c r="D656" s="134" t="s">
        <v>193</v>
      </c>
      <c r="E656" s="135" t="s">
        <v>502</v>
      </c>
      <c r="F656" s="136" t="s">
        <v>503</v>
      </c>
      <c r="G656" s="137" t="s">
        <v>291</v>
      </c>
      <c r="H656" s="138">
        <v>0.20899999999999999</v>
      </c>
      <c r="I656" s="139"/>
      <c r="J656" s="140">
        <f>ROUND(I656*H656,2)</f>
        <v>0</v>
      </c>
      <c r="K656" s="136" t="s">
        <v>214</v>
      </c>
      <c r="L656" s="33"/>
      <c r="M656" s="141" t="s">
        <v>1</v>
      </c>
      <c r="N656" s="142" t="s">
        <v>51</v>
      </c>
      <c r="P656" s="143">
        <f>O656*H656</f>
        <v>0</v>
      </c>
      <c r="Q656" s="143">
        <v>0</v>
      </c>
      <c r="R656" s="143">
        <f>Q656*H656</f>
        <v>0</v>
      </c>
      <c r="S656" s="143">
        <v>0</v>
      </c>
      <c r="T656" s="144">
        <f>S656*H656</f>
        <v>0</v>
      </c>
      <c r="AR656" s="145" t="s">
        <v>198</v>
      </c>
      <c r="AT656" s="145" t="s">
        <v>193</v>
      </c>
      <c r="AU656" s="145" t="s">
        <v>96</v>
      </c>
      <c r="AY656" s="17" t="s">
        <v>190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7" t="s">
        <v>94</v>
      </c>
      <c r="BK656" s="146">
        <f>ROUND(I656*H656,2)</f>
        <v>0</v>
      </c>
      <c r="BL656" s="17" t="s">
        <v>198</v>
      </c>
      <c r="BM656" s="145" t="s">
        <v>1371</v>
      </c>
    </row>
    <row r="657" spans="2:65" s="14" customFormat="1" ht="11.25">
      <c r="B657" s="161"/>
      <c r="D657" s="148" t="s">
        <v>200</v>
      </c>
      <c r="E657" s="162" t="s">
        <v>1</v>
      </c>
      <c r="F657" s="163" t="s">
        <v>1366</v>
      </c>
      <c r="H657" s="164">
        <v>0.20899999999999999</v>
      </c>
      <c r="I657" s="165"/>
      <c r="L657" s="161"/>
      <c r="M657" s="166"/>
      <c r="T657" s="167"/>
      <c r="AT657" s="162" t="s">
        <v>200</v>
      </c>
      <c r="AU657" s="162" t="s">
        <v>96</v>
      </c>
      <c r="AV657" s="14" t="s">
        <v>96</v>
      </c>
      <c r="AW657" s="14" t="s">
        <v>41</v>
      </c>
      <c r="AX657" s="14" t="s">
        <v>94</v>
      </c>
      <c r="AY657" s="162" t="s">
        <v>190</v>
      </c>
    </row>
    <row r="658" spans="2:65" s="1" customFormat="1" ht="21.75" customHeight="1">
      <c r="B658" s="33"/>
      <c r="C658" s="134" t="s">
        <v>1372</v>
      </c>
      <c r="D658" s="134" t="s">
        <v>193</v>
      </c>
      <c r="E658" s="135" t="s">
        <v>1088</v>
      </c>
      <c r="F658" s="136" t="s">
        <v>1089</v>
      </c>
      <c r="G658" s="137" t="s">
        <v>291</v>
      </c>
      <c r="H658" s="138">
        <v>3.1150000000000002</v>
      </c>
      <c r="I658" s="139"/>
      <c r="J658" s="140">
        <f>ROUND(I658*H658,2)</f>
        <v>0</v>
      </c>
      <c r="K658" s="136" t="s">
        <v>197</v>
      </c>
      <c r="L658" s="33"/>
      <c r="M658" s="141" t="s">
        <v>1</v>
      </c>
      <c r="N658" s="142" t="s">
        <v>51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198</v>
      </c>
      <c r="AT658" s="145" t="s">
        <v>193</v>
      </c>
      <c r="AU658" s="145" t="s">
        <v>96</v>
      </c>
      <c r="AY658" s="17" t="s">
        <v>190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7" t="s">
        <v>94</v>
      </c>
      <c r="BK658" s="146">
        <f>ROUND(I658*H658,2)</f>
        <v>0</v>
      </c>
      <c r="BL658" s="17" t="s">
        <v>198</v>
      </c>
      <c r="BM658" s="145" t="s">
        <v>1373</v>
      </c>
    </row>
    <row r="659" spans="2:65" s="11" customFormat="1" ht="22.9" customHeight="1">
      <c r="B659" s="122"/>
      <c r="D659" s="123" t="s">
        <v>85</v>
      </c>
      <c r="E659" s="132" t="s">
        <v>1374</v>
      </c>
      <c r="F659" s="132" t="s">
        <v>1375</v>
      </c>
      <c r="I659" s="125"/>
      <c r="J659" s="133">
        <f>BK659</f>
        <v>0</v>
      </c>
      <c r="L659" s="122"/>
      <c r="M659" s="127"/>
      <c r="P659" s="128">
        <f>SUM(P660:P687)</f>
        <v>0</v>
      </c>
      <c r="R659" s="128">
        <f>SUM(R660:R687)</f>
        <v>2.1680679999999999</v>
      </c>
      <c r="T659" s="129">
        <f>SUM(T660:T687)</f>
        <v>2.0499999999999998</v>
      </c>
      <c r="AR659" s="123" t="s">
        <v>94</v>
      </c>
      <c r="AT659" s="130" t="s">
        <v>85</v>
      </c>
      <c r="AU659" s="130" t="s">
        <v>94</v>
      </c>
      <c r="AY659" s="123" t="s">
        <v>190</v>
      </c>
      <c r="BK659" s="131">
        <f>SUM(BK660:BK687)</f>
        <v>0</v>
      </c>
    </row>
    <row r="660" spans="2:65" s="1" customFormat="1" ht="16.5" customHeight="1">
      <c r="B660" s="33"/>
      <c r="C660" s="134" t="s">
        <v>1376</v>
      </c>
      <c r="D660" s="134" t="s">
        <v>193</v>
      </c>
      <c r="E660" s="135" t="s">
        <v>380</v>
      </c>
      <c r="F660" s="136" t="s">
        <v>381</v>
      </c>
      <c r="G660" s="137" t="s">
        <v>224</v>
      </c>
      <c r="H660" s="138">
        <v>10</v>
      </c>
      <c r="I660" s="139"/>
      <c r="J660" s="140">
        <f>ROUND(I660*H660,2)</f>
        <v>0</v>
      </c>
      <c r="K660" s="136" t="s">
        <v>197</v>
      </c>
      <c r="L660" s="33"/>
      <c r="M660" s="141" t="s">
        <v>1</v>
      </c>
      <c r="N660" s="142" t="s">
        <v>51</v>
      </c>
      <c r="P660" s="143">
        <f>O660*H660</f>
        <v>0</v>
      </c>
      <c r="Q660" s="143">
        <v>0</v>
      </c>
      <c r="R660" s="143">
        <f>Q660*H660</f>
        <v>0</v>
      </c>
      <c r="S660" s="143">
        <v>0.20499999999999999</v>
      </c>
      <c r="T660" s="144">
        <f>S660*H660</f>
        <v>2.0499999999999998</v>
      </c>
      <c r="AR660" s="145" t="s">
        <v>198</v>
      </c>
      <c r="AT660" s="145" t="s">
        <v>193</v>
      </c>
      <c r="AU660" s="145" t="s">
        <v>96</v>
      </c>
      <c r="AY660" s="17" t="s">
        <v>190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7" t="s">
        <v>94</v>
      </c>
      <c r="BK660" s="146">
        <f>ROUND(I660*H660,2)</f>
        <v>0</v>
      </c>
      <c r="BL660" s="17" t="s">
        <v>198</v>
      </c>
      <c r="BM660" s="145" t="s">
        <v>1377</v>
      </c>
    </row>
    <row r="661" spans="2:65" s="12" customFormat="1" ht="11.25">
      <c r="B661" s="147"/>
      <c r="D661" s="148" t="s">
        <v>200</v>
      </c>
      <c r="E661" s="149" t="s">
        <v>1</v>
      </c>
      <c r="F661" s="150" t="s">
        <v>1378</v>
      </c>
      <c r="H661" s="149" t="s">
        <v>1</v>
      </c>
      <c r="I661" s="151"/>
      <c r="L661" s="147"/>
      <c r="M661" s="152"/>
      <c r="T661" s="153"/>
      <c r="AT661" s="149" t="s">
        <v>200</v>
      </c>
      <c r="AU661" s="149" t="s">
        <v>96</v>
      </c>
      <c r="AV661" s="12" t="s">
        <v>94</v>
      </c>
      <c r="AW661" s="12" t="s">
        <v>41</v>
      </c>
      <c r="AX661" s="12" t="s">
        <v>86</v>
      </c>
      <c r="AY661" s="149" t="s">
        <v>190</v>
      </c>
    </row>
    <row r="662" spans="2:65" s="12" customFormat="1" ht="11.25">
      <c r="B662" s="147"/>
      <c r="D662" s="148" t="s">
        <v>200</v>
      </c>
      <c r="E662" s="149" t="s">
        <v>1</v>
      </c>
      <c r="F662" s="150" t="s">
        <v>1242</v>
      </c>
      <c r="H662" s="149" t="s">
        <v>1</v>
      </c>
      <c r="I662" s="151"/>
      <c r="L662" s="147"/>
      <c r="M662" s="152"/>
      <c r="T662" s="153"/>
      <c r="AT662" s="149" t="s">
        <v>200</v>
      </c>
      <c r="AU662" s="149" t="s">
        <v>96</v>
      </c>
      <c r="AV662" s="12" t="s">
        <v>94</v>
      </c>
      <c r="AW662" s="12" t="s">
        <v>41</v>
      </c>
      <c r="AX662" s="12" t="s">
        <v>86</v>
      </c>
      <c r="AY662" s="149" t="s">
        <v>190</v>
      </c>
    </row>
    <row r="663" spans="2:65" s="13" customFormat="1" ht="11.25">
      <c r="B663" s="154"/>
      <c r="D663" s="148" t="s">
        <v>200</v>
      </c>
      <c r="E663" s="155" t="s">
        <v>1</v>
      </c>
      <c r="F663" s="156" t="s">
        <v>203</v>
      </c>
      <c r="H663" s="157">
        <v>0</v>
      </c>
      <c r="I663" s="158"/>
      <c r="L663" s="154"/>
      <c r="M663" s="159"/>
      <c r="T663" s="160"/>
      <c r="AT663" s="155" t="s">
        <v>200</v>
      </c>
      <c r="AU663" s="155" t="s">
        <v>96</v>
      </c>
      <c r="AV663" s="13" t="s">
        <v>204</v>
      </c>
      <c r="AW663" s="13" t="s">
        <v>41</v>
      </c>
      <c r="AX663" s="13" t="s">
        <v>86</v>
      </c>
      <c r="AY663" s="155" t="s">
        <v>190</v>
      </c>
    </row>
    <row r="664" spans="2:65" s="14" customFormat="1" ht="11.25">
      <c r="B664" s="161"/>
      <c r="D664" s="148" t="s">
        <v>200</v>
      </c>
      <c r="E664" s="162" t="s">
        <v>769</v>
      </c>
      <c r="F664" s="163" t="s">
        <v>1379</v>
      </c>
      <c r="H664" s="164">
        <v>10</v>
      </c>
      <c r="I664" s="165"/>
      <c r="L664" s="161"/>
      <c r="M664" s="166"/>
      <c r="T664" s="167"/>
      <c r="AT664" s="162" t="s">
        <v>200</v>
      </c>
      <c r="AU664" s="162" t="s">
        <v>96</v>
      </c>
      <c r="AV664" s="14" t="s">
        <v>96</v>
      </c>
      <c r="AW664" s="14" t="s">
        <v>41</v>
      </c>
      <c r="AX664" s="14" t="s">
        <v>86</v>
      </c>
      <c r="AY664" s="162" t="s">
        <v>190</v>
      </c>
    </row>
    <row r="665" spans="2:65" s="15" customFormat="1" ht="11.25">
      <c r="B665" s="168"/>
      <c r="D665" s="148" t="s">
        <v>200</v>
      </c>
      <c r="E665" s="169" t="s">
        <v>1</v>
      </c>
      <c r="F665" s="170" t="s">
        <v>207</v>
      </c>
      <c r="H665" s="171">
        <v>10</v>
      </c>
      <c r="I665" s="172"/>
      <c r="L665" s="168"/>
      <c r="M665" s="173"/>
      <c r="T665" s="174"/>
      <c r="AT665" s="169" t="s">
        <v>200</v>
      </c>
      <c r="AU665" s="169" t="s">
        <v>96</v>
      </c>
      <c r="AV665" s="15" t="s">
        <v>198</v>
      </c>
      <c r="AW665" s="15" t="s">
        <v>41</v>
      </c>
      <c r="AX665" s="15" t="s">
        <v>94</v>
      </c>
      <c r="AY665" s="169" t="s">
        <v>190</v>
      </c>
    </row>
    <row r="666" spans="2:65" s="1" customFormat="1" ht="16.5" customHeight="1">
      <c r="B666" s="33"/>
      <c r="C666" s="134" t="s">
        <v>1380</v>
      </c>
      <c r="D666" s="134" t="s">
        <v>193</v>
      </c>
      <c r="E666" s="135" t="s">
        <v>430</v>
      </c>
      <c r="F666" s="136" t="s">
        <v>431</v>
      </c>
      <c r="G666" s="137" t="s">
        <v>291</v>
      </c>
      <c r="H666" s="138">
        <v>2.0499999999999998</v>
      </c>
      <c r="I666" s="139"/>
      <c r="J666" s="140">
        <f>ROUND(I666*H666,2)</f>
        <v>0</v>
      </c>
      <c r="K666" s="136" t="s">
        <v>197</v>
      </c>
      <c r="L666" s="33"/>
      <c r="M666" s="141" t="s">
        <v>1</v>
      </c>
      <c r="N666" s="142" t="s">
        <v>51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198</v>
      </c>
      <c r="AT666" s="145" t="s">
        <v>193</v>
      </c>
      <c r="AU666" s="145" t="s">
        <v>96</v>
      </c>
      <c r="AY666" s="17" t="s">
        <v>190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7" t="s">
        <v>94</v>
      </c>
      <c r="BK666" s="146">
        <f>ROUND(I666*H666,2)</f>
        <v>0</v>
      </c>
      <c r="BL666" s="17" t="s">
        <v>198</v>
      </c>
      <c r="BM666" s="145" t="s">
        <v>1381</v>
      </c>
    </row>
    <row r="667" spans="2:65" s="14" customFormat="1" ht="11.25">
      <c r="B667" s="161"/>
      <c r="D667" s="148" t="s">
        <v>200</v>
      </c>
      <c r="E667" s="162" t="s">
        <v>1</v>
      </c>
      <c r="F667" s="163" t="s">
        <v>1382</v>
      </c>
      <c r="H667" s="164">
        <v>2.0499999999999998</v>
      </c>
      <c r="I667" s="165"/>
      <c r="L667" s="161"/>
      <c r="M667" s="166"/>
      <c r="T667" s="167"/>
      <c r="AT667" s="162" t="s">
        <v>200</v>
      </c>
      <c r="AU667" s="162" t="s">
        <v>96</v>
      </c>
      <c r="AV667" s="14" t="s">
        <v>96</v>
      </c>
      <c r="AW667" s="14" t="s">
        <v>41</v>
      </c>
      <c r="AX667" s="14" t="s">
        <v>94</v>
      </c>
      <c r="AY667" s="162" t="s">
        <v>190</v>
      </c>
    </row>
    <row r="668" spans="2:65" s="1" customFormat="1" ht="16.5" customHeight="1">
      <c r="B668" s="33"/>
      <c r="C668" s="134" t="s">
        <v>1383</v>
      </c>
      <c r="D668" s="134" t="s">
        <v>193</v>
      </c>
      <c r="E668" s="135" t="s">
        <v>442</v>
      </c>
      <c r="F668" s="136" t="s">
        <v>443</v>
      </c>
      <c r="G668" s="137" t="s">
        <v>291</v>
      </c>
      <c r="H668" s="138">
        <v>16.399999999999999</v>
      </c>
      <c r="I668" s="139"/>
      <c r="J668" s="140">
        <f>ROUND(I668*H668,2)</f>
        <v>0</v>
      </c>
      <c r="K668" s="136" t="s">
        <v>197</v>
      </c>
      <c r="L668" s="33"/>
      <c r="M668" s="141" t="s">
        <v>1</v>
      </c>
      <c r="N668" s="142" t="s">
        <v>51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198</v>
      </c>
      <c r="AT668" s="145" t="s">
        <v>193</v>
      </c>
      <c r="AU668" s="145" t="s">
        <v>96</v>
      </c>
      <c r="AY668" s="17" t="s">
        <v>190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7" t="s">
        <v>94</v>
      </c>
      <c r="BK668" s="146">
        <f>ROUND(I668*H668,2)</f>
        <v>0</v>
      </c>
      <c r="BL668" s="17" t="s">
        <v>198</v>
      </c>
      <c r="BM668" s="145" t="s">
        <v>1384</v>
      </c>
    </row>
    <row r="669" spans="2:65" s="14" customFormat="1" ht="11.25">
      <c r="B669" s="161"/>
      <c r="D669" s="148" t="s">
        <v>200</v>
      </c>
      <c r="E669" s="162" t="s">
        <v>1</v>
      </c>
      <c r="F669" s="163" t="s">
        <v>1385</v>
      </c>
      <c r="H669" s="164">
        <v>16.399999999999999</v>
      </c>
      <c r="I669" s="165"/>
      <c r="L669" s="161"/>
      <c r="M669" s="166"/>
      <c r="T669" s="167"/>
      <c r="AT669" s="162" t="s">
        <v>200</v>
      </c>
      <c r="AU669" s="162" t="s">
        <v>96</v>
      </c>
      <c r="AV669" s="14" t="s">
        <v>96</v>
      </c>
      <c r="AW669" s="14" t="s">
        <v>41</v>
      </c>
      <c r="AX669" s="14" t="s">
        <v>94</v>
      </c>
      <c r="AY669" s="162" t="s">
        <v>190</v>
      </c>
    </row>
    <row r="670" spans="2:65" s="1" customFormat="1" ht="16.5" customHeight="1">
      <c r="B670" s="33"/>
      <c r="C670" s="134" t="s">
        <v>1386</v>
      </c>
      <c r="D670" s="134" t="s">
        <v>193</v>
      </c>
      <c r="E670" s="135" t="s">
        <v>450</v>
      </c>
      <c r="F670" s="136" t="s">
        <v>451</v>
      </c>
      <c r="G670" s="137" t="s">
        <v>291</v>
      </c>
      <c r="H670" s="138">
        <v>2.0499999999999998</v>
      </c>
      <c r="I670" s="139"/>
      <c r="J670" s="140">
        <f>ROUND(I670*H670,2)</f>
        <v>0</v>
      </c>
      <c r="K670" s="136" t="s">
        <v>214</v>
      </c>
      <c r="L670" s="33"/>
      <c r="M670" s="141" t="s">
        <v>1</v>
      </c>
      <c r="N670" s="142" t="s">
        <v>51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198</v>
      </c>
      <c r="AT670" s="145" t="s">
        <v>193</v>
      </c>
      <c r="AU670" s="145" t="s">
        <v>96</v>
      </c>
      <c r="AY670" s="17" t="s">
        <v>190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7" t="s">
        <v>94</v>
      </c>
      <c r="BK670" s="146">
        <f>ROUND(I670*H670,2)</f>
        <v>0</v>
      </c>
      <c r="BL670" s="17" t="s">
        <v>198</v>
      </c>
      <c r="BM670" s="145" t="s">
        <v>1387</v>
      </c>
    </row>
    <row r="671" spans="2:65" s="14" customFormat="1" ht="11.25">
      <c r="B671" s="161"/>
      <c r="D671" s="148" t="s">
        <v>200</v>
      </c>
      <c r="E671" s="162" t="s">
        <v>1</v>
      </c>
      <c r="F671" s="163" t="s">
        <v>1382</v>
      </c>
      <c r="H671" s="164">
        <v>2.0499999999999998</v>
      </c>
      <c r="I671" s="165"/>
      <c r="L671" s="161"/>
      <c r="M671" s="166"/>
      <c r="T671" s="167"/>
      <c r="AT671" s="162" t="s">
        <v>200</v>
      </c>
      <c r="AU671" s="162" t="s">
        <v>96</v>
      </c>
      <c r="AV671" s="14" t="s">
        <v>96</v>
      </c>
      <c r="AW671" s="14" t="s">
        <v>41</v>
      </c>
      <c r="AX671" s="14" t="s">
        <v>94</v>
      </c>
      <c r="AY671" s="162" t="s">
        <v>190</v>
      </c>
    </row>
    <row r="672" spans="2:65" s="1" customFormat="1" ht="24.2" customHeight="1">
      <c r="B672" s="33"/>
      <c r="C672" s="134" t="s">
        <v>1388</v>
      </c>
      <c r="D672" s="134" t="s">
        <v>193</v>
      </c>
      <c r="E672" s="135" t="s">
        <v>455</v>
      </c>
      <c r="F672" s="136" t="s">
        <v>456</v>
      </c>
      <c r="G672" s="137" t="s">
        <v>291</v>
      </c>
      <c r="H672" s="138">
        <v>2.0499999999999998</v>
      </c>
      <c r="I672" s="139"/>
      <c r="J672" s="140">
        <f>ROUND(I672*H672,2)</f>
        <v>0</v>
      </c>
      <c r="K672" s="136" t="s">
        <v>214</v>
      </c>
      <c r="L672" s="33"/>
      <c r="M672" s="141" t="s">
        <v>1</v>
      </c>
      <c r="N672" s="142" t="s">
        <v>51</v>
      </c>
      <c r="P672" s="143">
        <f>O672*H672</f>
        <v>0</v>
      </c>
      <c r="Q672" s="143">
        <v>0</v>
      </c>
      <c r="R672" s="143">
        <f>Q672*H672</f>
        <v>0</v>
      </c>
      <c r="S672" s="143">
        <v>0</v>
      </c>
      <c r="T672" s="144">
        <f>S672*H672</f>
        <v>0</v>
      </c>
      <c r="AR672" s="145" t="s">
        <v>198</v>
      </c>
      <c r="AT672" s="145" t="s">
        <v>193</v>
      </c>
      <c r="AU672" s="145" t="s">
        <v>96</v>
      </c>
      <c r="AY672" s="17" t="s">
        <v>190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7" t="s">
        <v>94</v>
      </c>
      <c r="BK672" s="146">
        <f>ROUND(I672*H672,2)</f>
        <v>0</v>
      </c>
      <c r="BL672" s="17" t="s">
        <v>198</v>
      </c>
      <c r="BM672" s="145" t="s">
        <v>1389</v>
      </c>
    </row>
    <row r="673" spans="2:65" s="14" customFormat="1" ht="11.25">
      <c r="B673" s="161"/>
      <c r="D673" s="148" t="s">
        <v>200</v>
      </c>
      <c r="E673" s="162" t="s">
        <v>1</v>
      </c>
      <c r="F673" s="163" t="s">
        <v>1382</v>
      </c>
      <c r="H673" s="164">
        <v>2.0499999999999998</v>
      </c>
      <c r="I673" s="165"/>
      <c r="L673" s="161"/>
      <c r="M673" s="166"/>
      <c r="T673" s="167"/>
      <c r="AT673" s="162" t="s">
        <v>200</v>
      </c>
      <c r="AU673" s="162" t="s">
        <v>96</v>
      </c>
      <c r="AV673" s="14" t="s">
        <v>96</v>
      </c>
      <c r="AW673" s="14" t="s">
        <v>41</v>
      </c>
      <c r="AX673" s="14" t="s">
        <v>94</v>
      </c>
      <c r="AY673" s="162" t="s">
        <v>190</v>
      </c>
    </row>
    <row r="674" spans="2:65" s="1" customFormat="1" ht="16.5" customHeight="1">
      <c r="B674" s="33"/>
      <c r="C674" s="134" t="s">
        <v>1390</v>
      </c>
      <c r="D674" s="134" t="s">
        <v>193</v>
      </c>
      <c r="E674" s="135" t="s">
        <v>1391</v>
      </c>
      <c r="F674" s="136" t="s">
        <v>1392</v>
      </c>
      <c r="G674" s="137" t="s">
        <v>224</v>
      </c>
      <c r="H674" s="138">
        <v>10</v>
      </c>
      <c r="I674" s="139"/>
      <c r="J674" s="140">
        <f>ROUND(I674*H674,2)</f>
        <v>0</v>
      </c>
      <c r="K674" s="136" t="s">
        <v>197</v>
      </c>
      <c r="L674" s="33"/>
      <c r="M674" s="141" t="s">
        <v>1</v>
      </c>
      <c r="N674" s="142" t="s">
        <v>51</v>
      </c>
      <c r="P674" s="143">
        <f>O674*H674</f>
        <v>0</v>
      </c>
      <c r="Q674" s="143">
        <v>0.15540000000000001</v>
      </c>
      <c r="R674" s="143">
        <f>Q674*H674</f>
        <v>1.554</v>
      </c>
      <c r="S674" s="143">
        <v>0</v>
      </c>
      <c r="T674" s="144">
        <f>S674*H674</f>
        <v>0</v>
      </c>
      <c r="AR674" s="145" t="s">
        <v>198</v>
      </c>
      <c r="AT674" s="145" t="s">
        <v>193</v>
      </c>
      <c r="AU674" s="145" t="s">
        <v>96</v>
      </c>
      <c r="AY674" s="17" t="s">
        <v>190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7" t="s">
        <v>94</v>
      </c>
      <c r="BK674" s="146">
        <f>ROUND(I674*H674,2)</f>
        <v>0</v>
      </c>
      <c r="BL674" s="17" t="s">
        <v>198</v>
      </c>
      <c r="BM674" s="145" t="s">
        <v>1393</v>
      </c>
    </row>
    <row r="675" spans="2:65" s="14" customFormat="1" ht="11.25">
      <c r="B675" s="161"/>
      <c r="D675" s="148" t="s">
        <v>200</v>
      </c>
      <c r="E675" s="162" t="s">
        <v>1</v>
      </c>
      <c r="F675" s="163" t="s">
        <v>769</v>
      </c>
      <c r="H675" s="164">
        <v>10</v>
      </c>
      <c r="I675" s="165"/>
      <c r="L675" s="161"/>
      <c r="M675" s="166"/>
      <c r="T675" s="167"/>
      <c r="AT675" s="162" t="s">
        <v>200</v>
      </c>
      <c r="AU675" s="162" t="s">
        <v>96</v>
      </c>
      <c r="AV675" s="14" t="s">
        <v>96</v>
      </c>
      <c r="AW675" s="14" t="s">
        <v>41</v>
      </c>
      <c r="AX675" s="14" t="s">
        <v>94</v>
      </c>
      <c r="AY675" s="162" t="s">
        <v>190</v>
      </c>
    </row>
    <row r="676" spans="2:65" s="1" customFormat="1" ht="16.5" customHeight="1">
      <c r="B676" s="33"/>
      <c r="C676" s="175" t="s">
        <v>1394</v>
      </c>
      <c r="D676" s="175" t="s">
        <v>593</v>
      </c>
      <c r="E676" s="176" t="s">
        <v>1395</v>
      </c>
      <c r="F676" s="177" t="s">
        <v>1396</v>
      </c>
      <c r="G676" s="178" t="s">
        <v>224</v>
      </c>
      <c r="H676" s="179">
        <v>10.670999999999999</v>
      </c>
      <c r="I676" s="180"/>
      <c r="J676" s="181">
        <f>ROUND(I676*H676,2)</f>
        <v>0</v>
      </c>
      <c r="K676" s="177" t="s">
        <v>197</v>
      </c>
      <c r="L676" s="182"/>
      <c r="M676" s="183" t="s">
        <v>1</v>
      </c>
      <c r="N676" s="184" t="s">
        <v>51</v>
      </c>
      <c r="P676" s="143">
        <f>O676*H676</f>
        <v>0</v>
      </c>
      <c r="Q676" s="143">
        <v>5.6000000000000001E-2</v>
      </c>
      <c r="R676" s="143">
        <f>Q676*H676</f>
        <v>0.597576</v>
      </c>
      <c r="S676" s="143">
        <v>0</v>
      </c>
      <c r="T676" s="144">
        <f>S676*H676</f>
        <v>0</v>
      </c>
      <c r="AR676" s="145" t="s">
        <v>237</v>
      </c>
      <c r="AT676" s="145" t="s">
        <v>593</v>
      </c>
      <c r="AU676" s="145" t="s">
        <v>96</v>
      </c>
      <c r="AY676" s="17" t="s">
        <v>190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7" t="s">
        <v>94</v>
      </c>
      <c r="BK676" s="146">
        <f>ROUND(I676*H676,2)</f>
        <v>0</v>
      </c>
      <c r="BL676" s="17" t="s">
        <v>198</v>
      </c>
      <c r="BM676" s="145" t="s">
        <v>1397</v>
      </c>
    </row>
    <row r="677" spans="2:65" s="14" customFormat="1" ht="11.25">
      <c r="B677" s="161"/>
      <c r="D677" s="148" t="s">
        <v>200</v>
      </c>
      <c r="E677" s="162" t="s">
        <v>1</v>
      </c>
      <c r="F677" s="163" t="s">
        <v>1398</v>
      </c>
      <c r="H677" s="164">
        <v>10.199999999999999</v>
      </c>
      <c r="I677" s="165"/>
      <c r="L677" s="161"/>
      <c r="M677" s="166"/>
      <c r="T677" s="167"/>
      <c r="AT677" s="162" t="s">
        <v>200</v>
      </c>
      <c r="AU677" s="162" t="s">
        <v>96</v>
      </c>
      <c r="AV677" s="14" t="s">
        <v>96</v>
      </c>
      <c r="AW677" s="14" t="s">
        <v>41</v>
      </c>
      <c r="AX677" s="14" t="s">
        <v>86</v>
      </c>
      <c r="AY677" s="162" t="s">
        <v>190</v>
      </c>
    </row>
    <row r="678" spans="2:65" s="12" customFormat="1" ht="11.25">
      <c r="B678" s="147"/>
      <c r="D678" s="148" t="s">
        <v>200</v>
      </c>
      <c r="E678" s="149" t="s">
        <v>1</v>
      </c>
      <c r="F678" s="150" t="s">
        <v>1399</v>
      </c>
      <c r="H678" s="149" t="s">
        <v>1</v>
      </c>
      <c r="I678" s="151"/>
      <c r="L678" s="147"/>
      <c r="M678" s="152"/>
      <c r="T678" s="153"/>
      <c r="AT678" s="149" t="s">
        <v>200</v>
      </c>
      <c r="AU678" s="149" t="s">
        <v>96</v>
      </c>
      <c r="AV678" s="12" t="s">
        <v>94</v>
      </c>
      <c r="AW678" s="12" t="s">
        <v>41</v>
      </c>
      <c r="AX678" s="12" t="s">
        <v>86</v>
      </c>
      <c r="AY678" s="149" t="s">
        <v>190</v>
      </c>
    </row>
    <row r="679" spans="2:65" s="14" customFormat="1" ht="11.25">
      <c r="B679" s="161"/>
      <c r="D679" s="148" t="s">
        <v>200</v>
      </c>
      <c r="E679" s="162" t="s">
        <v>1</v>
      </c>
      <c r="F679" s="163" t="s">
        <v>1400</v>
      </c>
      <c r="H679" s="164">
        <v>0.47099999999999997</v>
      </c>
      <c r="I679" s="165"/>
      <c r="L679" s="161"/>
      <c r="M679" s="166"/>
      <c r="T679" s="167"/>
      <c r="AT679" s="162" t="s">
        <v>200</v>
      </c>
      <c r="AU679" s="162" t="s">
        <v>96</v>
      </c>
      <c r="AV679" s="14" t="s">
        <v>96</v>
      </c>
      <c r="AW679" s="14" t="s">
        <v>41</v>
      </c>
      <c r="AX679" s="14" t="s">
        <v>86</v>
      </c>
      <c r="AY679" s="162" t="s">
        <v>190</v>
      </c>
    </row>
    <row r="680" spans="2:65" s="15" customFormat="1" ht="11.25">
      <c r="B680" s="168"/>
      <c r="D680" s="148" t="s">
        <v>200</v>
      </c>
      <c r="E680" s="169" t="s">
        <v>1</v>
      </c>
      <c r="F680" s="170" t="s">
        <v>207</v>
      </c>
      <c r="H680" s="171">
        <v>10.670999999999999</v>
      </c>
      <c r="I680" s="172"/>
      <c r="L680" s="168"/>
      <c r="M680" s="173"/>
      <c r="T680" s="174"/>
      <c r="AT680" s="169" t="s">
        <v>200</v>
      </c>
      <c r="AU680" s="169" t="s">
        <v>96</v>
      </c>
      <c r="AV680" s="15" t="s">
        <v>198</v>
      </c>
      <c r="AW680" s="15" t="s">
        <v>41</v>
      </c>
      <c r="AX680" s="15" t="s">
        <v>94</v>
      </c>
      <c r="AY680" s="169" t="s">
        <v>190</v>
      </c>
    </row>
    <row r="681" spans="2:65" s="1" customFormat="1" ht="16.5" customHeight="1">
      <c r="B681" s="33"/>
      <c r="C681" s="134" t="s">
        <v>1401</v>
      </c>
      <c r="D681" s="134" t="s">
        <v>193</v>
      </c>
      <c r="E681" s="135" t="s">
        <v>1402</v>
      </c>
      <c r="F681" s="136" t="s">
        <v>1403</v>
      </c>
      <c r="G681" s="137" t="s">
        <v>224</v>
      </c>
      <c r="H681" s="138">
        <v>2.3559999999999999</v>
      </c>
      <c r="I681" s="139"/>
      <c r="J681" s="140">
        <f>ROUND(I681*H681,2)</f>
        <v>0</v>
      </c>
      <c r="K681" s="136" t="s">
        <v>197</v>
      </c>
      <c r="L681" s="33"/>
      <c r="M681" s="141" t="s">
        <v>1</v>
      </c>
      <c r="N681" s="142" t="s">
        <v>51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198</v>
      </c>
      <c r="AT681" s="145" t="s">
        <v>193</v>
      </c>
      <c r="AU681" s="145" t="s">
        <v>96</v>
      </c>
      <c r="AY681" s="17" t="s">
        <v>190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7" t="s">
        <v>94</v>
      </c>
      <c r="BK681" s="146">
        <f>ROUND(I681*H681,2)</f>
        <v>0</v>
      </c>
      <c r="BL681" s="17" t="s">
        <v>198</v>
      </c>
      <c r="BM681" s="145" t="s">
        <v>1404</v>
      </c>
    </row>
    <row r="682" spans="2:65" s="12" customFormat="1" ht="11.25">
      <c r="B682" s="147"/>
      <c r="D682" s="148" t="s">
        <v>200</v>
      </c>
      <c r="E682" s="149" t="s">
        <v>1</v>
      </c>
      <c r="F682" s="150" t="s">
        <v>1405</v>
      </c>
      <c r="H682" s="149" t="s">
        <v>1</v>
      </c>
      <c r="I682" s="151"/>
      <c r="L682" s="147"/>
      <c r="M682" s="152"/>
      <c r="T682" s="153"/>
      <c r="AT682" s="149" t="s">
        <v>200</v>
      </c>
      <c r="AU682" s="149" t="s">
        <v>96</v>
      </c>
      <c r="AV682" s="12" t="s">
        <v>94</v>
      </c>
      <c r="AW682" s="12" t="s">
        <v>41</v>
      </c>
      <c r="AX682" s="12" t="s">
        <v>86</v>
      </c>
      <c r="AY682" s="149" t="s">
        <v>190</v>
      </c>
    </row>
    <row r="683" spans="2:65" s="14" customFormat="1" ht="11.25">
      <c r="B683" s="161"/>
      <c r="D683" s="148" t="s">
        <v>200</v>
      </c>
      <c r="E683" s="162" t="s">
        <v>1</v>
      </c>
      <c r="F683" s="163" t="s">
        <v>1406</v>
      </c>
      <c r="H683" s="164">
        <v>2.3559999999999999</v>
      </c>
      <c r="I683" s="165"/>
      <c r="L683" s="161"/>
      <c r="M683" s="166"/>
      <c r="T683" s="167"/>
      <c r="AT683" s="162" t="s">
        <v>200</v>
      </c>
      <c r="AU683" s="162" t="s">
        <v>96</v>
      </c>
      <c r="AV683" s="14" t="s">
        <v>96</v>
      </c>
      <c r="AW683" s="14" t="s">
        <v>41</v>
      </c>
      <c r="AX683" s="14" t="s">
        <v>86</v>
      </c>
      <c r="AY683" s="162" t="s">
        <v>190</v>
      </c>
    </row>
    <row r="684" spans="2:65" s="13" customFormat="1" ht="11.25">
      <c r="B684" s="154"/>
      <c r="D684" s="148" t="s">
        <v>200</v>
      </c>
      <c r="E684" s="155" t="s">
        <v>767</v>
      </c>
      <c r="F684" s="156" t="s">
        <v>203</v>
      </c>
      <c r="H684" s="157">
        <v>2.3559999999999999</v>
      </c>
      <c r="I684" s="158"/>
      <c r="L684" s="154"/>
      <c r="M684" s="159"/>
      <c r="T684" s="160"/>
      <c r="AT684" s="155" t="s">
        <v>200</v>
      </c>
      <c r="AU684" s="155" t="s">
        <v>96</v>
      </c>
      <c r="AV684" s="13" t="s">
        <v>204</v>
      </c>
      <c r="AW684" s="13" t="s">
        <v>41</v>
      </c>
      <c r="AX684" s="13" t="s">
        <v>94</v>
      </c>
      <c r="AY684" s="155" t="s">
        <v>190</v>
      </c>
    </row>
    <row r="685" spans="2:65" s="1" customFormat="1" ht="24.2" customHeight="1">
      <c r="B685" s="33"/>
      <c r="C685" s="134" t="s">
        <v>1407</v>
      </c>
      <c r="D685" s="134" t="s">
        <v>193</v>
      </c>
      <c r="E685" s="135" t="s">
        <v>1408</v>
      </c>
      <c r="F685" s="136" t="s">
        <v>1409</v>
      </c>
      <c r="G685" s="137" t="s">
        <v>224</v>
      </c>
      <c r="H685" s="138">
        <v>2.3559999999999999</v>
      </c>
      <c r="I685" s="139"/>
      <c r="J685" s="140">
        <f>ROUND(I685*H685,2)</f>
        <v>0</v>
      </c>
      <c r="K685" s="136" t="s">
        <v>214</v>
      </c>
      <c r="L685" s="33"/>
      <c r="M685" s="141" t="s">
        <v>1</v>
      </c>
      <c r="N685" s="142" t="s">
        <v>51</v>
      </c>
      <c r="P685" s="143">
        <f>O685*H685</f>
        <v>0</v>
      </c>
      <c r="Q685" s="143">
        <v>7.0000000000000001E-3</v>
      </c>
      <c r="R685" s="143">
        <f>Q685*H685</f>
        <v>1.6492E-2</v>
      </c>
      <c r="S685" s="143">
        <v>0</v>
      </c>
      <c r="T685" s="144">
        <f>S685*H685</f>
        <v>0</v>
      </c>
      <c r="AR685" s="145" t="s">
        <v>198</v>
      </c>
      <c r="AT685" s="145" t="s">
        <v>193</v>
      </c>
      <c r="AU685" s="145" t="s">
        <v>96</v>
      </c>
      <c r="AY685" s="17" t="s">
        <v>190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7" t="s">
        <v>94</v>
      </c>
      <c r="BK685" s="146">
        <f>ROUND(I685*H685,2)</f>
        <v>0</v>
      </c>
      <c r="BL685" s="17" t="s">
        <v>198</v>
      </c>
      <c r="BM685" s="145" t="s">
        <v>1410</v>
      </c>
    </row>
    <row r="686" spans="2:65" s="14" customFormat="1" ht="11.25">
      <c r="B686" s="161"/>
      <c r="D686" s="148" t="s">
        <v>200</v>
      </c>
      <c r="E686" s="162" t="s">
        <v>1</v>
      </c>
      <c r="F686" s="163" t="s">
        <v>767</v>
      </c>
      <c r="H686" s="164">
        <v>2.3559999999999999</v>
      </c>
      <c r="I686" s="165"/>
      <c r="L686" s="161"/>
      <c r="M686" s="166"/>
      <c r="T686" s="167"/>
      <c r="AT686" s="162" t="s">
        <v>200</v>
      </c>
      <c r="AU686" s="162" t="s">
        <v>96</v>
      </c>
      <c r="AV686" s="14" t="s">
        <v>96</v>
      </c>
      <c r="AW686" s="14" t="s">
        <v>41</v>
      </c>
      <c r="AX686" s="14" t="s">
        <v>94</v>
      </c>
      <c r="AY686" s="162" t="s">
        <v>190</v>
      </c>
    </row>
    <row r="687" spans="2:65" s="1" customFormat="1" ht="16.5" customHeight="1">
      <c r="B687" s="33"/>
      <c r="C687" s="134" t="s">
        <v>1411</v>
      </c>
      <c r="D687" s="134" t="s">
        <v>193</v>
      </c>
      <c r="E687" s="135" t="s">
        <v>928</v>
      </c>
      <c r="F687" s="136" t="s">
        <v>929</v>
      </c>
      <c r="G687" s="137" t="s">
        <v>291</v>
      </c>
      <c r="H687" s="138">
        <v>2.1680000000000001</v>
      </c>
      <c r="I687" s="139"/>
      <c r="J687" s="140">
        <f>ROUND(I687*H687,2)</f>
        <v>0</v>
      </c>
      <c r="K687" s="136" t="s">
        <v>197</v>
      </c>
      <c r="L687" s="33"/>
      <c r="M687" s="141" t="s">
        <v>1</v>
      </c>
      <c r="N687" s="142" t="s">
        <v>51</v>
      </c>
      <c r="P687" s="143">
        <f>O687*H687</f>
        <v>0</v>
      </c>
      <c r="Q687" s="143">
        <v>0</v>
      </c>
      <c r="R687" s="143">
        <f>Q687*H687</f>
        <v>0</v>
      </c>
      <c r="S687" s="143">
        <v>0</v>
      </c>
      <c r="T687" s="144">
        <f>S687*H687</f>
        <v>0</v>
      </c>
      <c r="AR687" s="145" t="s">
        <v>198</v>
      </c>
      <c r="AT687" s="145" t="s">
        <v>193</v>
      </c>
      <c r="AU687" s="145" t="s">
        <v>96</v>
      </c>
      <c r="AY687" s="17" t="s">
        <v>190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7" t="s">
        <v>94</v>
      </c>
      <c r="BK687" s="146">
        <f>ROUND(I687*H687,2)</f>
        <v>0</v>
      </c>
      <c r="BL687" s="17" t="s">
        <v>198</v>
      </c>
      <c r="BM687" s="145" t="s">
        <v>1412</v>
      </c>
    </row>
    <row r="688" spans="2:65" s="11" customFormat="1" ht="22.9" customHeight="1">
      <c r="B688" s="122"/>
      <c r="D688" s="123" t="s">
        <v>85</v>
      </c>
      <c r="E688" s="132" t="s">
        <v>1413</v>
      </c>
      <c r="F688" s="132" t="s">
        <v>1414</v>
      </c>
      <c r="I688" s="125"/>
      <c r="J688" s="133">
        <f>BK688</f>
        <v>0</v>
      </c>
      <c r="L688" s="122"/>
      <c r="M688" s="127"/>
      <c r="P688" s="128">
        <f>SUM(P689:P793)</f>
        <v>0</v>
      </c>
      <c r="R688" s="128">
        <f>SUM(R689:R793)</f>
        <v>3.32477489</v>
      </c>
      <c r="T688" s="129">
        <f>SUM(T689:T793)</f>
        <v>0</v>
      </c>
      <c r="AR688" s="123" t="s">
        <v>94</v>
      </c>
      <c r="AT688" s="130" t="s">
        <v>85</v>
      </c>
      <c r="AU688" s="130" t="s">
        <v>94</v>
      </c>
      <c r="AY688" s="123" t="s">
        <v>190</v>
      </c>
      <c r="BK688" s="131">
        <f>SUM(BK689:BK793)</f>
        <v>0</v>
      </c>
    </row>
    <row r="689" spans="2:65" s="1" customFormat="1" ht="16.5" customHeight="1">
      <c r="B689" s="33"/>
      <c r="C689" s="134" t="s">
        <v>1415</v>
      </c>
      <c r="D689" s="134" t="s">
        <v>193</v>
      </c>
      <c r="E689" s="135" t="s">
        <v>1416</v>
      </c>
      <c r="F689" s="136" t="s">
        <v>1417</v>
      </c>
      <c r="G689" s="137" t="s">
        <v>255</v>
      </c>
      <c r="H689" s="138">
        <v>5.44</v>
      </c>
      <c r="I689" s="139"/>
      <c r="J689" s="140">
        <f>ROUND(I689*H689,2)</f>
        <v>0</v>
      </c>
      <c r="K689" s="136" t="s">
        <v>197</v>
      </c>
      <c r="L689" s="33"/>
      <c r="M689" s="141" t="s">
        <v>1</v>
      </c>
      <c r="N689" s="142" t="s">
        <v>51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198</v>
      </c>
      <c r="AT689" s="145" t="s">
        <v>193</v>
      </c>
      <c r="AU689" s="145" t="s">
        <v>96</v>
      </c>
      <c r="AY689" s="17" t="s">
        <v>190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7" t="s">
        <v>94</v>
      </c>
      <c r="BK689" s="146">
        <f>ROUND(I689*H689,2)</f>
        <v>0</v>
      </c>
      <c r="BL689" s="17" t="s">
        <v>198</v>
      </c>
      <c r="BM689" s="145" t="s">
        <v>1418</v>
      </c>
    </row>
    <row r="690" spans="2:65" s="12" customFormat="1" ht="11.25">
      <c r="B690" s="147"/>
      <c r="D690" s="148" t="s">
        <v>200</v>
      </c>
      <c r="E690" s="149" t="s">
        <v>1</v>
      </c>
      <c r="F690" s="150" t="s">
        <v>1419</v>
      </c>
      <c r="H690" s="149" t="s">
        <v>1</v>
      </c>
      <c r="I690" s="151"/>
      <c r="L690" s="147"/>
      <c r="M690" s="152"/>
      <c r="T690" s="153"/>
      <c r="AT690" s="149" t="s">
        <v>200</v>
      </c>
      <c r="AU690" s="149" t="s">
        <v>96</v>
      </c>
      <c r="AV690" s="12" t="s">
        <v>94</v>
      </c>
      <c r="AW690" s="12" t="s">
        <v>41</v>
      </c>
      <c r="AX690" s="12" t="s">
        <v>86</v>
      </c>
      <c r="AY690" s="149" t="s">
        <v>190</v>
      </c>
    </row>
    <row r="691" spans="2:65" s="12" customFormat="1" ht="11.25">
      <c r="B691" s="147"/>
      <c r="D691" s="148" t="s">
        <v>200</v>
      </c>
      <c r="E691" s="149" t="s">
        <v>1</v>
      </c>
      <c r="F691" s="150" t="s">
        <v>1420</v>
      </c>
      <c r="H691" s="149" t="s">
        <v>1</v>
      </c>
      <c r="I691" s="151"/>
      <c r="L691" s="147"/>
      <c r="M691" s="152"/>
      <c r="T691" s="153"/>
      <c r="AT691" s="149" t="s">
        <v>200</v>
      </c>
      <c r="AU691" s="149" t="s">
        <v>96</v>
      </c>
      <c r="AV691" s="12" t="s">
        <v>94</v>
      </c>
      <c r="AW691" s="12" t="s">
        <v>41</v>
      </c>
      <c r="AX691" s="12" t="s">
        <v>86</v>
      </c>
      <c r="AY691" s="149" t="s">
        <v>190</v>
      </c>
    </row>
    <row r="692" spans="2:65" s="14" customFormat="1" ht="11.25">
      <c r="B692" s="161"/>
      <c r="D692" s="148" t="s">
        <v>200</v>
      </c>
      <c r="E692" s="162" t="s">
        <v>1</v>
      </c>
      <c r="F692" s="163" t="s">
        <v>1421</v>
      </c>
      <c r="H692" s="164">
        <v>5.44</v>
      </c>
      <c r="I692" s="165"/>
      <c r="L692" s="161"/>
      <c r="M692" s="166"/>
      <c r="T692" s="167"/>
      <c r="AT692" s="162" t="s">
        <v>200</v>
      </c>
      <c r="AU692" s="162" t="s">
        <v>96</v>
      </c>
      <c r="AV692" s="14" t="s">
        <v>96</v>
      </c>
      <c r="AW692" s="14" t="s">
        <v>41</v>
      </c>
      <c r="AX692" s="14" t="s">
        <v>86</v>
      </c>
      <c r="AY692" s="162" t="s">
        <v>190</v>
      </c>
    </row>
    <row r="693" spans="2:65" s="15" customFormat="1" ht="11.25">
      <c r="B693" s="168"/>
      <c r="D693" s="148" t="s">
        <v>200</v>
      </c>
      <c r="E693" s="169" t="s">
        <v>809</v>
      </c>
      <c r="F693" s="170" t="s">
        <v>207</v>
      </c>
      <c r="H693" s="171">
        <v>5.44</v>
      </c>
      <c r="I693" s="172"/>
      <c r="L693" s="168"/>
      <c r="M693" s="173"/>
      <c r="T693" s="174"/>
      <c r="AT693" s="169" t="s">
        <v>200</v>
      </c>
      <c r="AU693" s="169" t="s">
        <v>96</v>
      </c>
      <c r="AV693" s="15" t="s">
        <v>198</v>
      </c>
      <c r="AW693" s="15" t="s">
        <v>41</v>
      </c>
      <c r="AX693" s="15" t="s">
        <v>94</v>
      </c>
      <c r="AY693" s="169" t="s">
        <v>190</v>
      </c>
    </row>
    <row r="694" spans="2:65" s="1" customFormat="1" ht="21.75" customHeight="1">
      <c r="B694" s="33"/>
      <c r="C694" s="134" t="s">
        <v>1422</v>
      </c>
      <c r="D694" s="134" t="s">
        <v>193</v>
      </c>
      <c r="E694" s="135" t="s">
        <v>1423</v>
      </c>
      <c r="F694" s="136" t="s">
        <v>1424</v>
      </c>
      <c r="G694" s="137" t="s">
        <v>255</v>
      </c>
      <c r="H694" s="138">
        <v>11.12</v>
      </c>
      <c r="I694" s="139"/>
      <c r="J694" s="140">
        <f>ROUND(I694*H694,2)</f>
        <v>0</v>
      </c>
      <c r="K694" s="136" t="s">
        <v>197</v>
      </c>
      <c r="L694" s="33"/>
      <c r="M694" s="141" t="s">
        <v>1</v>
      </c>
      <c r="N694" s="142" t="s">
        <v>51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198</v>
      </c>
      <c r="AT694" s="145" t="s">
        <v>193</v>
      </c>
      <c r="AU694" s="145" t="s">
        <v>96</v>
      </c>
      <c r="AY694" s="17" t="s">
        <v>190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7" t="s">
        <v>94</v>
      </c>
      <c r="BK694" s="146">
        <f>ROUND(I694*H694,2)</f>
        <v>0</v>
      </c>
      <c r="BL694" s="17" t="s">
        <v>198</v>
      </c>
      <c r="BM694" s="145" t="s">
        <v>1425</v>
      </c>
    </row>
    <row r="695" spans="2:65" s="14" customFormat="1" ht="11.25">
      <c r="B695" s="161"/>
      <c r="D695" s="148" t="s">
        <v>200</v>
      </c>
      <c r="E695" s="162" t="s">
        <v>1</v>
      </c>
      <c r="F695" s="163" t="s">
        <v>1426</v>
      </c>
      <c r="H695" s="164">
        <v>2.8</v>
      </c>
      <c r="I695" s="165"/>
      <c r="L695" s="161"/>
      <c r="M695" s="166"/>
      <c r="T695" s="167"/>
      <c r="AT695" s="162" t="s">
        <v>200</v>
      </c>
      <c r="AU695" s="162" t="s">
        <v>96</v>
      </c>
      <c r="AV695" s="14" t="s">
        <v>96</v>
      </c>
      <c r="AW695" s="14" t="s">
        <v>41</v>
      </c>
      <c r="AX695" s="14" t="s">
        <v>86</v>
      </c>
      <c r="AY695" s="162" t="s">
        <v>190</v>
      </c>
    </row>
    <row r="696" spans="2:65" s="14" customFormat="1" ht="11.25">
      <c r="B696" s="161"/>
      <c r="D696" s="148" t="s">
        <v>200</v>
      </c>
      <c r="E696" s="162" t="s">
        <v>1</v>
      </c>
      <c r="F696" s="163" t="s">
        <v>1427</v>
      </c>
      <c r="H696" s="164">
        <v>8.32</v>
      </c>
      <c r="I696" s="165"/>
      <c r="L696" s="161"/>
      <c r="M696" s="166"/>
      <c r="T696" s="167"/>
      <c r="AT696" s="162" t="s">
        <v>200</v>
      </c>
      <c r="AU696" s="162" t="s">
        <v>96</v>
      </c>
      <c r="AV696" s="14" t="s">
        <v>96</v>
      </c>
      <c r="AW696" s="14" t="s">
        <v>41</v>
      </c>
      <c r="AX696" s="14" t="s">
        <v>86</v>
      </c>
      <c r="AY696" s="162" t="s">
        <v>190</v>
      </c>
    </row>
    <row r="697" spans="2:65" s="15" customFormat="1" ht="11.25">
      <c r="B697" s="168"/>
      <c r="D697" s="148" t="s">
        <v>200</v>
      </c>
      <c r="E697" s="169" t="s">
        <v>811</v>
      </c>
      <c r="F697" s="170" t="s">
        <v>207</v>
      </c>
      <c r="H697" s="171">
        <v>11.12</v>
      </c>
      <c r="I697" s="172"/>
      <c r="L697" s="168"/>
      <c r="M697" s="173"/>
      <c r="T697" s="174"/>
      <c r="AT697" s="169" t="s">
        <v>200</v>
      </c>
      <c r="AU697" s="169" t="s">
        <v>96</v>
      </c>
      <c r="AV697" s="15" t="s">
        <v>198</v>
      </c>
      <c r="AW697" s="15" t="s">
        <v>41</v>
      </c>
      <c r="AX697" s="15" t="s">
        <v>94</v>
      </c>
      <c r="AY697" s="169" t="s">
        <v>190</v>
      </c>
    </row>
    <row r="698" spans="2:65" s="1" customFormat="1" ht="21.75" customHeight="1">
      <c r="B698" s="33"/>
      <c r="C698" s="134" t="s">
        <v>1428</v>
      </c>
      <c r="D698" s="134" t="s">
        <v>193</v>
      </c>
      <c r="E698" s="135" t="s">
        <v>1429</v>
      </c>
      <c r="F698" s="136" t="s">
        <v>1430</v>
      </c>
      <c r="G698" s="137" t="s">
        <v>255</v>
      </c>
      <c r="H698" s="138">
        <v>18</v>
      </c>
      <c r="I698" s="139"/>
      <c r="J698" s="140">
        <f>ROUND(I698*H698,2)</f>
        <v>0</v>
      </c>
      <c r="K698" s="136" t="s">
        <v>197</v>
      </c>
      <c r="L698" s="33"/>
      <c r="M698" s="141" t="s">
        <v>1</v>
      </c>
      <c r="N698" s="142" t="s">
        <v>51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198</v>
      </c>
      <c r="AT698" s="145" t="s">
        <v>193</v>
      </c>
      <c r="AU698" s="145" t="s">
        <v>96</v>
      </c>
      <c r="AY698" s="17" t="s">
        <v>190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7" t="s">
        <v>94</v>
      </c>
      <c r="BK698" s="146">
        <f>ROUND(I698*H698,2)</f>
        <v>0</v>
      </c>
      <c r="BL698" s="17" t="s">
        <v>198</v>
      </c>
      <c r="BM698" s="145" t="s">
        <v>1431</v>
      </c>
    </row>
    <row r="699" spans="2:65" s="14" customFormat="1" ht="11.25">
      <c r="B699" s="161"/>
      <c r="D699" s="148" t="s">
        <v>200</v>
      </c>
      <c r="E699" s="162" t="s">
        <v>1</v>
      </c>
      <c r="F699" s="163" t="s">
        <v>1432</v>
      </c>
      <c r="H699" s="164">
        <v>18</v>
      </c>
      <c r="I699" s="165"/>
      <c r="L699" s="161"/>
      <c r="M699" s="166"/>
      <c r="T699" s="167"/>
      <c r="AT699" s="162" t="s">
        <v>200</v>
      </c>
      <c r="AU699" s="162" t="s">
        <v>96</v>
      </c>
      <c r="AV699" s="14" t="s">
        <v>96</v>
      </c>
      <c r="AW699" s="14" t="s">
        <v>41</v>
      </c>
      <c r="AX699" s="14" t="s">
        <v>86</v>
      </c>
      <c r="AY699" s="162" t="s">
        <v>190</v>
      </c>
    </row>
    <row r="700" spans="2:65" s="15" customFormat="1" ht="11.25">
      <c r="B700" s="168"/>
      <c r="D700" s="148" t="s">
        <v>200</v>
      </c>
      <c r="E700" s="169" t="s">
        <v>813</v>
      </c>
      <c r="F700" s="170" t="s">
        <v>207</v>
      </c>
      <c r="H700" s="171">
        <v>18</v>
      </c>
      <c r="I700" s="172"/>
      <c r="L700" s="168"/>
      <c r="M700" s="173"/>
      <c r="T700" s="174"/>
      <c r="AT700" s="169" t="s">
        <v>200</v>
      </c>
      <c r="AU700" s="169" t="s">
        <v>96</v>
      </c>
      <c r="AV700" s="15" t="s">
        <v>198</v>
      </c>
      <c r="AW700" s="15" t="s">
        <v>41</v>
      </c>
      <c r="AX700" s="15" t="s">
        <v>94</v>
      </c>
      <c r="AY700" s="169" t="s">
        <v>190</v>
      </c>
    </row>
    <row r="701" spans="2:65" s="1" customFormat="1" ht="16.5" customHeight="1">
      <c r="B701" s="33"/>
      <c r="C701" s="134" t="s">
        <v>1433</v>
      </c>
      <c r="D701" s="134" t="s">
        <v>193</v>
      </c>
      <c r="E701" s="135" t="s">
        <v>557</v>
      </c>
      <c r="F701" s="136" t="s">
        <v>558</v>
      </c>
      <c r="G701" s="137" t="s">
        <v>255</v>
      </c>
      <c r="H701" s="138">
        <v>3.3650000000000002</v>
      </c>
      <c r="I701" s="139"/>
      <c r="J701" s="140">
        <f>ROUND(I701*H701,2)</f>
        <v>0</v>
      </c>
      <c r="K701" s="136" t="s">
        <v>197</v>
      </c>
      <c r="L701" s="33"/>
      <c r="M701" s="141" t="s">
        <v>1</v>
      </c>
      <c r="N701" s="142" t="s">
        <v>51</v>
      </c>
      <c r="P701" s="143">
        <f>O701*H701</f>
        <v>0</v>
      </c>
      <c r="Q701" s="143">
        <v>0</v>
      </c>
      <c r="R701" s="143">
        <f>Q701*H701</f>
        <v>0</v>
      </c>
      <c r="S701" s="143">
        <v>0</v>
      </c>
      <c r="T701" s="144">
        <f>S701*H701</f>
        <v>0</v>
      </c>
      <c r="AR701" s="145" t="s">
        <v>198</v>
      </c>
      <c r="AT701" s="145" t="s">
        <v>193</v>
      </c>
      <c r="AU701" s="145" t="s">
        <v>96</v>
      </c>
      <c r="AY701" s="17" t="s">
        <v>190</v>
      </c>
      <c r="BE701" s="146">
        <f>IF(N701="základní",J701,0)</f>
        <v>0</v>
      </c>
      <c r="BF701" s="146">
        <f>IF(N701="snížená",J701,0)</f>
        <v>0</v>
      </c>
      <c r="BG701" s="146">
        <f>IF(N701="zákl. přenesená",J701,0)</f>
        <v>0</v>
      </c>
      <c r="BH701" s="146">
        <f>IF(N701="sníž. přenesená",J701,0)</f>
        <v>0</v>
      </c>
      <c r="BI701" s="146">
        <f>IF(N701="nulová",J701,0)</f>
        <v>0</v>
      </c>
      <c r="BJ701" s="17" t="s">
        <v>94</v>
      </c>
      <c r="BK701" s="146">
        <f>ROUND(I701*H701,2)</f>
        <v>0</v>
      </c>
      <c r="BL701" s="17" t="s">
        <v>198</v>
      </c>
      <c r="BM701" s="145" t="s">
        <v>1434</v>
      </c>
    </row>
    <row r="702" spans="2:65" s="12" customFormat="1" ht="11.25">
      <c r="B702" s="147"/>
      <c r="D702" s="148" t="s">
        <v>200</v>
      </c>
      <c r="E702" s="149" t="s">
        <v>1</v>
      </c>
      <c r="F702" s="150" t="s">
        <v>1435</v>
      </c>
      <c r="H702" s="149" t="s">
        <v>1</v>
      </c>
      <c r="I702" s="151"/>
      <c r="L702" s="147"/>
      <c r="M702" s="152"/>
      <c r="T702" s="153"/>
      <c r="AT702" s="149" t="s">
        <v>200</v>
      </c>
      <c r="AU702" s="149" t="s">
        <v>96</v>
      </c>
      <c r="AV702" s="12" t="s">
        <v>94</v>
      </c>
      <c r="AW702" s="12" t="s">
        <v>41</v>
      </c>
      <c r="AX702" s="12" t="s">
        <v>86</v>
      </c>
      <c r="AY702" s="149" t="s">
        <v>190</v>
      </c>
    </row>
    <row r="703" spans="2:65" s="14" customFormat="1" ht="11.25">
      <c r="B703" s="161"/>
      <c r="D703" s="148" t="s">
        <v>200</v>
      </c>
      <c r="E703" s="162" t="s">
        <v>1</v>
      </c>
      <c r="F703" s="163" t="s">
        <v>1436</v>
      </c>
      <c r="H703" s="164">
        <v>2.04</v>
      </c>
      <c r="I703" s="165"/>
      <c r="L703" s="161"/>
      <c r="M703" s="166"/>
      <c r="T703" s="167"/>
      <c r="AT703" s="162" t="s">
        <v>200</v>
      </c>
      <c r="AU703" s="162" t="s">
        <v>96</v>
      </c>
      <c r="AV703" s="14" t="s">
        <v>96</v>
      </c>
      <c r="AW703" s="14" t="s">
        <v>41</v>
      </c>
      <c r="AX703" s="14" t="s">
        <v>86</v>
      </c>
      <c r="AY703" s="162" t="s">
        <v>190</v>
      </c>
    </row>
    <row r="704" spans="2:65" s="13" customFormat="1" ht="11.25">
      <c r="B704" s="154"/>
      <c r="D704" s="148" t="s">
        <v>200</v>
      </c>
      <c r="E704" s="155" t="s">
        <v>1</v>
      </c>
      <c r="F704" s="156" t="s">
        <v>203</v>
      </c>
      <c r="H704" s="157">
        <v>2.04</v>
      </c>
      <c r="I704" s="158"/>
      <c r="L704" s="154"/>
      <c r="M704" s="159"/>
      <c r="T704" s="160"/>
      <c r="AT704" s="155" t="s">
        <v>200</v>
      </c>
      <c r="AU704" s="155" t="s">
        <v>96</v>
      </c>
      <c r="AV704" s="13" t="s">
        <v>204</v>
      </c>
      <c r="AW704" s="13" t="s">
        <v>41</v>
      </c>
      <c r="AX704" s="13" t="s">
        <v>86</v>
      </c>
      <c r="AY704" s="155" t="s">
        <v>190</v>
      </c>
    </row>
    <row r="705" spans="2:65" s="12" customFormat="1" ht="11.25">
      <c r="B705" s="147"/>
      <c r="D705" s="148" t="s">
        <v>200</v>
      </c>
      <c r="E705" s="149" t="s">
        <v>1</v>
      </c>
      <c r="F705" s="150" t="s">
        <v>1437</v>
      </c>
      <c r="H705" s="149" t="s">
        <v>1</v>
      </c>
      <c r="I705" s="151"/>
      <c r="L705" s="147"/>
      <c r="M705" s="152"/>
      <c r="T705" s="153"/>
      <c r="AT705" s="149" t="s">
        <v>200</v>
      </c>
      <c r="AU705" s="149" t="s">
        <v>96</v>
      </c>
      <c r="AV705" s="12" t="s">
        <v>94</v>
      </c>
      <c r="AW705" s="12" t="s">
        <v>41</v>
      </c>
      <c r="AX705" s="12" t="s">
        <v>86</v>
      </c>
      <c r="AY705" s="149" t="s">
        <v>190</v>
      </c>
    </row>
    <row r="706" spans="2:65" s="14" customFormat="1" ht="11.25">
      <c r="B706" s="161"/>
      <c r="D706" s="148" t="s">
        <v>200</v>
      </c>
      <c r="E706" s="162" t="s">
        <v>1</v>
      </c>
      <c r="F706" s="163" t="s">
        <v>1438</v>
      </c>
      <c r="H706" s="164">
        <v>1.325</v>
      </c>
      <c r="I706" s="165"/>
      <c r="L706" s="161"/>
      <c r="M706" s="166"/>
      <c r="T706" s="167"/>
      <c r="AT706" s="162" t="s">
        <v>200</v>
      </c>
      <c r="AU706" s="162" t="s">
        <v>96</v>
      </c>
      <c r="AV706" s="14" t="s">
        <v>96</v>
      </c>
      <c r="AW706" s="14" t="s">
        <v>41</v>
      </c>
      <c r="AX706" s="14" t="s">
        <v>86</v>
      </c>
      <c r="AY706" s="162" t="s">
        <v>190</v>
      </c>
    </row>
    <row r="707" spans="2:65" s="13" customFormat="1" ht="11.25">
      <c r="B707" s="154"/>
      <c r="D707" s="148" t="s">
        <v>200</v>
      </c>
      <c r="E707" s="155" t="s">
        <v>1</v>
      </c>
      <c r="F707" s="156" t="s">
        <v>203</v>
      </c>
      <c r="H707" s="157">
        <v>1.325</v>
      </c>
      <c r="I707" s="158"/>
      <c r="L707" s="154"/>
      <c r="M707" s="159"/>
      <c r="T707" s="160"/>
      <c r="AT707" s="155" t="s">
        <v>200</v>
      </c>
      <c r="AU707" s="155" t="s">
        <v>96</v>
      </c>
      <c r="AV707" s="13" t="s">
        <v>204</v>
      </c>
      <c r="AW707" s="13" t="s">
        <v>41</v>
      </c>
      <c r="AX707" s="13" t="s">
        <v>86</v>
      </c>
      <c r="AY707" s="155" t="s">
        <v>190</v>
      </c>
    </row>
    <row r="708" spans="2:65" s="15" customFormat="1" ht="11.25">
      <c r="B708" s="168"/>
      <c r="D708" s="148" t="s">
        <v>200</v>
      </c>
      <c r="E708" s="169" t="s">
        <v>822</v>
      </c>
      <c r="F708" s="170" t="s">
        <v>207</v>
      </c>
      <c r="H708" s="171">
        <v>3.3650000000000002</v>
      </c>
      <c r="I708" s="172"/>
      <c r="L708" s="168"/>
      <c r="M708" s="173"/>
      <c r="T708" s="174"/>
      <c r="AT708" s="169" t="s">
        <v>200</v>
      </c>
      <c r="AU708" s="169" t="s">
        <v>96</v>
      </c>
      <c r="AV708" s="15" t="s">
        <v>198</v>
      </c>
      <c r="AW708" s="15" t="s">
        <v>41</v>
      </c>
      <c r="AX708" s="15" t="s">
        <v>94</v>
      </c>
      <c r="AY708" s="169" t="s">
        <v>190</v>
      </c>
    </row>
    <row r="709" spans="2:65" s="1" customFormat="1" ht="16.5" customHeight="1">
      <c r="B709" s="33"/>
      <c r="C709" s="134" t="s">
        <v>1439</v>
      </c>
      <c r="D709" s="134" t="s">
        <v>193</v>
      </c>
      <c r="E709" s="135" t="s">
        <v>614</v>
      </c>
      <c r="F709" s="136" t="s">
        <v>615</v>
      </c>
      <c r="G709" s="137" t="s">
        <v>255</v>
      </c>
      <c r="H709" s="138">
        <v>3.3650000000000002</v>
      </c>
      <c r="I709" s="139"/>
      <c r="J709" s="140">
        <f>ROUND(I709*H709,2)</f>
        <v>0</v>
      </c>
      <c r="K709" s="136" t="s">
        <v>197</v>
      </c>
      <c r="L709" s="33"/>
      <c r="M709" s="141" t="s">
        <v>1</v>
      </c>
      <c r="N709" s="142" t="s">
        <v>51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198</v>
      </c>
      <c r="AT709" s="145" t="s">
        <v>193</v>
      </c>
      <c r="AU709" s="145" t="s">
        <v>96</v>
      </c>
      <c r="AY709" s="17" t="s">
        <v>190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7" t="s">
        <v>94</v>
      </c>
      <c r="BK709" s="146">
        <f>ROUND(I709*H709,2)</f>
        <v>0</v>
      </c>
      <c r="BL709" s="17" t="s">
        <v>198</v>
      </c>
      <c r="BM709" s="145" t="s">
        <v>1440</v>
      </c>
    </row>
    <row r="710" spans="2:65" s="12" customFormat="1" ht="11.25">
      <c r="B710" s="147"/>
      <c r="D710" s="148" t="s">
        <v>200</v>
      </c>
      <c r="E710" s="149" t="s">
        <v>1</v>
      </c>
      <c r="F710" s="150" t="s">
        <v>1441</v>
      </c>
      <c r="H710" s="149" t="s">
        <v>1</v>
      </c>
      <c r="I710" s="151"/>
      <c r="L710" s="147"/>
      <c r="M710" s="152"/>
      <c r="T710" s="153"/>
      <c r="AT710" s="149" t="s">
        <v>200</v>
      </c>
      <c r="AU710" s="149" t="s">
        <v>96</v>
      </c>
      <c r="AV710" s="12" t="s">
        <v>94</v>
      </c>
      <c r="AW710" s="12" t="s">
        <v>41</v>
      </c>
      <c r="AX710" s="12" t="s">
        <v>86</v>
      </c>
      <c r="AY710" s="149" t="s">
        <v>190</v>
      </c>
    </row>
    <row r="711" spans="2:65" s="14" customFormat="1" ht="11.25">
      <c r="B711" s="161"/>
      <c r="D711" s="148" t="s">
        <v>200</v>
      </c>
      <c r="E711" s="162" t="s">
        <v>1</v>
      </c>
      <c r="F711" s="163" t="s">
        <v>822</v>
      </c>
      <c r="H711" s="164">
        <v>3.3650000000000002</v>
      </c>
      <c r="I711" s="165"/>
      <c r="L711" s="161"/>
      <c r="M711" s="166"/>
      <c r="T711" s="167"/>
      <c r="AT711" s="162" t="s">
        <v>200</v>
      </c>
      <c r="AU711" s="162" t="s">
        <v>96</v>
      </c>
      <c r="AV711" s="14" t="s">
        <v>96</v>
      </c>
      <c r="AW711" s="14" t="s">
        <v>41</v>
      </c>
      <c r="AX711" s="14" t="s">
        <v>94</v>
      </c>
      <c r="AY711" s="162" t="s">
        <v>190</v>
      </c>
    </row>
    <row r="712" spans="2:65" s="1" customFormat="1" ht="21.75" customHeight="1">
      <c r="B712" s="33"/>
      <c r="C712" s="134" t="s">
        <v>1442</v>
      </c>
      <c r="D712" s="134" t="s">
        <v>193</v>
      </c>
      <c r="E712" s="135" t="s">
        <v>624</v>
      </c>
      <c r="F712" s="136" t="s">
        <v>625</v>
      </c>
      <c r="G712" s="137" t="s">
        <v>255</v>
      </c>
      <c r="H712" s="138">
        <v>6.73</v>
      </c>
      <c r="I712" s="139"/>
      <c r="J712" s="140">
        <f>ROUND(I712*H712,2)</f>
        <v>0</v>
      </c>
      <c r="K712" s="136" t="s">
        <v>197</v>
      </c>
      <c r="L712" s="33"/>
      <c r="M712" s="141" t="s">
        <v>1</v>
      </c>
      <c r="N712" s="142" t="s">
        <v>51</v>
      </c>
      <c r="P712" s="143">
        <f>O712*H712</f>
        <v>0</v>
      </c>
      <c r="Q712" s="143">
        <v>0</v>
      </c>
      <c r="R712" s="143">
        <f>Q712*H712</f>
        <v>0</v>
      </c>
      <c r="S712" s="143">
        <v>0</v>
      </c>
      <c r="T712" s="144">
        <f>S712*H712</f>
        <v>0</v>
      </c>
      <c r="AR712" s="145" t="s">
        <v>198</v>
      </c>
      <c r="AT712" s="145" t="s">
        <v>193</v>
      </c>
      <c r="AU712" s="145" t="s">
        <v>96</v>
      </c>
      <c r="AY712" s="17" t="s">
        <v>190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7" t="s">
        <v>94</v>
      </c>
      <c r="BK712" s="146">
        <f>ROUND(I712*H712,2)</f>
        <v>0</v>
      </c>
      <c r="BL712" s="17" t="s">
        <v>198</v>
      </c>
      <c r="BM712" s="145" t="s">
        <v>1443</v>
      </c>
    </row>
    <row r="713" spans="2:65" s="12" customFormat="1" ht="11.25">
      <c r="B713" s="147"/>
      <c r="D713" s="148" t="s">
        <v>200</v>
      </c>
      <c r="E713" s="149" t="s">
        <v>1</v>
      </c>
      <c r="F713" s="150" t="s">
        <v>1444</v>
      </c>
      <c r="H713" s="149" t="s">
        <v>1</v>
      </c>
      <c r="I713" s="151"/>
      <c r="L713" s="147"/>
      <c r="M713" s="152"/>
      <c r="T713" s="153"/>
      <c r="AT713" s="149" t="s">
        <v>200</v>
      </c>
      <c r="AU713" s="149" t="s">
        <v>96</v>
      </c>
      <c r="AV713" s="12" t="s">
        <v>94</v>
      </c>
      <c r="AW713" s="12" t="s">
        <v>41</v>
      </c>
      <c r="AX713" s="12" t="s">
        <v>86</v>
      </c>
      <c r="AY713" s="149" t="s">
        <v>190</v>
      </c>
    </row>
    <row r="714" spans="2:65" s="14" customFormat="1" ht="11.25">
      <c r="B714" s="161"/>
      <c r="D714" s="148" t="s">
        <v>200</v>
      </c>
      <c r="E714" s="162" t="s">
        <v>1</v>
      </c>
      <c r="F714" s="163" t="s">
        <v>1445</v>
      </c>
      <c r="H714" s="164">
        <v>6.73</v>
      </c>
      <c r="I714" s="165"/>
      <c r="L714" s="161"/>
      <c r="M714" s="166"/>
      <c r="T714" s="167"/>
      <c r="AT714" s="162" t="s">
        <v>200</v>
      </c>
      <c r="AU714" s="162" t="s">
        <v>96</v>
      </c>
      <c r="AV714" s="14" t="s">
        <v>96</v>
      </c>
      <c r="AW714" s="14" t="s">
        <v>41</v>
      </c>
      <c r="AX714" s="14" t="s">
        <v>94</v>
      </c>
      <c r="AY714" s="162" t="s">
        <v>190</v>
      </c>
    </row>
    <row r="715" spans="2:65" s="1" customFormat="1" ht="21.75" customHeight="1">
      <c r="B715" s="33"/>
      <c r="C715" s="134" t="s">
        <v>1446</v>
      </c>
      <c r="D715" s="134" t="s">
        <v>193</v>
      </c>
      <c r="E715" s="135" t="s">
        <v>659</v>
      </c>
      <c r="F715" s="136" t="s">
        <v>660</v>
      </c>
      <c r="G715" s="137" t="s">
        <v>255</v>
      </c>
      <c r="H715" s="138">
        <v>31.195</v>
      </c>
      <c r="I715" s="139"/>
      <c r="J715" s="140">
        <f>ROUND(I715*H715,2)</f>
        <v>0</v>
      </c>
      <c r="K715" s="136" t="s">
        <v>197</v>
      </c>
      <c r="L715" s="33"/>
      <c r="M715" s="141" t="s">
        <v>1</v>
      </c>
      <c r="N715" s="142" t="s">
        <v>51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198</v>
      </c>
      <c r="AT715" s="145" t="s">
        <v>193</v>
      </c>
      <c r="AU715" s="145" t="s">
        <v>96</v>
      </c>
      <c r="AY715" s="17" t="s">
        <v>190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7" t="s">
        <v>94</v>
      </c>
      <c r="BK715" s="146">
        <f>ROUND(I715*H715,2)</f>
        <v>0</v>
      </c>
      <c r="BL715" s="17" t="s">
        <v>198</v>
      </c>
      <c r="BM715" s="145" t="s">
        <v>1447</v>
      </c>
    </row>
    <row r="716" spans="2:65" s="12" customFormat="1" ht="11.25">
      <c r="B716" s="147"/>
      <c r="D716" s="148" t="s">
        <v>200</v>
      </c>
      <c r="E716" s="149" t="s">
        <v>1</v>
      </c>
      <c r="F716" s="150" t="s">
        <v>1448</v>
      </c>
      <c r="H716" s="149" t="s">
        <v>1</v>
      </c>
      <c r="I716" s="151"/>
      <c r="L716" s="147"/>
      <c r="M716" s="152"/>
      <c r="T716" s="153"/>
      <c r="AT716" s="149" t="s">
        <v>200</v>
      </c>
      <c r="AU716" s="149" t="s">
        <v>96</v>
      </c>
      <c r="AV716" s="12" t="s">
        <v>94</v>
      </c>
      <c r="AW716" s="12" t="s">
        <v>41</v>
      </c>
      <c r="AX716" s="12" t="s">
        <v>86</v>
      </c>
      <c r="AY716" s="149" t="s">
        <v>190</v>
      </c>
    </row>
    <row r="717" spans="2:65" s="14" customFormat="1" ht="11.25">
      <c r="B717" s="161"/>
      <c r="D717" s="148" t="s">
        <v>200</v>
      </c>
      <c r="E717" s="162" t="s">
        <v>1</v>
      </c>
      <c r="F717" s="163" t="s">
        <v>809</v>
      </c>
      <c r="H717" s="164">
        <v>5.44</v>
      </c>
      <c r="I717" s="165"/>
      <c r="L717" s="161"/>
      <c r="M717" s="166"/>
      <c r="T717" s="167"/>
      <c r="AT717" s="162" t="s">
        <v>200</v>
      </c>
      <c r="AU717" s="162" t="s">
        <v>96</v>
      </c>
      <c r="AV717" s="14" t="s">
        <v>96</v>
      </c>
      <c r="AW717" s="14" t="s">
        <v>41</v>
      </c>
      <c r="AX717" s="14" t="s">
        <v>86</v>
      </c>
      <c r="AY717" s="162" t="s">
        <v>190</v>
      </c>
    </row>
    <row r="718" spans="2:65" s="14" customFormat="1" ht="11.25">
      <c r="B718" s="161"/>
      <c r="D718" s="148" t="s">
        <v>200</v>
      </c>
      <c r="E718" s="162" t="s">
        <v>1</v>
      </c>
      <c r="F718" s="163" t="s">
        <v>811</v>
      </c>
      <c r="H718" s="164">
        <v>11.12</v>
      </c>
      <c r="I718" s="165"/>
      <c r="L718" s="161"/>
      <c r="M718" s="166"/>
      <c r="T718" s="167"/>
      <c r="AT718" s="162" t="s">
        <v>200</v>
      </c>
      <c r="AU718" s="162" t="s">
        <v>96</v>
      </c>
      <c r="AV718" s="14" t="s">
        <v>96</v>
      </c>
      <c r="AW718" s="14" t="s">
        <v>41</v>
      </c>
      <c r="AX718" s="14" t="s">
        <v>86</v>
      </c>
      <c r="AY718" s="162" t="s">
        <v>190</v>
      </c>
    </row>
    <row r="719" spans="2:65" s="14" customFormat="1" ht="11.25">
      <c r="B719" s="161"/>
      <c r="D719" s="148" t="s">
        <v>200</v>
      </c>
      <c r="E719" s="162" t="s">
        <v>1</v>
      </c>
      <c r="F719" s="163" t="s">
        <v>813</v>
      </c>
      <c r="H719" s="164">
        <v>18</v>
      </c>
      <c r="I719" s="165"/>
      <c r="L719" s="161"/>
      <c r="M719" s="166"/>
      <c r="T719" s="167"/>
      <c r="AT719" s="162" t="s">
        <v>200</v>
      </c>
      <c r="AU719" s="162" t="s">
        <v>96</v>
      </c>
      <c r="AV719" s="14" t="s">
        <v>96</v>
      </c>
      <c r="AW719" s="14" t="s">
        <v>41</v>
      </c>
      <c r="AX719" s="14" t="s">
        <v>86</v>
      </c>
      <c r="AY719" s="162" t="s">
        <v>190</v>
      </c>
    </row>
    <row r="720" spans="2:65" s="12" customFormat="1" ht="11.25">
      <c r="B720" s="147"/>
      <c r="D720" s="148" t="s">
        <v>200</v>
      </c>
      <c r="E720" s="149" t="s">
        <v>1</v>
      </c>
      <c r="F720" s="150" t="s">
        <v>1449</v>
      </c>
      <c r="H720" s="149" t="s">
        <v>1</v>
      </c>
      <c r="I720" s="151"/>
      <c r="L720" s="147"/>
      <c r="M720" s="152"/>
      <c r="T720" s="153"/>
      <c r="AT720" s="149" t="s">
        <v>200</v>
      </c>
      <c r="AU720" s="149" t="s">
        <v>96</v>
      </c>
      <c r="AV720" s="12" t="s">
        <v>94</v>
      </c>
      <c r="AW720" s="12" t="s">
        <v>41</v>
      </c>
      <c r="AX720" s="12" t="s">
        <v>86</v>
      </c>
      <c r="AY720" s="149" t="s">
        <v>190</v>
      </c>
    </row>
    <row r="721" spans="2:65" s="14" customFormat="1" ht="11.25">
      <c r="B721" s="161"/>
      <c r="D721" s="148" t="s">
        <v>200</v>
      </c>
      <c r="E721" s="162" t="s">
        <v>1</v>
      </c>
      <c r="F721" s="163" t="s">
        <v>1450</v>
      </c>
      <c r="H721" s="164">
        <v>-3.3650000000000002</v>
      </c>
      <c r="I721" s="165"/>
      <c r="L721" s="161"/>
      <c r="M721" s="166"/>
      <c r="T721" s="167"/>
      <c r="AT721" s="162" t="s">
        <v>200</v>
      </c>
      <c r="AU721" s="162" t="s">
        <v>96</v>
      </c>
      <c r="AV721" s="14" t="s">
        <v>96</v>
      </c>
      <c r="AW721" s="14" t="s">
        <v>41</v>
      </c>
      <c r="AX721" s="14" t="s">
        <v>86</v>
      </c>
      <c r="AY721" s="162" t="s">
        <v>190</v>
      </c>
    </row>
    <row r="722" spans="2:65" s="15" customFormat="1" ht="11.25">
      <c r="B722" s="168"/>
      <c r="D722" s="148" t="s">
        <v>200</v>
      </c>
      <c r="E722" s="169" t="s">
        <v>776</v>
      </c>
      <c r="F722" s="170" t="s">
        <v>207</v>
      </c>
      <c r="H722" s="171">
        <v>31.195</v>
      </c>
      <c r="I722" s="172"/>
      <c r="L722" s="168"/>
      <c r="M722" s="173"/>
      <c r="T722" s="174"/>
      <c r="AT722" s="169" t="s">
        <v>200</v>
      </c>
      <c r="AU722" s="169" t="s">
        <v>96</v>
      </c>
      <c r="AV722" s="15" t="s">
        <v>198</v>
      </c>
      <c r="AW722" s="15" t="s">
        <v>41</v>
      </c>
      <c r="AX722" s="15" t="s">
        <v>94</v>
      </c>
      <c r="AY722" s="169" t="s">
        <v>190</v>
      </c>
    </row>
    <row r="723" spans="2:65" s="1" customFormat="1" ht="16.5" customHeight="1">
      <c r="B723" s="33"/>
      <c r="C723" s="134" t="s">
        <v>1451</v>
      </c>
      <c r="D723" s="134" t="s">
        <v>193</v>
      </c>
      <c r="E723" s="135" t="s">
        <v>676</v>
      </c>
      <c r="F723" s="136" t="s">
        <v>677</v>
      </c>
      <c r="G723" s="137" t="s">
        <v>255</v>
      </c>
      <c r="H723" s="138">
        <v>31.195</v>
      </c>
      <c r="I723" s="139"/>
      <c r="J723" s="140">
        <f>ROUND(I723*H723,2)</f>
        <v>0</v>
      </c>
      <c r="K723" s="136" t="s">
        <v>197</v>
      </c>
      <c r="L723" s="33"/>
      <c r="M723" s="141" t="s">
        <v>1</v>
      </c>
      <c r="N723" s="142" t="s">
        <v>51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198</v>
      </c>
      <c r="AT723" s="145" t="s">
        <v>193</v>
      </c>
      <c r="AU723" s="145" t="s">
        <v>96</v>
      </c>
      <c r="AY723" s="17" t="s">
        <v>190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7" t="s">
        <v>94</v>
      </c>
      <c r="BK723" s="146">
        <f>ROUND(I723*H723,2)</f>
        <v>0</v>
      </c>
      <c r="BL723" s="17" t="s">
        <v>198</v>
      </c>
      <c r="BM723" s="145" t="s">
        <v>1452</v>
      </c>
    </row>
    <row r="724" spans="2:65" s="14" customFormat="1" ht="11.25">
      <c r="B724" s="161"/>
      <c r="D724" s="148" t="s">
        <v>200</v>
      </c>
      <c r="E724" s="162" t="s">
        <v>1</v>
      </c>
      <c r="F724" s="163" t="s">
        <v>776</v>
      </c>
      <c r="H724" s="164">
        <v>31.195</v>
      </c>
      <c r="I724" s="165"/>
      <c r="L724" s="161"/>
      <c r="M724" s="166"/>
      <c r="T724" s="167"/>
      <c r="AT724" s="162" t="s">
        <v>200</v>
      </c>
      <c r="AU724" s="162" t="s">
        <v>96</v>
      </c>
      <c r="AV724" s="14" t="s">
        <v>96</v>
      </c>
      <c r="AW724" s="14" t="s">
        <v>41</v>
      </c>
      <c r="AX724" s="14" t="s">
        <v>94</v>
      </c>
      <c r="AY724" s="162" t="s">
        <v>190</v>
      </c>
    </row>
    <row r="725" spans="2:65" s="1" customFormat="1" ht="16.5" customHeight="1">
      <c r="B725" s="33"/>
      <c r="C725" s="134" t="s">
        <v>1453</v>
      </c>
      <c r="D725" s="134" t="s">
        <v>193</v>
      </c>
      <c r="E725" s="135" t="s">
        <v>679</v>
      </c>
      <c r="F725" s="136" t="s">
        <v>680</v>
      </c>
      <c r="G725" s="137" t="s">
        <v>255</v>
      </c>
      <c r="H725" s="138">
        <v>31.195</v>
      </c>
      <c r="I725" s="139"/>
      <c r="J725" s="140">
        <f>ROUND(I725*H725,2)</f>
        <v>0</v>
      </c>
      <c r="K725" s="136" t="s">
        <v>214</v>
      </c>
      <c r="L725" s="33"/>
      <c r="M725" s="141" t="s">
        <v>1</v>
      </c>
      <c r="N725" s="142" t="s">
        <v>51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198</v>
      </c>
      <c r="AT725" s="145" t="s">
        <v>193</v>
      </c>
      <c r="AU725" s="145" t="s">
        <v>96</v>
      </c>
      <c r="AY725" s="17" t="s">
        <v>190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7" t="s">
        <v>94</v>
      </c>
      <c r="BK725" s="146">
        <f>ROUND(I725*H725,2)</f>
        <v>0</v>
      </c>
      <c r="BL725" s="17" t="s">
        <v>198</v>
      </c>
      <c r="BM725" s="145" t="s">
        <v>1454</v>
      </c>
    </row>
    <row r="726" spans="2:65" s="14" customFormat="1" ht="11.25">
      <c r="B726" s="161"/>
      <c r="D726" s="148" t="s">
        <v>200</v>
      </c>
      <c r="E726" s="162" t="s">
        <v>1</v>
      </c>
      <c r="F726" s="163" t="s">
        <v>776</v>
      </c>
      <c r="H726" s="164">
        <v>31.195</v>
      </c>
      <c r="I726" s="165"/>
      <c r="L726" s="161"/>
      <c r="M726" s="166"/>
      <c r="T726" s="167"/>
      <c r="AT726" s="162" t="s">
        <v>200</v>
      </c>
      <c r="AU726" s="162" t="s">
        <v>96</v>
      </c>
      <c r="AV726" s="14" t="s">
        <v>96</v>
      </c>
      <c r="AW726" s="14" t="s">
        <v>41</v>
      </c>
      <c r="AX726" s="14" t="s">
        <v>94</v>
      </c>
      <c r="AY726" s="162" t="s">
        <v>190</v>
      </c>
    </row>
    <row r="727" spans="2:65" s="1" customFormat="1" ht="16.5" customHeight="1">
      <c r="B727" s="33"/>
      <c r="C727" s="134" t="s">
        <v>1455</v>
      </c>
      <c r="D727" s="134" t="s">
        <v>193</v>
      </c>
      <c r="E727" s="135" t="s">
        <v>1456</v>
      </c>
      <c r="F727" s="136" t="s">
        <v>1457</v>
      </c>
      <c r="G727" s="137" t="s">
        <v>255</v>
      </c>
      <c r="H727" s="138">
        <v>6.2</v>
      </c>
      <c r="I727" s="139"/>
      <c r="J727" s="140">
        <f>ROUND(I727*H727,2)</f>
        <v>0</v>
      </c>
      <c r="K727" s="136" t="s">
        <v>214</v>
      </c>
      <c r="L727" s="33"/>
      <c r="M727" s="141" t="s">
        <v>1</v>
      </c>
      <c r="N727" s="142" t="s">
        <v>51</v>
      </c>
      <c r="P727" s="143">
        <f>O727*H727</f>
        <v>0</v>
      </c>
      <c r="Q727" s="143">
        <v>0</v>
      </c>
      <c r="R727" s="143">
        <f>Q727*H727</f>
        <v>0</v>
      </c>
      <c r="S727" s="143">
        <v>0</v>
      </c>
      <c r="T727" s="144">
        <f>S727*H727</f>
        <v>0</v>
      </c>
      <c r="AR727" s="145" t="s">
        <v>198</v>
      </c>
      <c r="AT727" s="145" t="s">
        <v>193</v>
      </c>
      <c r="AU727" s="145" t="s">
        <v>96</v>
      </c>
      <c r="AY727" s="17" t="s">
        <v>190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7" t="s">
        <v>94</v>
      </c>
      <c r="BK727" s="146">
        <f>ROUND(I727*H727,2)</f>
        <v>0</v>
      </c>
      <c r="BL727" s="17" t="s">
        <v>198</v>
      </c>
      <c r="BM727" s="145" t="s">
        <v>1458</v>
      </c>
    </row>
    <row r="728" spans="2:65" s="12" customFormat="1" ht="11.25">
      <c r="B728" s="147"/>
      <c r="D728" s="148" t="s">
        <v>200</v>
      </c>
      <c r="E728" s="149" t="s">
        <v>1</v>
      </c>
      <c r="F728" s="150" t="s">
        <v>1459</v>
      </c>
      <c r="H728" s="149" t="s">
        <v>1</v>
      </c>
      <c r="I728" s="151"/>
      <c r="L728" s="147"/>
      <c r="M728" s="152"/>
      <c r="T728" s="153"/>
      <c r="AT728" s="149" t="s">
        <v>200</v>
      </c>
      <c r="AU728" s="149" t="s">
        <v>96</v>
      </c>
      <c r="AV728" s="12" t="s">
        <v>94</v>
      </c>
      <c r="AW728" s="12" t="s">
        <v>41</v>
      </c>
      <c r="AX728" s="12" t="s">
        <v>86</v>
      </c>
      <c r="AY728" s="149" t="s">
        <v>190</v>
      </c>
    </row>
    <row r="729" spans="2:65" s="14" customFormat="1" ht="11.25">
      <c r="B729" s="161"/>
      <c r="D729" s="148" t="s">
        <v>200</v>
      </c>
      <c r="E729" s="162" t="s">
        <v>1</v>
      </c>
      <c r="F729" s="163" t="s">
        <v>1460</v>
      </c>
      <c r="H729" s="164">
        <v>2.8</v>
      </c>
      <c r="I729" s="165"/>
      <c r="L729" s="161"/>
      <c r="M729" s="166"/>
      <c r="T729" s="167"/>
      <c r="AT729" s="162" t="s">
        <v>200</v>
      </c>
      <c r="AU729" s="162" t="s">
        <v>96</v>
      </c>
      <c r="AV729" s="14" t="s">
        <v>96</v>
      </c>
      <c r="AW729" s="14" t="s">
        <v>41</v>
      </c>
      <c r="AX729" s="14" t="s">
        <v>86</v>
      </c>
      <c r="AY729" s="162" t="s">
        <v>190</v>
      </c>
    </row>
    <row r="730" spans="2:65" s="14" customFormat="1" ht="11.25">
      <c r="B730" s="161"/>
      <c r="D730" s="148" t="s">
        <v>200</v>
      </c>
      <c r="E730" s="162" t="s">
        <v>1</v>
      </c>
      <c r="F730" s="163" t="s">
        <v>1461</v>
      </c>
      <c r="H730" s="164">
        <v>3.4</v>
      </c>
      <c r="I730" s="165"/>
      <c r="L730" s="161"/>
      <c r="M730" s="166"/>
      <c r="T730" s="167"/>
      <c r="AT730" s="162" t="s">
        <v>200</v>
      </c>
      <c r="AU730" s="162" t="s">
        <v>96</v>
      </c>
      <c r="AV730" s="14" t="s">
        <v>96</v>
      </c>
      <c r="AW730" s="14" t="s">
        <v>41</v>
      </c>
      <c r="AX730" s="14" t="s">
        <v>86</v>
      </c>
      <c r="AY730" s="162" t="s">
        <v>190</v>
      </c>
    </row>
    <row r="731" spans="2:65" s="13" customFormat="1" ht="11.25">
      <c r="B731" s="154"/>
      <c r="D731" s="148" t="s">
        <v>200</v>
      </c>
      <c r="E731" s="155" t="s">
        <v>1</v>
      </c>
      <c r="F731" s="156" t="s">
        <v>203</v>
      </c>
      <c r="H731" s="157">
        <v>6.2</v>
      </c>
      <c r="I731" s="158"/>
      <c r="L731" s="154"/>
      <c r="M731" s="159"/>
      <c r="T731" s="160"/>
      <c r="AT731" s="155" t="s">
        <v>200</v>
      </c>
      <c r="AU731" s="155" t="s">
        <v>96</v>
      </c>
      <c r="AV731" s="13" t="s">
        <v>204</v>
      </c>
      <c r="AW731" s="13" t="s">
        <v>41</v>
      </c>
      <c r="AX731" s="13" t="s">
        <v>86</v>
      </c>
      <c r="AY731" s="155" t="s">
        <v>190</v>
      </c>
    </row>
    <row r="732" spans="2:65" s="15" customFormat="1" ht="11.25">
      <c r="B732" s="168"/>
      <c r="D732" s="148" t="s">
        <v>200</v>
      </c>
      <c r="E732" s="169" t="s">
        <v>816</v>
      </c>
      <c r="F732" s="170" t="s">
        <v>207</v>
      </c>
      <c r="H732" s="171">
        <v>6.2</v>
      </c>
      <c r="I732" s="172"/>
      <c r="L732" s="168"/>
      <c r="M732" s="173"/>
      <c r="T732" s="174"/>
      <c r="AT732" s="169" t="s">
        <v>200</v>
      </c>
      <c r="AU732" s="169" t="s">
        <v>96</v>
      </c>
      <c r="AV732" s="15" t="s">
        <v>198</v>
      </c>
      <c r="AW732" s="15" t="s">
        <v>41</v>
      </c>
      <c r="AX732" s="15" t="s">
        <v>94</v>
      </c>
      <c r="AY732" s="169" t="s">
        <v>190</v>
      </c>
    </row>
    <row r="733" spans="2:65" s="1" customFormat="1" ht="16.5" customHeight="1">
      <c r="B733" s="33"/>
      <c r="C733" s="134" t="s">
        <v>1462</v>
      </c>
      <c r="D733" s="134" t="s">
        <v>193</v>
      </c>
      <c r="E733" s="135" t="s">
        <v>1463</v>
      </c>
      <c r="F733" s="136" t="s">
        <v>1464</v>
      </c>
      <c r="G733" s="137" t="s">
        <v>255</v>
      </c>
      <c r="H733" s="138">
        <v>1.2</v>
      </c>
      <c r="I733" s="139"/>
      <c r="J733" s="140">
        <f>ROUND(I733*H733,2)</f>
        <v>0</v>
      </c>
      <c r="K733" s="136" t="s">
        <v>214</v>
      </c>
      <c r="L733" s="33"/>
      <c r="M733" s="141" t="s">
        <v>1</v>
      </c>
      <c r="N733" s="142" t="s">
        <v>51</v>
      </c>
      <c r="P733" s="143">
        <f>O733*H733</f>
        <v>0</v>
      </c>
      <c r="Q733" s="143">
        <v>0</v>
      </c>
      <c r="R733" s="143">
        <f>Q733*H733</f>
        <v>0</v>
      </c>
      <c r="S733" s="143">
        <v>0</v>
      </c>
      <c r="T733" s="144">
        <f>S733*H733</f>
        <v>0</v>
      </c>
      <c r="AR733" s="145" t="s">
        <v>198</v>
      </c>
      <c r="AT733" s="145" t="s">
        <v>193</v>
      </c>
      <c r="AU733" s="145" t="s">
        <v>96</v>
      </c>
      <c r="AY733" s="17" t="s">
        <v>190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7" t="s">
        <v>94</v>
      </c>
      <c r="BK733" s="146">
        <f>ROUND(I733*H733,2)</f>
        <v>0</v>
      </c>
      <c r="BL733" s="17" t="s">
        <v>198</v>
      </c>
      <c r="BM733" s="145" t="s">
        <v>1465</v>
      </c>
    </row>
    <row r="734" spans="2:65" s="12" customFormat="1" ht="11.25">
      <c r="B734" s="147"/>
      <c r="D734" s="148" t="s">
        <v>200</v>
      </c>
      <c r="E734" s="149" t="s">
        <v>1</v>
      </c>
      <c r="F734" s="150" t="s">
        <v>1466</v>
      </c>
      <c r="H734" s="149" t="s">
        <v>1</v>
      </c>
      <c r="I734" s="151"/>
      <c r="L734" s="147"/>
      <c r="M734" s="152"/>
      <c r="T734" s="153"/>
      <c r="AT734" s="149" t="s">
        <v>200</v>
      </c>
      <c r="AU734" s="149" t="s">
        <v>96</v>
      </c>
      <c r="AV734" s="12" t="s">
        <v>94</v>
      </c>
      <c r="AW734" s="12" t="s">
        <v>41</v>
      </c>
      <c r="AX734" s="12" t="s">
        <v>86</v>
      </c>
      <c r="AY734" s="149" t="s">
        <v>190</v>
      </c>
    </row>
    <row r="735" spans="2:65" s="14" customFormat="1" ht="11.25">
      <c r="B735" s="161"/>
      <c r="D735" s="148" t="s">
        <v>200</v>
      </c>
      <c r="E735" s="162" t="s">
        <v>1</v>
      </c>
      <c r="F735" s="163" t="s">
        <v>1467</v>
      </c>
      <c r="H735" s="164">
        <v>3.12</v>
      </c>
      <c r="I735" s="165"/>
      <c r="L735" s="161"/>
      <c r="M735" s="166"/>
      <c r="T735" s="167"/>
      <c r="AT735" s="162" t="s">
        <v>200</v>
      </c>
      <c r="AU735" s="162" t="s">
        <v>96</v>
      </c>
      <c r="AV735" s="14" t="s">
        <v>96</v>
      </c>
      <c r="AW735" s="14" t="s">
        <v>41</v>
      </c>
      <c r="AX735" s="14" t="s">
        <v>86</v>
      </c>
      <c r="AY735" s="162" t="s">
        <v>190</v>
      </c>
    </row>
    <row r="736" spans="2:65" s="12" customFormat="1" ht="11.25">
      <c r="B736" s="147"/>
      <c r="D736" s="148" t="s">
        <v>200</v>
      </c>
      <c r="E736" s="149" t="s">
        <v>1</v>
      </c>
      <c r="F736" s="150" t="s">
        <v>1468</v>
      </c>
      <c r="H736" s="149" t="s">
        <v>1</v>
      </c>
      <c r="I736" s="151"/>
      <c r="L736" s="147"/>
      <c r="M736" s="152"/>
      <c r="T736" s="153"/>
      <c r="AT736" s="149" t="s">
        <v>200</v>
      </c>
      <c r="AU736" s="149" t="s">
        <v>96</v>
      </c>
      <c r="AV736" s="12" t="s">
        <v>94</v>
      </c>
      <c r="AW736" s="12" t="s">
        <v>41</v>
      </c>
      <c r="AX736" s="12" t="s">
        <v>86</v>
      </c>
      <c r="AY736" s="149" t="s">
        <v>190</v>
      </c>
    </row>
    <row r="737" spans="2:65" s="14" customFormat="1" ht="11.25">
      <c r="B737" s="161"/>
      <c r="D737" s="148" t="s">
        <v>200</v>
      </c>
      <c r="E737" s="162" t="s">
        <v>1</v>
      </c>
      <c r="F737" s="163" t="s">
        <v>1469</v>
      </c>
      <c r="H737" s="164">
        <v>-1.92</v>
      </c>
      <c r="I737" s="165"/>
      <c r="L737" s="161"/>
      <c r="M737" s="166"/>
      <c r="T737" s="167"/>
      <c r="AT737" s="162" t="s">
        <v>200</v>
      </c>
      <c r="AU737" s="162" t="s">
        <v>96</v>
      </c>
      <c r="AV737" s="14" t="s">
        <v>96</v>
      </c>
      <c r="AW737" s="14" t="s">
        <v>41</v>
      </c>
      <c r="AX737" s="14" t="s">
        <v>86</v>
      </c>
      <c r="AY737" s="162" t="s">
        <v>190</v>
      </c>
    </row>
    <row r="738" spans="2:65" s="13" customFormat="1" ht="11.25">
      <c r="B738" s="154"/>
      <c r="D738" s="148" t="s">
        <v>200</v>
      </c>
      <c r="E738" s="155" t="s">
        <v>1</v>
      </c>
      <c r="F738" s="156" t="s">
        <v>1470</v>
      </c>
      <c r="H738" s="157">
        <v>1.2</v>
      </c>
      <c r="I738" s="158"/>
      <c r="L738" s="154"/>
      <c r="M738" s="159"/>
      <c r="T738" s="160"/>
      <c r="AT738" s="155" t="s">
        <v>200</v>
      </c>
      <c r="AU738" s="155" t="s">
        <v>96</v>
      </c>
      <c r="AV738" s="13" t="s">
        <v>204</v>
      </c>
      <c r="AW738" s="13" t="s">
        <v>41</v>
      </c>
      <c r="AX738" s="13" t="s">
        <v>86</v>
      </c>
      <c r="AY738" s="155" t="s">
        <v>190</v>
      </c>
    </row>
    <row r="739" spans="2:65" s="12" customFormat="1" ht="11.25">
      <c r="B739" s="147"/>
      <c r="D739" s="148" t="s">
        <v>200</v>
      </c>
      <c r="E739" s="149" t="s">
        <v>1</v>
      </c>
      <c r="F739" s="150" t="s">
        <v>1471</v>
      </c>
      <c r="H739" s="149" t="s">
        <v>1</v>
      </c>
      <c r="I739" s="151"/>
      <c r="L739" s="147"/>
      <c r="M739" s="152"/>
      <c r="T739" s="153"/>
      <c r="AT739" s="149" t="s">
        <v>200</v>
      </c>
      <c r="AU739" s="149" t="s">
        <v>96</v>
      </c>
      <c r="AV739" s="12" t="s">
        <v>94</v>
      </c>
      <c r="AW739" s="12" t="s">
        <v>41</v>
      </c>
      <c r="AX739" s="12" t="s">
        <v>86</v>
      </c>
      <c r="AY739" s="149" t="s">
        <v>190</v>
      </c>
    </row>
    <row r="740" spans="2:65" s="12" customFormat="1" ht="11.25">
      <c r="B740" s="147"/>
      <c r="D740" s="148" t="s">
        <v>200</v>
      </c>
      <c r="E740" s="149" t="s">
        <v>1</v>
      </c>
      <c r="F740" s="150" t="s">
        <v>1472</v>
      </c>
      <c r="H740" s="149" t="s">
        <v>1</v>
      </c>
      <c r="I740" s="151"/>
      <c r="L740" s="147"/>
      <c r="M740" s="152"/>
      <c r="T740" s="153"/>
      <c r="AT740" s="149" t="s">
        <v>200</v>
      </c>
      <c r="AU740" s="149" t="s">
        <v>96</v>
      </c>
      <c r="AV740" s="12" t="s">
        <v>94</v>
      </c>
      <c r="AW740" s="12" t="s">
        <v>41</v>
      </c>
      <c r="AX740" s="12" t="s">
        <v>86</v>
      </c>
      <c r="AY740" s="149" t="s">
        <v>190</v>
      </c>
    </row>
    <row r="741" spans="2:65" s="15" customFormat="1" ht="11.25">
      <c r="B741" s="168"/>
      <c r="D741" s="148" t="s">
        <v>200</v>
      </c>
      <c r="E741" s="169" t="s">
        <v>814</v>
      </c>
      <c r="F741" s="170" t="s">
        <v>207</v>
      </c>
      <c r="H741" s="171">
        <v>1.2</v>
      </c>
      <c r="I741" s="172"/>
      <c r="L741" s="168"/>
      <c r="M741" s="173"/>
      <c r="T741" s="174"/>
      <c r="AT741" s="169" t="s">
        <v>200</v>
      </c>
      <c r="AU741" s="169" t="s">
        <v>96</v>
      </c>
      <c r="AV741" s="15" t="s">
        <v>198</v>
      </c>
      <c r="AW741" s="15" t="s">
        <v>41</v>
      </c>
      <c r="AX741" s="15" t="s">
        <v>94</v>
      </c>
      <c r="AY741" s="169" t="s">
        <v>190</v>
      </c>
    </row>
    <row r="742" spans="2:65" s="1" customFormat="1" ht="16.5" customHeight="1">
      <c r="B742" s="33"/>
      <c r="C742" s="134" t="s">
        <v>1473</v>
      </c>
      <c r="D742" s="134" t="s">
        <v>193</v>
      </c>
      <c r="E742" s="135" t="s">
        <v>614</v>
      </c>
      <c r="F742" s="136" t="s">
        <v>615</v>
      </c>
      <c r="G742" s="137" t="s">
        <v>255</v>
      </c>
      <c r="H742" s="138">
        <v>7.4</v>
      </c>
      <c r="I742" s="139"/>
      <c r="J742" s="140">
        <f>ROUND(I742*H742,2)</f>
        <v>0</v>
      </c>
      <c r="K742" s="136" t="s">
        <v>197</v>
      </c>
      <c r="L742" s="33"/>
      <c r="M742" s="141" t="s">
        <v>1</v>
      </c>
      <c r="N742" s="142" t="s">
        <v>51</v>
      </c>
      <c r="P742" s="143">
        <f>O742*H742</f>
        <v>0</v>
      </c>
      <c r="Q742" s="143">
        <v>0</v>
      </c>
      <c r="R742" s="143">
        <f>Q742*H742</f>
        <v>0</v>
      </c>
      <c r="S742" s="143">
        <v>0</v>
      </c>
      <c r="T742" s="144">
        <f>S742*H742</f>
        <v>0</v>
      </c>
      <c r="AR742" s="145" t="s">
        <v>198</v>
      </c>
      <c r="AT742" s="145" t="s">
        <v>193</v>
      </c>
      <c r="AU742" s="145" t="s">
        <v>96</v>
      </c>
      <c r="AY742" s="17" t="s">
        <v>190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7" t="s">
        <v>94</v>
      </c>
      <c r="BK742" s="146">
        <f>ROUND(I742*H742,2)</f>
        <v>0</v>
      </c>
      <c r="BL742" s="17" t="s">
        <v>198</v>
      </c>
      <c r="BM742" s="145" t="s">
        <v>1474</v>
      </c>
    </row>
    <row r="743" spans="2:65" s="14" customFormat="1" ht="11.25">
      <c r="B743" s="161"/>
      <c r="D743" s="148" t="s">
        <v>200</v>
      </c>
      <c r="E743" s="162" t="s">
        <v>1</v>
      </c>
      <c r="F743" s="163" t="s">
        <v>1475</v>
      </c>
      <c r="H743" s="164">
        <v>6.2</v>
      </c>
      <c r="I743" s="165"/>
      <c r="L743" s="161"/>
      <c r="M743" s="166"/>
      <c r="T743" s="167"/>
      <c r="AT743" s="162" t="s">
        <v>200</v>
      </c>
      <c r="AU743" s="162" t="s">
        <v>96</v>
      </c>
      <c r="AV743" s="14" t="s">
        <v>96</v>
      </c>
      <c r="AW743" s="14" t="s">
        <v>41</v>
      </c>
      <c r="AX743" s="14" t="s">
        <v>86</v>
      </c>
      <c r="AY743" s="162" t="s">
        <v>190</v>
      </c>
    </row>
    <row r="744" spans="2:65" s="14" customFormat="1" ht="11.25">
      <c r="B744" s="161"/>
      <c r="D744" s="148" t="s">
        <v>200</v>
      </c>
      <c r="E744" s="162" t="s">
        <v>1</v>
      </c>
      <c r="F744" s="163" t="s">
        <v>1476</v>
      </c>
      <c r="H744" s="164">
        <v>1.2</v>
      </c>
      <c r="I744" s="165"/>
      <c r="L744" s="161"/>
      <c r="M744" s="166"/>
      <c r="T744" s="167"/>
      <c r="AT744" s="162" t="s">
        <v>200</v>
      </c>
      <c r="AU744" s="162" t="s">
        <v>96</v>
      </c>
      <c r="AV744" s="14" t="s">
        <v>96</v>
      </c>
      <c r="AW744" s="14" t="s">
        <v>41</v>
      </c>
      <c r="AX744" s="14" t="s">
        <v>86</v>
      </c>
      <c r="AY744" s="162" t="s">
        <v>190</v>
      </c>
    </row>
    <row r="745" spans="2:65" s="15" customFormat="1" ht="11.25">
      <c r="B745" s="168"/>
      <c r="D745" s="148" t="s">
        <v>200</v>
      </c>
      <c r="E745" s="169" t="s">
        <v>1</v>
      </c>
      <c r="F745" s="170" t="s">
        <v>207</v>
      </c>
      <c r="H745" s="171">
        <v>7.4</v>
      </c>
      <c r="I745" s="172"/>
      <c r="L745" s="168"/>
      <c r="M745" s="173"/>
      <c r="T745" s="174"/>
      <c r="AT745" s="169" t="s">
        <v>200</v>
      </c>
      <c r="AU745" s="169" t="s">
        <v>96</v>
      </c>
      <c r="AV745" s="15" t="s">
        <v>198</v>
      </c>
      <c r="AW745" s="15" t="s">
        <v>41</v>
      </c>
      <c r="AX745" s="15" t="s">
        <v>94</v>
      </c>
      <c r="AY745" s="169" t="s">
        <v>190</v>
      </c>
    </row>
    <row r="746" spans="2:65" s="1" customFormat="1" ht="21.75" customHeight="1">
      <c r="B746" s="33"/>
      <c r="C746" s="134" t="s">
        <v>1477</v>
      </c>
      <c r="D746" s="134" t="s">
        <v>193</v>
      </c>
      <c r="E746" s="135" t="s">
        <v>619</v>
      </c>
      <c r="F746" s="136" t="s">
        <v>620</v>
      </c>
      <c r="G746" s="137" t="s">
        <v>255</v>
      </c>
      <c r="H746" s="138">
        <v>7.4</v>
      </c>
      <c r="I746" s="139"/>
      <c r="J746" s="140">
        <f>ROUND(I746*H746,2)</f>
        <v>0</v>
      </c>
      <c r="K746" s="136" t="s">
        <v>197</v>
      </c>
      <c r="L746" s="33"/>
      <c r="M746" s="141" t="s">
        <v>1</v>
      </c>
      <c r="N746" s="142" t="s">
        <v>51</v>
      </c>
      <c r="P746" s="143">
        <f>O746*H746</f>
        <v>0</v>
      </c>
      <c r="Q746" s="143">
        <v>0</v>
      </c>
      <c r="R746" s="143">
        <f>Q746*H746</f>
        <v>0</v>
      </c>
      <c r="S746" s="143">
        <v>0</v>
      </c>
      <c r="T746" s="144">
        <f>S746*H746</f>
        <v>0</v>
      </c>
      <c r="AR746" s="145" t="s">
        <v>198</v>
      </c>
      <c r="AT746" s="145" t="s">
        <v>193</v>
      </c>
      <c r="AU746" s="145" t="s">
        <v>96</v>
      </c>
      <c r="AY746" s="17" t="s">
        <v>190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7" t="s">
        <v>94</v>
      </c>
      <c r="BK746" s="146">
        <f>ROUND(I746*H746,2)</f>
        <v>0</v>
      </c>
      <c r="BL746" s="17" t="s">
        <v>198</v>
      </c>
      <c r="BM746" s="145" t="s">
        <v>1478</v>
      </c>
    </row>
    <row r="747" spans="2:65" s="1" customFormat="1" ht="24.2" customHeight="1">
      <c r="B747" s="33"/>
      <c r="C747" s="134" t="s">
        <v>1479</v>
      </c>
      <c r="D747" s="134" t="s">
        <v>193</v>
      </c>
      <c r="E747" s="135" t="s">
        <v>1480</v>
      </c>
      <c r="F747" s="136" t="s">
        <v>1481</v>
      </c>
      <c r="G747" s="137" t="s">
        <v>224</v>
      </c>
      <c r="H747" s="138">
        <v>16</v>
      </c>
      <c r="I747" s="139"/>
      <c r="J747" s="140">
        <f>ROUND(I747*H747,2)</f>
        <v>0</v>
      </c>
      <c r="K747" s="136" t="s">
        <v>214</v>
      </c>
      <c r="L747" s="33"/>
      <c r="M747" s="141" t="s">
        <v>1</v>
      </c>
      <c r="N747" s="142" t="s">
        <v>51</v>
      </c>
      <c r="P747" s="143">
        <f>O747*H747</f>
        <v>0</v>
      </c>
      <c r="Q747" s="143">
        <v>0.20449000000000001</v>
      </c>
      <c r="R747" s="143">
        <f>Q747*H747</f>
        <v>3.2718400000000001</v>
      </c>
      <c r="S747" s="143">
        <v>0</v>
      </c>
      <c r="T747" s="144">
        <f>S747*H747</f>
        <v>0</v>
      </c>
      <c r="AR747" s="145" t="s">
        <v>198</v>
      </c>
      <c r="AT747" s="145" t="s">
        <v>193</v>
      </c>
      <c r="AU747" s="145" t="s">
        <v>96</v>
      </c>
      <c r="AY747" s="17" t="s">
        <v>190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7" t="s">
        <v>94</v>
      </c>
      <c r="BK747" s="146">
        <f>ROUND(I747*H747,2)</f>
        <v>0</v>
      </c>
      <c r="BL747" s="17" t="s">
        <v>198</v>
      </c>
      <c r="BM747" s="145" t="s">
        <v>1482</v>
      </c>
    </row>
    <row r="748" spans="2:65" s="12" customFormat="1" ht="11.25">
      <c r="B748" s="147"/>
      <c r="D748" s="148" t="s">
        <v>200</v>
      </c>
      <c r="E748" s="149" t="s">
        <v>1</v>
      </c>
      <c r="F748" s="150" t="s">
        <v>1483</v>
      </c>
      <c r="H748" s="149" t="s">
        <v>1</v>
      </c>
      <c r="I748" s="151"/>
      <c r="L748" s="147"/>
      <c r="M748" s="152"/>
      <c r="T748" s="153"/>
      <c r="AT748" s="149" t="s">
        <v>200</v>
      </c>
      <c r="AU748" s="149" t="s">
        <v>96</v>
      </c>
      <c r="AV748" s="12" t="s">
        <v>94</v>
      </c>
      <c r="AW748" s="12" t="s">
        <v>41</v>
      </c>
      <c r="AX748" s="12" t="s">
        <v>86</v>
      </c>
      <c r="AY748" s="149" t="s">
        <v>190</v>
      </c>
    </row>
    <row r="749" spans="2:65" s="13" customFormat="1" ht="11.25">
      <c r="B749" s="154"/>
      <c r="D749" s="148" t="s">
        <v>200</v>
      </c>
      <c r="E749" s="155" t="s">
        <v>1</v>
      </c>
      <c r="F749" s="156" t="s">
        <v>203</v>
      </c>
      <c r="H749" s="157">
        <v>0</v>
      </c>
      <c r="I749" s="158"/>
      <c r="L749" s="154"/>
      <c r="M749" s="159"/>
      <c r="T749" s="160"/>
      <c r="AT749" s="155" t="s">
        <v>200</v>
      </c>
      <c r="AU749" s="155" t="s">
        <v>96</v>
      </c>
      <c r="AV749" s="13" t="s">
        <v>204</v>
      </c>
      <c r="AW749" s="13" t="s">
        <v>41</v>
      </c>
      <c r="AX749" s="13" t="s">
        <v>86</v>
      </c>
      <c r="AY749" s="155" t="s">
        <v>190</v>
      </c>
    </row>
    <row r="750" spans="2:65" s="12" customFormat="1" ht="11.25">
      <c r="B750" s="147"/>
      <c r="D750" s="148" t="s">
        <v>200</v>
      </c>
      <c r="E750" s="149" t="s">
        <v>1</v>
      </c>
      <c r="F750" s="150" t="s">
        <v>1484</v>
      </c>
      <c r="H750" s="149" t="s">
        <v>1</v>
      </c>
      <c r="I750" s="151"/>
      <c r="L750" s="147"/>
      <c r="M750" s="152"/>
      <c r="T750" s="153"/>
      <c r="AT750" s="149" t="s">
        <v>200</v>
      </c>
      <c r="AU750" s="149" t="s">
        <v>96</v>
      </c>
      <c r="AV750" s="12" t="s">
        <v>94</v>
      </c>
      <c r="AW750" s="12" t="s">
        <v>41</v>
      </c>
      <c r="AX750" s="12" t="s">
        <v>86</v>
      </c>
      <c r="AY750" s="149" t="s">
        <v>190</v>
      </c>
    </row>
    <row r="751" spans="2:65" s="12" customFormat="1" ht="11.25">
      <c r="B751" s="147"/>
      <c r="D751" s="148" t="s">
        <v>200</v>
      </c>
      <c r="E751" s="149" t="s">
        <v>1</v>
      </c>
      <c r="F751" s="150" t="s">
        <v>1485</v>
      </c>
      <c r="H751" s="149" t="s">
        <v>1</v>
      </c>
      <c r="I751" s="151"/>
      <c r="L751" s="147"/>
      <c r="M751" s="152"/>
      <c r="T751" s="153"/>
      <c r="AT751" s="149" t="s">
        <v>200</v>
      </c>
      <c r="AU751" s="149" t="s">
        <v>96</v>
      </c>
      <c r="AV751" s="12" t="s">
        <v>94</v>
      </c>
      <c r="AW751" s="12" t="s">
        <v>41</v>
      </c>
      <c r="AX751" s="12" t="s">
        <v>86</v>
      </c>
      <c r="AY751" s="149" t="s">
        <v>190</v>
      </c>
    </row>
    <row r="752" spans="2:65" s="14" customFormat="1" ht="11.25">
      <c r="B752" s="161"/>
      <c r="D752" s="148" t="s">
        <v>200</v>
      </c>
      <c r="E752" s="162" t="s">
        <v>1</v>
      </c>
      <c r="F752" s="163" t="s">
        <v>1486</v>
      </c>
      <c r="H752" s="164">
        <v>16</v>
      </c>
      <c r="I752" s="165"/>
      <c r="L752" s="161"/>
      <c r="M752" s="166"/>
      <c r="T752" s="167"/>
      <c r="AT752" s="162" t="s">
        <v>200</v>
      </c>
      <c r="AU752" s="162" t="s">
        <v>96</v>
      </c>
      <c r="AV752" s="14" t="s">
        <v>96</v>
      </c>
      <c r="AW752" s="14" t="s">
        <v>41</v>
      </c>
      <c r="AX752" s="14" t="s">
        <v>86</v>
      </c>
      <c r="AY752" s="162" t="s">
        <v>190</v>
      </c>
    </row>
    <row r="753" spans="2:65" s="15" customFormat="1" ht="11.25">
      <c r="B753" s="168"/>
      <c r="D753" s="148" t="s">
        <v>200</v>
      </c>
      <c r="E753" s="169" t="s">
        <v>1487</v>
      </c>
      <c r="F753" s="170" t="s">
        <v>207</v>
      </c>
      <c r="H753" s="171">
        <v>16</v>
      </c>
      <c r="I753" s="172"/>
      <c r="L753" s="168"/>
      <c r="M753" s="173"/>
      <c r="T753" s="174"/>
      <c r="AT753" s="169" t="s">
        <v>200</v>
      </c>
      <c r="AU753" s="169" t="s">
        <v>96</v>
      </c>
      <c r="AV753" s="15" t="s">
        <v>198</v>
      </c>
      <c r="AW753" s="15" t="s">
        <v>41</v>
      </c>
      <c r="AX753" s="15" t="s">
        <v>94</v>
      </c>
      <c r="AY753" s="169" t="s">
        <v>190</v>
      </c>
    </row>
    <row r="754" spans="2:65" s="1" customFormat="1" ht="16.5" customHeight="1">
      <c r="B754" s="33"/>
      <c r="C754" s="134" t="s">
        <v>1488</v>
      </c>
      <c r="D754" s="134" t="s">
        <v>193</v>
      </c>
      <c r="E754" s="135" t="s">
        <v>1489</v>
      </c>
      <c r="F754" s="136" t="s">
        <v>1490</v>
      </c>
      <c r="G754" s="137" t="s">
        <v>196</v>
      </c>
      <c r="H754" s="138">
        <v>76.019000000000005</v>
      </c>
      <c r="I754" s="139"/>
      <c r="J754" s="140">
        <f>ROUND(I754*H754,2)</f>
        <v>0</v>
      </c>
      <c r="K754" s="136" t="s">
        <v>197</v>
      </c>
      <c r="L754" s="33"/>
      <c r="M754" s="141" t="s">
        <v>1</v>
      </c>
      <c r="N754" s="142" t="s">
        <v>51</v>
      </c>
      <c r="P754" s="143">
        <f>O754*H754</f>
        <v>0</v>
      </c>
      <c r="Q754" s="143">
        <v>3.1E-4</v>
      </c>
      <c r="R754" s="143">
        <f>Q754*H754</f>
        <v>2.3565890000000003E-2</v>
      </c>
      <c r="S754" s="143">
        <v>0</v>
      </c>
      <c r="T754" s="144">
        <f>S754*H754</f>
        <v>0</v>
      </c>
      <c r="AR754" s="145" t="s">
        <v>198</v>
      </c>
      <c r="AT754" s="145" t="s">
        <v>193</v>
      </c>
      <c r="AU754" s="145" t="s">
        <v>96</v>
      </c>
      <c r="AY754" s="17" t="s">
        <v>190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7" t="s">
        <v>94</v>
      </c>
      <c r="BK754" s="146">
        <f>ROUND(I754*H754,2)</f>
        <v>0</v>
      </c>
      <c r="BL754" s="17" t="s">
        <v>198</v>
      </c>
      <c r="BM754" s="145" t="s">
        <v>1491</v>
      </c>
    </row>
    <row r="755" spans="2:65" s="12" customFormat="1" ht="11.25">
      <c r="B755" s="147"/>
      <c r="D755" s="148" t="s">
        <v>200</v>
      </c>
      <c r="E755" s="149" t="s">
        <v>1</v>
      </c>
      <c r="F755" s="150" t="s">
        <v>1492</v>
      </c>
      <c r="H755" s="149" t="s">
        <v>1</v>
      </c>
      <c r="I755" s="151"/>
      <c r="L755" s="147"/>
      <c r="M755" s="152"/>
      <c r="T755" s="153"/>
      <c r="AT755" s="149" t="s">
        <v>200</v>
      </c>
      <c r="AU755" s="149" t="s">
        <v>96</v>
      </c>
      <c r="AV755" s="12" t="s">
        <v>94</v>
      </c>
      <c r="AW755" s="12" t="s">
        <v>41</v>
      </c>
      <c r="AX755" s="12" t="s">
        <v>86</v>
      </c>
      <c r="AY755" s="149" t="s">
        <v>190</v>
      </c>
    </row>
    <row r="756" spans="2:65" s="14" customFormat="1" ht="11.25">
      <c r="B756" s="161"/>
      <c r="D756" s="148" t="s">
        <v>200</v>
      </c>
      <c r="E756" s="162" t="s">
        <v>1</v>
      </c>
      <c r="F756" s="163" t="s">
        <v>1493</v>
      </c>
      <c r="H756" s="164">
        <v>23.4</v>
      </c>
      <c r="I756" s="165"/>
      <c r="L756" s="161"/>
      <c r="M756" s="166"/>
      <c r="T756" s="167"/>
      <c r="AT756" s="162" t="s">
        <v>200</v>
      </c>
      <c r="AU756" s="162" t="s">
        <v>96</v>
      </c>
      <c r="AV756" s="14" t="s">
        <v>96</v>
      </c>
      <c r="AW756" s="14" t="s">
        <v>41</v>
      </c>
      <c r="AX756" s="14" t="s">
        <v>86</v>
      </c>
      <c r="AY756" s="162" t="s">
        <v>190</v>
      </c>
    </row>
    <row r="757" spans="2:65" s="14" customFormat="1" ht="11.25">
      <c r="B757" s="161"/>
      <c r="D757" s="148" t="s">
        <v>200</v>
      </c>
      <c r="E757" s="162" t="s">
        <v>1</v>
      </c>
      <c r="F757" s="163" t="s">
        <v>1494</v>
      </c>
      <c r="H757" s="164">
        <v>22.2</v>
      </c>
      <c r="I757" s="165"/>
      <c r="L757" s="161"/>
      <c r="M757" s="166"/>
      <c r="T757" s="167"/>
      <c r="AT757" s="162" t="s">
        <v>200</v>
      </c>
      <c r="AU757" s="162" t="s">
        <v>96</v>
      </c>
      <c r="AV757" s="14" t="s">
        <v>96</v>
      </c>
      <c r="AW757" s="14" t="s">
        <v>41</v>
      </c>
      <c r="AX757" s="14" t="s">
        <v>86</v>
      </c>
      <c r="AY757" s="162" t="s">
        <v>190</v>
      </c>
    </row>
    <row r="758" spans="2:65" s="12" customFormat="1" ht="11.25">
      <c r="B758" s="147"/>
      <c r="D758" s="148" t="s">
        <v>200</v>
      </c>
      <c r="E758" s="149" t="s">
        <v>1</v>
      </c>
      <c r="F758" s="150" t="s">
        <v>1495</v>
      </c>
      <c r="H758" s="149" t="s">
        <v>1</v>
      </c>
      <c r="I758" s="151"/>
      <c r="L758" s="147"/>
      <c r="M758" s="152"/>
      <c r="T758" s="153"/>
      <c r="AT758" s="149" t="s">
        <v>200</v>
      </c>
      <c r="AU758" s="149" t="s">
        <v>96</v>
      </c>
      <c r="AV758" s="12" t="s">
        <v>94</v>
      </c>
      <c r="AW758" s="12" t="s">
        <v>41</v>
      </c>
      <c r="AX758" s="12" t="s">
        <v>86</v>
      </c>
      <c r="AY758" s="149" t="s">
        <v>190</v>
      </c>
    </row>
    <row r="759" spans="2:65" s="14" customFormat="1" ht="11.25">
      <c r="B759" s="161"/>
      <c r="D759" s="148" t="s">
        <v>200</v>
      </c>
      <c r="E759" s="162" t="s">
        <v>1</v>
      </c>
      <c r="F759" s="163" t="s">
        <v>1496</v>
      </c>
      <c r="H759" s="164">
        <v>30.419</v>
      </c>
      <c r="I759" s="165"/>
      <c r="L759" s="161"/>
      <c r="M759" s="166"/>
      <c r="T759" s="167"/>
      <c r="AT759" s="162" t="s">
        <v>200</v>
      </c>
      <c r="AU759" s="162" t="s">
        <v>96</v>
      </c>
      <c r="AV759" s="14" t="s">
        <v>96</v>
      </c>
      <c r="AW759" s="14" t="s">
        <v>41</v>
      </c>
      <c r="AX759" s="14" t="s">
        <v>86</v>
      </c>
      <c r="AY759" s="162" t="s">
        <v>190</v>
      </c>
    </row>
    <row r="760" spans="2:65" s="15" customFormat="1" ht="11.25">
      <c r="B760" s="168"/>
      <c r="D760" s="148" t="s">
        <v>200</v>
      </c>
      <c r="E760" s="169" t="s">
        <v>1</v>
      </c>
      <c r="F760" s="170" t="s">
        <v>207</v>
      </c>
      <c r="H760" s="171">
        <v>76.019000000000005</v>
      </c>
      <c r="I760" s="172"/>
      <c r="L760" s="168"/>
      <c r="M760" s="173"/>
      <c r="T760" s="174"/>
      <c r="AT760" s="169" t="s">
        <v>200</v>
      </c>
      <c r="AU760" s="169" t="s">
        <v>96</v>
      </c>
      <c r="AV760" s="15" t="s">
        <v>198</v>
      </c>
      <c r="AW760" s="15" t="s">
        <v>41</v>
      </c>
      <c r="AX760" s="15" t="s">
        <v>94</v>
      </c>
      <c r="AY760" s="169" t="s">
        <v>190</v>
      </c>
    </row>
    <row r="761" spans="2:65" s="1" customFormat="1" ht="16.5" customHeight="1">
      <c r="B761" s="33"/>
      <c r="C761" s="175" t="s">
        <v>1497</v>
      </c>
      <c r="D761" s="175" t="s">
        <v>593</v>
      </c>
      <c r="E761" s="176" t="s">
        <v>1498</v>
      </c>
      <c r="F761" s="177" t="s">
        <v>1499</v>
      </c>
      <c r="G761" s="178" t="s">
        <v>196</v>
      </c>
      <c r="H761" s="179">
        <v>90.045000000000002</v>
      </c>
      <c r="I761" s="180"/>
      <c r="J761" s="181">
        <f>ROUND(I761*H761,2)</f>
        <v>0</v>
      </c>
      <c r="K761" s="177" t="s">
        <v>197</v>
      </c>
      <c r="L761" s="182"/>
      <c r="M761" s="183" t="s">
        <v>1</v>
      </c>
      <c r="N761" s="184" t="s">
        <v>51</v>
      </c>
      <c r="P761" s="143">
        <f>O761*H761</f>
        <v>0</v>
      </c>
      <c r="Q761" s="143">
        <v>2.0000000000000001E-4</v>
      </c>
      <c r="R761" s="143">
        <f>Q761*H761</f>
        <v>1.8009000000000001E-2</v>
      </c>
      <c r="S761" s="143">
        <v>0</v>
      </c>
      <c r="T761" s="144">
        <f>S761*H761</f>
        <v>0</v>
      </c>
      <c r="AR761" s="145" t="s">
        <v>237</v>
      </c>
      <c r="AT761" s="145" t="s">
        <v>593</v>
      </c>
      <c r="AU761" s="145" t="s">
        <v>96</v>
      </c>
      <c r="AY761" s="17" t="s">
        <v>190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7" t="s">
        <v>94</v>
      </c>
      <c r="BK761" s="146">
        <f>ROUND(I761*H761,2)</f>
        <v>0</v>
      </c>
      <c r="BL761" s="17" t="s">
        <v>198</v>
      </c>
      <c r="BM761" s="145" t="s">
        <v>1500</v>
      </c>
    </row>
    <row r="762" spans="2:65" s="14" customFormat="1" ht="11.25">
      <c r="B762" s="161"/>
      <c r="D762" s="148" t="s">
        <v>200</v>
      </c>
      <c r="F762" s="163" t="s">
        <v>1501</v>
      </c>
      <c r="H762" s="164">
        <v>90.045000000000002</v>
      </c>
      <c r="I762" s="165"/>
      <c r="L762" s="161"/>
      <c r="M762" s="166"/>
      <c r="T762" s="167"/>
      <c r="AT762" s="162" t="s">
        <v>200</v>
      </c>
      <c r="AU762" s="162" t="s">
        <v>96</v>
      </c>
      <c r="AV762" s="14" t="s">
        <v>96</v>
      </c>
      <c r="AW762" s="14" t="s">
        <v>4</v>
      </c>
      <c r="AX762" s="14" t="s">
        <v>94</v>
      </c>
      <c r="AY762" s="162" t="s">
        <v>190</v>
      </c>
    </row>
    <row r="763" spans="2:65" s="1" customFormat="1" ht="16.5" customHeight="1">
      <c r="B763" s="33"/>
      <c r="C763" s="134" t="s">
        <v>1502</v>
      </c>
      <c r="D763" s="134" t="s">
        <v>193</v>
      </c>
      <c r="E763" s="135" t="s">
        <v>1503</v>
      </c>
      <c r="F763" s="136" t="s">
        <v>1504</v>
      </c>
      <c r="G763" s="137" t="s">
        <v>255</v>
      </c>
      <c r="H763" s="138">
        <v>4.0049999999999999</v>
      </c>
      <c r="I763" s="139"/>
      <c r="J763" s="140">
        <f>ROUND(I763*H763,2)</f>
        <v>0</v>
      </c>
      <c r="K763" s="136" t="s">
        <v>197</v>
      </c>
      <c r="L763" s="33"/>
      <c r="M763" s="141" t="s">
        <v>1</v>
      </c>
      <c r="N763" s="142" t="s">
        <v>51</v>
      </c>
      <c r="P763" s="143">
        <f>O763*H763</f>
        <v>0</v>
      </c>
      <c r="Q763" s="143">
        <v>0</v>
      </c>
      <c r="R763" s="143">
        <f>Q763*H763</f>
        <v>0</v>
      </c>
      <c r="S763" s="143">
        <v>0</v>
      </c>
      <c r="T763" s="144">
        <f>S763*H763</f>
        <v>0</v>
      </c>
      <c r="AR763" s="145" t="s">
        <v>198</v>
      </c>
      <c r="AT763" s="145" t="s">
        <v>193</v>
      </c>
      <c r="AU763" s="145" t="s">
        <v>96</v>
      </c>
      <c r="AY763" s="17" t="s">
        <v>190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7" t="s">
        <v>94</v>
      </c>
      <c r="BK763" s="146">
        <f>ROUND(I763*H763,2)</f>
        <v>0</v>
      </c>
      <c r="BL763" s="17" t="s">
        <v>198</v>
      </c>
      <c r="BM763" s="145" t="s">
        <v>1505</v>
      </c>
    </row>
    <row r="764" spans="2:65" s="12" customFormat="1" ht="11.25">
      <c r="B764" s="147"/>
      <c r="D764" s="148" t="s">
        <v>200</v>
      </c>
      <c r="E764" s="149" t="s">
        <v>1</v>
      </c>
      <c r="F764" s="150" t="s">
        <v>1506</v>
      </c>
      <c r="H764" s="149" t="s">
        <v>1</v>
      </c>
      <c r="I764" s="151"/>
      <c r="L764" s="147"/>
      <c r="M764" s="152"/>
      <c r="T764" s="153"/>
      <c r="AT764" s="149" t="s">
        <v>200</v>
      </c>
      <c r="AU764" s="149" t="s">
        <v>96</v>
      </c>
      <c r="AV764" s="12" t="s">
        <v>94</v>
      </c>
      <c r="AW764" s="12" t="s">
        <v>41</v>
      </c>
      <c r="AX764" s="12" t="s">
        <v>86</v>
      </c>
      <c r="AY764" s="149" t="s">
        <v>190</v>
      </c>
    </row>
    <row r="765" spans="2:65" s="12" customFormat="1" ht="11.25">
      <c r="B765" s="147"/>
      <c r="D765" s="148" t="s">
        <v>200</v>
      </c>
      <c r="E765" s="149" t="s">
        <v>1</v>
      </c>
      <c r="F765" s="150" t="s">
        <v>1507</v>
      </c>
      <c r="H765" s="149" t="s">
        <v>1</v>
      </c>
      <c r="I765" s="151"/>
      <c r="L765" s="147"/>
      <c r="M765" s="152"/>
      <c r="T765" s="153"/>
      <c r="AT765" s="149" t="s">
        <v>200</v>
      </c>
      <c r="AU765" s="149" t="s">
        <v>96</v>
      </c>
      <c r="AV765" s="12" t="s">
        <v>94</v>
      </c>
      <c r="AW765" s="12" t="s">
        <v>41</v>
      </c>
      <c r="AX765" s="12" t="s">
        <v>86</v>
      </c>
      <c r="AY765" s="149" t="s">
        <v>190</v>
      </c>
    </row>
    <row r="766" spans="2:65" s="14" customFormat="1" ht="11.25">
      <c r="B766" s="161"/>
      <c r="D766" s="148" t="s">
        <v>200</v>
      </c>
      <c r="E766" s="162" t="s">
        <v>1</v>
      </c>
      <c r="F766" s="163" t="s">
        <v>1508</v>
      </c>
      <c r="H766" s="164">
        <v>4.0999999999999996</v>
      </c>
      <c r="I766" s="165"/>
      <c r="L766" s="161"/>
      <c r="M766" s="166"/>
      <c r="T766" s="167"/>
      <c r="AT766" s="162" t="s">
        <v>200</v>
      </c>
      <c r="AU766" s="162" t="s">
        <v>96</v>
      </c>
      <c r="AV766" s="14" t="s">
        <v>96</v>
      </c>
      <c r="AW766" s="14" t="s">
        <v>41</v>
      </c>
      <c r="AX766" s="14" t="s">
        <v>86</v>
      </c>
      <c r="AY766" s="162" t="s">
        <v>190</v>
      </c>
    </row>
    <row r="767" spans="2:65" s="13" customFormat="1" ht="11.25">
      <c r="B767" s="154"/>
      <c r="D767" s="148" t="s">
        <v>200</v>
      </c>
      <c r="E767" s="155" t="s">
        <v>1</v>
      </c>
      <c r="F767" s="156" t="s">
        <v>203</v>
      </c>
      <c r="H767" s="157">
        <v>4.0999999999999996</v>
      </c>
      <c r="I767" s="158"/>
      <c r="L767" s="154"/>
      <c r="M767" s="159"/>
      <c r="T767" s="160"/>
      <c r="AT767" s="155" t="s">
        <v>200</v>
      </c>
      <c r="AU767" s="155" t="s">
        <v>96</v>
      </c>
      <c r="AV767" s="13" t="s">
        <v>204</v>
      </c>
      <c r="AW767" s="13" t="s">
        <v>41</v>
      </c>
      <c r="AX767" s="13" t="s">
        <v>86</v>
      </c>
      <c r="AY767" s="155" t="s">
        <v>190</v>
      </c>
    </row>
    <row r="768" spans="2:65" s="12" customFormat="1" ht="11.25">
      <c r="B768" s="147"/>
      <c r="D768" s="148" t="s">
        <v>200</v>
      </c>
      <c r="E768" s="149" t="s">
        <v>1</v>
      </c>
      <c r="F768" s="150" t="s">
        <v>1509</v>
      </c>
      <c r="H768" s="149" t="s">
        <v>1</v>
      </c>
      <c r="I768" s="151"/>
      <c r="L768" s="147"/>
      <c r="M768" s="152"/>
      <c r="T768" s="153"/>
      <c r="AT768" s="149" t="s">
        <v>200</v>
      </c>
      <c r="AU768" s="149" t="s">
        <v>96</v>
      </c>
      <c r="AV768" s="12" t="s">
        <v>94</v>
      </c>
      <c r="AW768" s="12" t="s">
        <v>41</v>
      </c>
      <c r="AX768" s="12" t="s">
        <v>86</v>
      </c>
      <c r="AY768" s="149" t="s">
        <v>190</v>
      </c>
    </row>
    <row r="769" spans="2:65" s="14" customFormat="1" ht="11.25">
      <c r="B769" s="161"/>
      <c r="D769" s="148" t="s">
        <v>200</v>
      </c>
      <c r="E769" s="162" t="s">
        <v>1</v>
      </c>
      <c r="F769" s="163" t="s">
        <v>1510</v>
      </c>
      <c r="H769" s="164">
        <v>-9.5000000000000001E-2</v>
      </c>
      <c r="I769" s="165"/>
      <c r="L769" s="161"/>
      <c r="M769" s="166"/>
      <c r="T769" s="167"/>
      <c r="AT769" s="162" t="s">
        <v>200</v>
      </c>
      <c r="AU769" s="162" t="s">
        <v>96</v>
      </c>
      <c r="AV769" s="14" t="s">
        <v>96</v>
      </c>
      <c r="AW769" s="14" t="s">
        <v>41</v>
      </c>
      <c r="AX769" s="14" t="s">
        <v>86</v>
      </c>
      <c r="AY769" s="162" t="s">
        <v>190</v>
      </c>
    </row>
    <row r="770" spans="2:65" s="15" customFormat="1" ht="11.25">
      <c r="B770" s="168"/>
      <c r="D770" s="148" t="s">
        <v>200</v>
      </c>
      <c r="E770" s="169" t="s">
        <v>772</v>
      </c>
      <c r="F770" s="170" t="s">
        <v>207</v>
      </c>
      <c r="H770" s="171">
        <v>4.0049999999999999</v>
      </c>
      <c r="I770" s="172"/>
      <c r="L770" s="168"/>
      <c r="M770" s="173"/>
      <c r="T770" s="174"/>
      <c r="AT770" s="169" t="s">
        <v>200</v>
      </c>
      <c r="AU770" s="169" t="s">
        <v>96</v>
      </c>
      <c r="AV770" s="15" t="s">
        <v>198</v>
      </c>
      <c r="AW770" s="15" t="s">
        <v>41</v>
      </c>
      <c r="AX770" s="15" t="s">
        <v>94</v>
      </c>
      <c r="AY770" s="169" t="s">
        <v>190</v>
      </c>
    </row>
    <row r="771" spans="2:65" s="1" customFormat="1" ht="16.5" customHeight="1">
      <c r="B771" s="33"/>
      <c r="C771" s="175" t="s">
        <v>1511</v>
      </c>
      <c r="D771" s="175" t="s">
        <v>593</v>
      </c>
      <c r="E771" s="176" t="s">
        <v>1512</v>
      </c>
      <c r="F771" s="177" t="s">
        <v>1513</v>
      </c>
      <c r="G771" s="178" t="s">
        <v>291</v>
      </c>
      <c r="H771" s="179">
        <v>8.01</v>
      </c>
      <c r="I771" s="180"/>
      <c r="J771" s="181">
        <f>ROUND(I771*H771,2)</f>
        <v>0</v>
      </c>
      <c r="K771" s="177" t="s">
        <v>197</v>
      </c>
      <c r="L771" s="182"/>
      <c r="M771" s="183" t="s">
        <v>1</v>
      </c>
      <c r="N771" s="184" t="s">
        <v>51</v>
      </c>
      <c r="P771" s="143">
        <f>O771*H771</f>
        <v>0</v>
      </c>
      <c r="Q771" s="143">
        <v>0</v>
      </c>
      <c r="R771" s="143">
        <f>Q771*H771</f>
        <v>0</v>
      </c>
      <c r="S771" s="143">
        <v>0</v>
      </c>
      <c r="T771" s="144">
        <f>S771*H771</f>
        <v>0</v>
      </c>
      <c r="AR771" s="145" t="s">
        <v>237</v>
      </c>
      <c r="AT771" s="145" t="s">
        <v>593</v>
      </c>
      <c r="AU771" s="145" t="s">
        <v>96</v>
      </c>
      <c r="AY771" s="17" t="s">
        <v>190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7" t="s">
        <v>94</v>
      </c>
      <c r="BK771" s="146">
        <f>ROUND(I771*H771,2)</f>
        <v>0</v>
      </c>
      <c r="BL771" s="17" t="s">
        <v>198</v>
      </c>
      <c r="BM771" s="145" t="s">
        <v>1514</v>
      </c>
    </row>
    <row r="772" spans="2:65" s="14" customFormat="1" ht="11.25">
      <c r="B772" s="161"/>
      <c r="D772" s="148" t="s">
        <v>200</v>
      </c>
      <c r="E772" s="162" t="s">
        <v>1</v>
      </c>
      <c r="F772" s="163" t="s">
        <v>1515</v>
      </c>
      <c r="H772" s="164">
        <v>8.01</v>
      </c>
      <c r="I772" s="165"/>
      <c r="L772" s="161"/>
      <c r="M772" s="166"/>
      <c r="T772" s="167"/>
      <c r="AT772" s="162" t="s">
        <v>200</v>
      </c>
      <c r="AU772" s="162" t="s">
        <v>96</v>
      </c>
      <c r="AV772" s="14" t="s">
        <v>96</v>
      </c>
      <c r="AW772" s="14" t="s">
        <v>41</v>
      </c>
      <c r="AX772" s="14" t="s">
        <v>94</v>
      </c>
      <c r="AY772" s="162" t="s">
        <v>190</v>
      </c>
    </row>
    <row r="773" spans="2:65" s="1" customFormat="1" ht="16.5" customHeight="1">
      <c r="B773" s="33"/>
      <c r="C773" s="134" t="s">
        <v>1516</v>
      </c>
      <c r="D773" s="134" t="s">
        <v>193</v>
      </c>
      <c r="E773" s="135" t="s">
        <v>614</v>
      </c>
      <c r="F773" s="136" t="s">
        <v>615</v>
      </c>
      <c r="G773" s="137" t="s">
        <v>255</v>
      </c>
      <c r="H773" s="138">
        <v>4.0049999999999999</v>
      </c>
      <c r="I773" s="139"/>
      <c r="J773" s="140">
        <f>ROUND(I773*H773,2)</f>
        <v>0</v>
      </c>
      <c r="K773" s="136" t="s">
        <v>197</v>
      </c>
      <c r="L773" s="33"/>
      <c r="M773" s="141" t="s">
        <v>1</v>
      </c>
      <c r="N773" s="142" t="s">
        <v>51</v>
      </c>
      <c r="P773" s="143">
        <f>O773*H773</f>
        <v>0</v>
      </c>
      <c r="Q773" s="143">
        <v>0</v>
      </c>
      <c r="R773" s="143">
        <f>Q773*H773</f>
        <v>0</v>
      </c>
      <c r="S773" s="143">
        <v>0</v>
      </c>
      <c r="T773" s="144">
        <f>S773*H773</f>
        <v>0</v>
      </c>
      <c r="AR773" s="145" t="s">
        <v>198</v>
      </c>
      <c r="AT773" s="145" t="s">
        <v>193</v>
      </c>
      <c r="AU773" s="145" t="s">
        <v>96</v>
      </c>
      <c r="AY773" s="17" t="s">
        <v>190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7" t="s">
        <v>94</v>
      </c>
      <c r="BK773" s="146">
        <f>ROUND(I773*H773,2)</f>
        <v>0</v>
      </c>
      <c r="BL773" s="17" t="s">
        <v>198</v>
      </c>
      <c r="BM773" s="145" t="s">
        <v>1517</v>
      </c>
    </row>
    <row r="774" spans="2:65" s="14" customFormat="1" ht="11.25">
      <c r="B774" s="161"/>
      <c r="D774" s="148" t="s">
        <v>200</v>
      </c>
      <c r="E774" s="162" t="s">
        <v>1</v>
      </c>
      <c r="F774" s="163" t="s">
        <v>1518</v>
      </c>
      <c r="H774" s="164">
        <v>4.0049999999999999</v>
      </c>
      <c r="I774" s="165"/>
      <c r="L774" s="161"/>
      <c r="M774" s="166"/>
      <c r="T774" s="167"/>
      <c r="AT774" s="162" t="s">
        <v>200</v>
      </c>
      <c r="AU774" s="162" t="s">
        <v>96</v>
      </c>
      <c r="AV774" s="14" t="s">
        <v>96</v>
      </c>
      <c r="AW774" s="14" t="s">
        <v>41</v>
      </c>
      <c r="AX774" s="14" t="s">
        <v>94</v>
      </c>
      <c r="AY774" s="162" t="s">
        <v>190</v>
      </c>
    </row>
    <row r="775" spans="2:65" s="1" customFormat="1" ht="21.75" customHeight="1">
      <c r="B775" s="33"/>
      <c r="C775" s="134" t="s">
        <v>1519</v>
      </c>
      <c r="D775" s="134" t="s">
        <v>193</v>
      </c>
      <c r="E775" s="135" t="s">
        <v>619</v>
      </c>
      <c r="F775" s="136" t="s">
        <v>620</v>
      </c>
      <c r="G775" s="137" t="s">
        <v>255</v>
      </c>
      <c r="H775" s="138">
        <v>4.0049999999999999</v>
      </c>
      <c r="I775" s="139"/>
      <c r="J775" s="140">
        <f>ROUND(I775*H775,2)</f>
        <v>0</v>
      </c>
      <c r="K775" s="136" t="s">
        <v>197</v>
      </c>
      <c r="L775" s="33"/>
      <c r="M775" s="141" t="s">
        <v>1</v>
      </c>
      <c r="N775" s="142" t="s">
        <v>51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198</v>
      </c>
      <c r="AT775" s="145" t="s">
        <v>193</v>
      </c>
      <c r="AU775" s="145" t="s">
        <v>96</v>
      </c>
      <c r="AY775" s="17" t="s">
        <v>190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7" t="s">
        <v>94</v>
      </c>
      <c r="BK775" s="146">
        <f>ROUND(I775*H775,2)</f>
        <v>0</v>
      </c>
      <c r="BL775" s="17" t="s">
        <v>198</v>
      </c>
      <c r="BM775" s="145" t="s">
        <v>1520</v>
      </c>
    </row>
    <row r="776" spans="2:65" s="1" customFormat="1" ht="16.5" customHeight="1">
      <c r="B776" s="33"/>
      <c r="C776" s="134" t="s">
        <v>1521</v>
      </c>
      <c r="D776" s="134" t="s">
        <v>193</v>
      </c>
      <c r="E776" s="135" t="s">
        <v>1522</v>
      </c>
      <c r="F776" s="136" t="s">
        <v>1523</v>
      </c>
      <c r="G776" s="137" t="s">
        <v>255</v>
      </c>
      <c r="H776" s="138">
        <v>1.5</v>
      </c>
      <c r="I776" s="139"/>
      <c r="J776" s="140">
        <f>ROUND(I776*H776,2)</f>
        <v>0</v>
      </c>
      <c r="K776" s="136" t="s">
        <v>197</v>
      </c>
      <c r="L776" s="33"/>
      <c r="M776" s="141" t="s">
        <v>1</v>
      </c>
      <c r="N776" s="142" t="s">
        <v>51</v>
      </c>
      <c r="P776" s="143">
        <f>O776*H776</f>
        <v>0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198</v>
      </c>
      <c r="AT776" s="145" t="s">
        <v>193</v>
      </c>
      <c r="AU776" s="145" t="s">
        <v>96</v>
      </c>
      <c r="AY776" s="17" t="s">
        <v>190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7" t="s">
        <v>94</v>
      </c>
      <c r="BK776" s="146">
        <f>ROUND(I776*H776,2)</f>
        <v>0</v>
      </c>
      <c r="BL776" s="17" t="s">
        <v>198</v>
      </c>
      <c r="BM776" s="145" t="s">
        <v>1524</v>
      </c>
    </row>
    <row r="777" spans="2:65" s="12" customFormat="1" ht="11.25">
      <c r="B777" s="147"/>
      <c r="D777" s="148" t="s">
        <v>200</v>
      </c>
      <c r="E777" s="149" t="s">
        <v>1</v>
      </c>
      <c r="F777" s="150" t="s">
        <v>1506</v>
      </c>
      <c r="H777" s="149" t="s">
        <v>1</v>
      </c>
      <c r="I777" s="151"/>
      <c r="L777" s="147"/>
      <c r="M777" s="152"/>
      <c r="T777" s="153"/>
      <c r="AT777" s="149" t="s">
        <v>200</v>
      </c>
      <c r="AU777" s="149" t="s">
        <v>96</v>
      </c>
      <c r="AV777" s="12" t="s">
        <v>94</v>
      </c>
      <c r="AW777" s="12" t="s">
        <v>41</v>
      </c>
      <c r="AX777" s="12" t="s">
        <v>86</v>
      </c>
      <c r="AY777" s="149" t="s">
        <v>190</v>
      </c>
    </row>
    <row r="778" spans="2:65" s="12" customFormat="1" ht="11.25">
      <c r="B778" s="147"/>
      <c r="D778" s="148" t="s">
        <v>200</v>
      </c>
      <c r="E778" s="149" t="s">
        <v>1</v>
      </c>
      <c r="F778" s="150" t="s">
        <v>1525</v>
      </c>
      <c r="H778" s="149" t="s">
        <v>1</v>
      </c>
      <c r="I778" s="151"/>
      <c r="L778" s="147"/>
      <c r="M778" s="152"/>
      <c r="T778" s="153"/>
      <c r="AT778" s="149" t="s">
        <v>200</v>
      </c>
      <c r="AU778" s="149" t="s">
        <v>96</v>
      </c>
      <c r="AV778" s="12" t="s">
        <v>94</v>
      </c>
      <c r="AW778" s="12" t="s">
        <v>41</v>
      </c>
      <c r="AX778" s="12" t="s">
        <v>86</v>
      </c>
      <c r="AY778" s="149" t="s">
        <v>190</v>
      </c>
    </row>
    <row r="779" spans="2:65" s="14" customFormat="1" ht="11.25">
      <c r="B779" s="161"/>
      <c r="D779" s="148" t="s">
        <v>200</v>
      </c>
      <c r="E779" s="162" t="s">
        <v>1</v>
      </c>
      <c r="F779" s="163" t="s">
        <v>1526</v>
      </c>
      <c r="H779" s="164">
        <v>1.5</v>
      </c>
      <c r="I779" s="165"/>
      <c r="L779" s="161"/>
      <c r="M779" s="166"/>
      <c r="T779" s="167"/>
      <c r="AT779" s="162" t="s">
        <v>200</v>
      </c>
      <c r="AU779" s="162" t="s">
        <v>96</v>
      </c>
      <c r="AV779" s="14" t="s">
        <v>96</v>
      </c>
      <c r="AW779" s="14" t="s">
        <v>41</v>
      </c>
      <c r="AX779" s="14" t="s">
        <v>86</v>
      </c>
      <c r="AY779" s="162" t="s">
        <v>190</v>
      </c>
    </row>
    <row r="780" spans="2:65" s="15" customFormat="1" ht="11.25">
      <c r="B780" s="168"/>
      <c r="D780" s="148" t="s">
        <v>200</v>
      </c>
      <c r="E780" s="169" t="s">
        <v>750</v>
      </c>
      <c r="F780" s="170" t="s">
        <v>207</v>
      </c>
      <c r="H780" s="171">
        <v>1.5</v>
      </c>
      <c r="I780" s="172"/>
      <c r="L780" s="168"/>
      <c r="M780" s="173"/>
      <c r="T780" s="174"/>
      <c r="AT780" s="169" t="s">
        <v>200</v>
      </c>
      <c r="AU780" s="169" t="s">
        <v>96</v>
      </c>
      <c r="AV780" s="15" t="s">
        <v>198</v>
      </c>
      <c r="AW780" s="15" t="s">
        <v>41</v>
      </c>
      <c r="AX780" s="15" t="s">
        <v>94</v>
      </c>
      <c r="AY780" s="169" t="s">
        <v>190</v>
      </c>
    </row>
    <row r="781" spans="2:65" s="1" customFormat="1" ht="16.5" customHeight="1">
      <c r="B781" s="33"/>
      <c r="C781" s="134" t="s">
        <v>1527</v>
      </c>
      <c r="D781" s="134" t="s">
        <v>193</v>
      </c>
      <c r="E781" s="135" t="s">
        <v>614</v>
      </c>
      <c r="F781" s="136" t="s">
        <v>615</v>
      </c>
      <c r="G781" s="137" t="s">
        <v>255</v>
      </c>
      <c r="H781" s="138">
        <v>1.5</v>
      </c>
      <c r="I781" s="139"/>
      <c r="J781" s="140">
        <f>ROUND(I781*H781,2)</f>
        <v>0</v>
      </c>
      <c r="K781" s="136" t="s">
        <v>197</v>
      </c>
      <c r="L781" s="33"/>
      <c r="M781" s="141" t="s">
        <v>1</v>
      </c>
      <c r="N781" s="142" t="s">
        <v>51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198</v>
      </c>
      <c r="AT781" s="145" t="s">
        <v>193</v>
      </c>
      <c r="AU781" s="145" t="s">
        <v>96</v>
      </c>
      <c r="AY781" s="17" t="s">
        <v>190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7" t="s">
        <v>94</v>
      </c>
      <c r="BK781" s="146">
        <f>ROUND(I781*H781,2)</f>
        <v>0</v>
      </c>
      <c r="BL781" s="17" t="s">
        <v>198</v>
      </c>
      <c r="BM781" s="145" t="s">
        <v>1528</v>
      </c>
    </row>
    <row r="782" spans="2:65" s="14" customFormat="1" ht="11.25">
      <c r="B782" s="161"/>
      <c r="D782" s="148" t="s">
        <v>200</v>
      </c>
      <c r="E782" s="162" t="s">
        <v>1</v>
      </c>
      <c r="F782" s="163" t="s">
        <v>1529</v>
      </c>
      <c r="H782" s="164">
        <v>1.5</v>
      </c>
      <c r="I782" s="165"/>
      <c r="L782" s="161"/>
      <c r="M782" s="166"/>
      <c r="T782" s="167"/>
      <c r="AT782" s="162" t="s">
        <v>200</v>
      </c>
      <c r="AU782" s="162" t="s">
        <v>96</v>
      </c>
      <c r="AV782" s="14" t="s">
        <v>96</v>
      </c>
      <c r="AW782" s="14" t="s">
        <v>41</v>
      </c>
      <c r="AX782" s="14" t="s">
        <v>94</v>
      </c>
      <c r="AY782" s="162" t="s">
        <v>190</v>
      </c>
    </row>
    <row r="783" spans="2:65" s="1" customFormat="1" ht="21.75" customHeight="1">
      <c r="B783" s="33"/>
      <c r="C783" s="134" t="s">
        <v>1530</v>
      </c>
      <c r="D783" s="134" t="s">
        <v>193</v>
      </c>
      <c r="E783" s="135" t="s">
        <v>619</v>
      </c>
      <c r="F783" s="136" t="s">
        <v>620</v>
      </c>
      <c r="G783" s="137" t="s">
        <v>255</v>
      </c>
      <c r="H783" s="138">
        <v>1.5</v>
      </c>
      <c r="I783" s="139"/>
      <c r="J783" s="140">
        <f>ROUND(I783*H783,2)</f>
        <v>0</v>
      </c>
      <c r="K783" s="136" t="s">
        <v>197</v>
      </c>
      <c r="L783" s="33"/>
      <c r="M783" s="141" t="s">
        <v>1</v>
      </c>
      <c r="N783" s="142" t="s">
        <v>51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198</v>
      </c>
      <c r="AT783" s="145" t="s">
        <v>193</v>
      </c>
      <c r="AU783" s="145" t="s">
        <v>96</v>
      </c>
      <c r="AY783" s="17" t="s">
        <v>190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7" t="s">
        <v>94</v>
      </c>
      <c r="BK783" s="146">
        <f>ROUND(I783*H783,2)</f>
        <v>0</v>
      </c>
      <c r="BL783" s="17" t="s">
        <v>198</v>
      </c>
      <c r="BM783" s="145" t="s">
        <v>1531</v>
      </c>
    </row>
    <row r="784" spans="2:65" s="1" customFormat="1" ht="16.5" customHeight="1">
      <c r="B784" s="33"/>
      <c r="C784" s="134" t="s">
        <v>1532</v>
      </c>
      <c r="D784" s="134" t="s">
        <v>193</v>
      </c>
      <c r="E784" s="135" t="s">
        <v>1533</v>
      </c>
      <c r="F784" s="136" t="s">
        <v>1534</v>
      </c>
      <c r="G784" s="137" t="s">
        <v>224</v>
      </c>
      <c r="H784" s="138">
        <v>10</v>
      </c>
      <c r="I784" s="139"/>
      <c r="J784" s="140">
        <f>ROUND(I784*H784,2)</f>
        <v>0</v>
      </c>
      <c r="K784" s="136" t="s">
        <v>214</v>
      </c>
      <c r="L784" s="33"/>
      <c r="M784" s="141" t="s">
        <v>1</v>
      </c>
      <c r="N784" s="142" t="s">
        <v>51</v>
      </c>
      <c r="P784" s="143">
        <f>O784*H784</f>
        <v>0</v>
      </c>
      <c r="Q784" s="143">
        <v>1E-3</v>
      </c>
      <c r="R784" s="143">
        <f>Q784*H784</f>
        <v>0.01</v>
      </c>
      <c r="S784" s="143">
        <v>0</v>
      </c>
      <c r="T784" s="144">
        <f>S784*H784</f>
        <v>0</v>
      </c>
      <c r="AR784" s="145" t="s">
        <v>198</v>
      </c>
      <c r="AT784" s="145" t="s">
        <v>193</v>
      </c>
      <c r="AU784" s="145" t="s">
        <v>96</v>
      </c>
      <c r="AY784" s="17" t="s">
        <v>190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7" t="s">
        <v>94</v>
      </c>
      <c r="BK784" s="146">
        <f>ROUND(I784*H784,2)</f>
        <v>0</v>
      </c>
      <c r="BL784" s="17" t="s">
        <v>198</v>
      </c>
      <c r="BM784" s="145" t="s">
        <v>1535</v>
      </c>
    </row>
    <row r="785" spans="2:65" s="12" customFormat="1" ht="11.25">
      <c r="B785" s="147"/>
      <c r="D785" s="148" t="s">
        <v>200</v>
      </c>
      <c r="E785" s="149" t="s">
        <v>1</v>
      </c>
      <c r="F785" s="150" t="s">
        <v>1536</v>
      </c>
      <c r="H785" s="149" t="s">
        <v>1</v>
      </c>
      <c r="I785" s="151"/>
      <c r="L785" s="147"/>
      <c r="M785" s="152"/>
      <c r="T785" s="153"/>
      <c r="AT785" s="149" t="s">
        <v>200</v>
      </c>
      <c r="AU785" s="149" t="s">
        <v>96</v>
      </c>
      <c r="AV785" s="12" t="s">
        <v>94</v>
      </c>
      <c r="AW785" s="12" t="s">
        <v>41</v>
      </c>
      <c r="AX785" s="12" t="s">
        <v>86</v>
      </c>
      <c r="AY785" s="149" t="s">
        <v>190</v>
      </c>
    </row>
    <row r="786" spans="2:65" s="14" customFormat="1" ht="11.25">
      <c r="B786" s="161"/>
      <c r="D786" s="148" t="s">
        <v>200</v>
      </c>
      <c r="E786" s="162" t="s">
        <v>1</v>
      </c>
      <c r="F786" s="163" t="s">
        <v>1537</v>
      </c>
      <c r="H786" s="164">
        <v>10</v>
      </c>
      <c r="I786" s="165"/>
      <c r="L786" s="161"/>
      <c r="M786" s="166"/>
      <c r="T786" s="167"/>
      <c r="AT786" s="162" t="s">
        <v>200</v>
      </c>
      <c r="AU786" s="162" t="s">
        <v>96</v>
      </c>
      <c r="AV786" s="14" t="s">
        <v>96</v>
      </c>
      <c r="AW786" s="14" t="s">
        <v>41</v>
      </c>
      <c r="AX786" s="14" t="s">
        <v>86</v>
      </c>
      <c r="AY786" s="162" t="s">
        <v>190</v>
      </c>
    </row>
    <row r="787" spans="2:65" s="15" customFormat="1" ht="11.25">
      <c r="B787" s="168"/>
      <c r="D787" s="148" t="s">
        <v>200</v>
      </c>
      <c r="E787" s="169" t="s">
        <v>787</v>
      </c>
      <c r="F787" s="170" t="s">
        <v>207</v>
      </c>
      <c r="H787" s="171">
        <v>10</v>
      </c>
      <c r="I787" s="172"/>
      <c r="L787" s="168"/>
      <c r="M787" s="173"/>
      <c r="T787" s="174"/>
      <c r="AT787" s="169" t="s">
        <v>200</v>
      </c>
      <c r="AU787" s="169" t="s">
        <v>96</v>
      </c>
      <c r="AV787" s="15" t="s">
        <v>198</v>
      </c>
      <c r="AW787" s="15" t="s">
        <v>41</v>
      </c>
      <c r="AX787" s="15" t="s">
        <v>94</v>
      </c>
      <c r="AY787" s="169" t="s">
        <v>190</v>
      </c>
    </row>
    <row r="788" spans="2:65" s="1" customFormat="1" ht="21.75" customHeight="1">
      <c r="B788" s="33"/>
      <c r="C788" s="134" t="s">
        <v>1538</v>
      </c>
      <c r="D788" s="134" t="s">
        <v>193</v>
      </c>
      <c r="E788" s="135" t="s">
        <v>1539</v>
      </c>
      <c r="F788" s="136" t="s">
        <v>1540</v>
      </c>
      <c r="G788" s="137" t="s">
        <v>218</v>
      </c>
      <c r="H788" s="138">
        <v>4</v>
      </c>
      <c r="I788" s="139"/>
      <c r="J788" s="140">
        <f>ROUND(I788*H788,2)</f>
        <v>0</v>
      </c>
      <c r="K788" s="136" t="s">
        <v>197</v>
      </c>
      <c r="L788" s="33"/>
      <c r="M788" s="141" t="s">
        <v>1</v>
      </c>
      <c r="N788" s="142" t="s">
        <v>51</v>
      </c>
      <c r="P788" s="143">
        <f>O788*H788</f>
        <v>0</v>
      </c>
      <c r="Q788" s="143">
        <v>0</v>
      </c>
      <c r="R788" s="143">
        <f>Q788*H788</f>
        <v>0</v>
      </c>
      <c r="S788" s="143">
        <v>0</v>
      </c>
      <c r="T788" s="144">
        <f>S788*H788</f>
        <v>0</v>
      </c>
      <c r="AR788" s="145" t="s">
        <v>198</v>
      </c>
      <c r="AT788" s="145" t="s">
        <v>193</v>
      </c>
      <c r="AU788" s="145" t="s">
        <v>96</v>
      </c>
      <c r="AY788" s="17" t="s">
        <v>190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7" t="s">
        <v>94</v>
      </c>
      <c r="BK788" s="146">
        <f>ROUND(I788*H788,2)</f>
        <v>0</v>
      </c>
      <c r="BL788" s="17" t="s">
        <v>198</v>
      </c>
      <c r="BM788" s="145" t="s">
        <v>1541</v>
      </c>
    </row>
    <row r="789" spans="2:65" s="12" customFormat="1" ht="11.25">
      <c r="B789" s="147"/>
      <c r="D789" s="148" t="s">
        <v>200</v>
      </c>
      <c r="E789" s="149" t="s">
        <v>1</v>
      </c>
      <c r="F789" s="150" t="s">
        <v>1536</v>
      </c>
      <c r="H789" s="149" t="s">
        <v>1</v>
      </c>
      <c r="I789" s="151"/>
      <c r="L789" s="147"/>
      <c r="M789" s="152"/>
      <c r="T789" s="153"/>
      <c r="AT789" s="149" t="s">
        <v>200</v>
      </c>
      <c r="AU789" s="149" t="s">
        <v>96</v>
      </c>
      <c r="AV789" s="12" t="s">
        <v>94</v>
      </c>
      <c r="AW789" s="12" t="s">
        <v>41</v>
      </c>
      <c r="AX789" s="12" t="s">
        <v>86</v>
      </c>
      <c r="AY789" s="149" t="s">
        <v>190</v>
      </c>
    </row>
    <row r="790" spans="2:65" s="14" customFormat="1" ht="11.25">
      <c r="B790" s="161"/>
      <c r="D790" s="148" t="s">
        <v>200</v>
      </c>
      <c r="E790" s="162" t="s">
        <v>1</v>
      </c>
      <c r="F790" s="163" t="s">
        <v>1542</v>
      </c>
      <c r="H790" s="164">
        <v>4</v>
      </c>
      <c r="I790" s="165"/>
      <c r="L790" s="161"/>
      <c r="M790" s="166"/>
      <c r="T790" s="167"/>
      <c r="AT790" s="162" t="s">
        <v>200</v>
      </c>
      <c r="AU790" s="162" t="s">
        <v>96</v>
      </c>
      <c r="AV790" s="14" t="s">
        <v>96</v>
      </c>
      <c r="AW790" s="14" t="s">
        <v>41</v>
      </c>
      <c r="AX790" s="14" t="s">
        <v>86</v>
      </c>
      <c r="AY790" s="162" t="s">
        <v>190</v>
      </c>
    </row>
    <row r="791" spans="2:65" s="15" customFormat="1" ht="11.25">
      <c r="B791" s="168"/>
      <c r="D791" s="148" t="s">
        <v>200</v>
      </c>
      <c r="E791" s="169" t="s">
        <v>1</v>
      </c>
      <c r="F791" s="170" t="s">
        <v>207</v>
      </c>
      <c r="H791" s="171">
        <v>4</v>
      </c>
      <c r="I791" s="172"/>
      <c r="L791" s="168"/>
      <c r="M791" s="173"/>
      <c r="T791" s="174"/>
      <c r="AT791" s="169" t="s">
        <v>200</v>
      </c>
      <c r="AU791" s="169" t="s">
        <v>96</v>
      </c>
      <c r="AV791" s="15" t="s">
        <v>198</v>
      </c>
      <c r="AW791" s="15" t="s">
        <v>41</v>
      </c>
      <c r="AX791" s="15" t="s">
        <v>94</v>
      </c>
      <c r="AY791" s="169" t="s">
        <v>190</v>
      </c>
    </row>
    <row r="792" spans="2:65" s="1" customFormat="1" ht="16.5" customHeight="1">
      <c r="B792" s="33"/>
      <c r="C792" s="175" t="s">
        <v>1543</v>
      </c>
      <c r="D792" s="175" t="s">
        <v>593</v>
      </c>
      <c r="E792" s="176" t="s">
        <v>1544</v>
      </c>
      <c r="F792" s="177" t="s">
        <v>1545</v>
      </c>
      <c r="G792" s="178" t="s">
        <v>218</v>
      </c>
      <c r="H792" s="179">
        <v>4</v>
      </c>
      <c r="I792" s="180"/>
      <c r="J792" s="181">
        <f>ROUND(I792*H792,2)</f>
        <v>0</v>
      </c>
      <c r="K792" s="177" t="s">
        <v>214</v>
      </c>
      <c r="L792" s="182"/>
      <c r="M792" s="183" t="s">
        <v>1</v>
      </c>
      <c r="N792" s="184" t="s">
        <v>51</v>
      </c>
      <c r="P792" s="143">
        <f>O792*H792</f>
        <v>0</v>
      </c>
      <c r="Q792" s="143">
        <v>3.4000000000000002E-4</v>
      </c>
      <c r="R792" s="143">
        <f>Q792*H792</f>
        <v>1.3600000000000001E-3</v>
      </c>
      <c r="S792" s="143">
        <v>0</v>
      </c>
      <c r="T792" s="144">
        <f>S792*H792</f>
        <v>0</v>
      </c>
      <c r="AR792" s="145" t="s">
        <v>237</v>
      </c>
      <c r="AT792" s="145" t="s">
        <v>593</v>
      </c>
      <c r="AU792" s="145" t="s">
        <v>96</v>
      </c>
      <c r="AY792" s="17" t="s">
        <v>190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7" t="s">
        <v>94</v>
      </c>
      <c r="BK792" s="146">
        <f>ROUND(I792*H792,2)</f>
        <v>0</v>
      </c>
      <c r="BL792" s="17" t="s">
        <v>198</v>
      </c>
      <c r="BM792" s="145" t="s">
        <v>1546</v>
      </c>
    </row>
    <row r="793" spans="2:65" s="1" customFormat="1" ht="16.5" customHeight="1">
      <c r="B793" s="33"/>
      <c r="C793" s="134" t="s">
        <v>1547</v>
      </c>
      <c r="D793" s="134" t="s">
        <v>193</v>
      </c>
      <c r="E793" s="135" t="s">
        <v>1548</v>
      </c>
      <c r="F793" s="136" t="s">
        <v>1549</v>
      </c>
      <c r="G793" s="137" t="s">
        <v>291</v>
      </c>
      <c r="H793" s="138">
        <v>3.3250000000000002</v>
      </c>
      <c r="I793" s="139"/>
      <c r="J793" s="140">
        <f>ROUND(I793*H793,2)</f>
        <v>0</v>
      </c>
      <c r="K793" s="136" t="s">
        <v>197</v>
      </c>
      <c r="L793" s="33"/>
      <c r="M793" s="141" t="s">
        <v>1</v>
      </c>
      <c r="N793" s="142" t="s">
        <v>51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198</v>
      </c>
      <c r="AT793" s="145" t="s">
        <v>193</v>
      </c>
      <c r="AU793" s="145" t="s">
        <v>96</v>
      </c>
      <c r="AY793" s="17" t="s">
        <v>190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7" t="s">
        <v>94</v>
      </c>
      <c r="BK793" s="146">
        <f>ROUND(I793*H793,2)</f>
        <v>0</v>
      </c>
      <c r="BL793" s="17" t="s">
        <v>198</v>
      </c>
      <c r="BM793" s="145" t="s">
        <v>1550</v>
      </c>
    </row>
    <row r="794" spans="2:65" s="11" customFormat="1" ht="22.9" customHeight="1">
      <c r="B794" s="122"/>
      <c r="D794" s="123" t="s">
        <v>85</v>
      </c>
      <c r="E794" s="132" t="s">
        <v>1551</v>
      </c>
      <c r="F794" s="132" t="s">
        <v>1552</v>
      </c>
      <c r="I794" s="125"/>
      <c r="J794" s="133">
        <f>BK794</f>
        <v>0</v>
      </c>
      <c r="L794" s="122"/>
      <c r="M794" s="127"/>
      <c r="P794" s="128">
        <f>SUM(P795:P820)</f>
        <v>0</v>
      </c>
      <c r="R794" s="128">
        <f>SUM(R795:R820)</f>
        <v>17.617714999999997</v>
      </c>
      <c r="T794" s="129">
        <f>SUM(T795:T820)</f>
        <v>0</v>
      </c>
      <c r="AR794" s="123" t="s">
        <v>94</v>
      </c>
      <c r="AT794" s="130" t="s">
        <v>85</v>
      </c>
      <c r="AU794" s="130" t="s">
        <v>94</v>
      </c>
      <c r="AY794" s="123" t="s">
        <v>190</v>
      </c>
      <c r="BK794" s="131">
        <f>SUM(BK795:BK820)</f>
        <v>0</v>
      </c>
    </row>
    <row r="795" spans="2:65" s="1" customFormat="1" ht="21.75" customHeight="1">
      <c r="B795" s="33"/>
      <c r="C795" s="134" t="s">
        <v>1553</v>
      </c>
      <c r="D795" s="134" t="s">
        <v>193</v>
      </c>
      <c r="E795" s="135" t="s">
        <v>1554</v>
      </c>
      <c r="F795" s="136" t="s">
        <v>1555</v>
      </c>
      <c r="G795" s="137" t="s">
        <v>196</v>
      </c>
      <c r="H795" s="138">
        <v>62</v>
      </c>
      <c r="I795" s="139"/>
      <c r="J795" s="140">
        <f>ROUND(I795*H795,2)</f>
        <v>0</v>
      </c>
      <c r="K795" s="136" t="s">
        <v>197</v>
      </c>
      <c r="L795" s="33"/>
      <c r="M795" s="141" t="s">
        <v>1</v>
      </c>
      <c r="N795" s="142" t="s">
        <v>51</v>
      </c>
      <c r="P795" s="143">
        <f>O795*H795</f>
        <v>0</v>
      </c>
      <c r="Q795" s="143">
        <v>8.9219999999999994E-2</v>
      </c>
      <c r="R795" s="143">
        <f>Q795*H795</f>
        <v>5.5316399999999994</v>
      </c>
      <c r="S795" s="143">
        <v>0</v>
      </c>
      <c r="T795" s="144">
        <f>S795*H795</f>
        <v>0</v>
      </c>
      <c r="AR795" s="145" t="s">
        <v>198</v>
      </c>
      <c r="AT795" s="145" t="s">
        <v>193</v>
      </c>
      <c r="AU795" s="145" t="s">
        <v>96</v>
      </c>
      <c r="AY795" s="17" t="s">
        <v>190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7" t="s">
        <v>94</v>
      </c>
      <c r="BK795" s="146">
        <f>ROUND(I795*H795,2)</f>
        <v>0</v>
      </c>
      <c r="BL795" s="17" t="s">
        <v>198</v>
      </c>
      <c r="BM795" s="145" t="s">
        <v>1556</v>
      </c>
    </row>
    <row r="796" spans="2:65" s="12" customFormat="1" ht="11.25">
      <c r="B796" s="147"/>
      <c r="D796" s="148" t="s">
        <v>200</v>
      </c>
      <c r="E796" s="149" t="s">
        <v>1</v>
      </c>
      <c r="F796" s="150" t="s">
        <v>1557</v>
      </c>
      <c r="H796" s="149" t="s">
        <v>1</v>
      </c>
      <c r="I796" s="151"/>
      <c r="L796" s="147"/>
      <c r="M796" s="152"/>
      <c r="T796" s="153"/>
      <c r="AT796" s="149" t="s">
        <v>200</v>
      </c>
      <c r="AU796" s="149" t="s">
        <v>96</v>
      </c>
      <c r="AV796" s="12" t="s">
        <v>94</v>
      </c>
      <c r="AW796" s="12" t="s">
        <v>41</v>
      </c>
      <c r="AX796" s="12" t="s">
        <v>86</v>
      </c>
      <c r="AY796" s="149" t="s">
        <v>190</v>
      </c>
    </row>
    <row r="797" spans="2:65" s="14" customFormat="1" ht="11.25">
      <c r="B797" s="161"/>
      <c r="D797" s="148" t="s">
        <v>200</v>
      </c>
      <c r="E797" s="162" t="s">
        <v>1</v>
      </c>
      <c r="F797" s="163" t="s">
        <v>1558</v>
      </c>
      <c r="H797" s="164">
        <v>62</v>
      </c>
      <c r="I797" s="165"/>
      <c r="L797" s="161"/>
      <c r="M797" s="166"/>
      <c r="T797" s="167"/>
      <c r="AT797" s="162" t="s">
        <v>200</v>
      </c>
      <c r="AU797" s="162" t="s">
        <v>96</v>
      </c>
      <c r="AV797" s="14" t="s">
        <v>96</v>
      </c>
      <c r="AW797" s="14" t="s">
        <v>41</v>
      </c>
      <c r="AX797" s="14" t="s">
        <v>86</v>
      </c>
      <c r="AY797" s="162" t="s">
        <v>190</v>
      </c>
    </row>
    <row r="798" spans="2:65" s="13" customFormat="1" ht="11.25">
      <c r="B798" s="154"/>
      <c r="D798" s="148" t="s">
        <v>200</v>
      </c>
      <c r="E798" s="155" t="s">
        <v>1</v>
      </c>
      <c r="F798" s="156" t="s">
        <v>203</v>
      </c>
      <c r="H798" s="157">
        <v>62</v>
      </c>
      <c r="I798" s="158"/>
      <c r="L798" s="154"/>
      <c r="M798" s="159"/>
      <c r="T798" s="160"/>
      <c r="AT798" s="155" t="s">
        <v>200</v>
      </c>
      <c r="AU798" s="155" t="s">
        <v>96</v>
      </c>
      <c r="AV798" s="13" t="s">
        <v>204</v>
      </c>
      <c r="AW798" s="13" t="s">
        <v>41</v>
      </c>
      <c r="AX798" s="13" t="s">
        <v>86</v>
      </c>
      <c r="AY798" s="155" t="s">
        <v>190</v>
      </c>
    </row>
    <row r="799" spans="2:65" s="12" customFormat="1" ht="11.25">
      <c r="B799" s="147"/>
      <c r="D799" s="148" t="s">
        <v>200</v>
      </c>
      <c r="E799" s="149" t="s">
        <v>1</v>
      </c>
      <c r="F799" s="150" t="s">
        <v>1559</v>
      </c>
      <c r="H799" s="149" t="s">
        <v>1</v>
      </c>
      <c r="I799" s="151"/>
      <c r="L799" s="147"/>
      <c r="M799" s="152"/>
      <c r="T799" s="153"/>
      <c r="AT799" s="149" t="s">
        <v>200</v>
      </c>
      <c r="AU799" s="149" t="s">
        <v>96</v>
      </c>
      <c r="AV799" s="12" t="s">
        <v>94</v>
      </c>
      <c r="AW799" s="12" t="s">
        <v>41</v>
      </c>
      <c r="AX799" s="12" t="s">
        <v>86</v>
      </c>
      <c r="AY799" s="149" t="s">
        <v>190</v>
      </c>
    </row>
    <row r="800" spans="2:65" s="12" customFormat="1" ht="11.25">
      <c r="B800" s="147"/>
      <c r="D800" s="148" t="s">
        <v>200</v>
      </c>
      <c r="E800" s="149" t="s">
        <v>1</v>
      </c>
      <c r="F800" s="150" t="s">
        <v>1560</v>
      </c>
      <c r="H800" s="149" t="s">
        <v>1</v>
      </c>
      <c r="I800" s="151"/>
      <c r="L800" s="147"/>
      <c r="M800" s="152"/>
      <c r="T800" s="153"/>
      <c r="AT800" s="149" t="s">
        <v>200</v>
      </c>
      <c r="AU800" s="149" t="s">
        <v>96</v>
      </c>
      <c r="AV800" s="12" t="s">
        <v>94</v>
      </c>
      <c r="AW800" s="12" t="s">
        <v>41</v>
      </c>
      <c r="AX800" s="12" t="s">
        <v>86</v>
      </c>
      <c r="AY800" s="149" t="s">
        <v>190</v>
      </c>
    </row>
    <row r="801" spans="2:65" s="13" customFormat="1" ht="11.25">
      <c r="B801" s="154"/>
      <c r="D801" s="148" t="s">
        <v>200</v>
      </c>
      <c r="E801" s="155" t="s">
        <v>1</v>
      </c>
      <c r="F801" s="156" t="s">
        <v>203</v>
      </c>
      <c r="H801" s="157">
        <v>0</v>
      </c>
      <c r="I801" s="158"/>
      <c r="L801" s="154"/>
      <c r="M801" s="159"/>
      <c r="T801" s="160"/>
      <c r="AT801" s="155" t="s">
        <v>200</v>
      </c>
      <c r="AU801" s="155" t="s">
        <v>96</v>
      </c>
      <c r="AV801" s="13" t="s">
        <v>204</v>
      </c>
      <c r="AW801" s="13" t="s">
        <v>41</v>
      </c>
      <c r="AX801" s="13" t="s">
        <v>86</v>
      </c>
      <c r="AY801" s="155" t="s">
        <v>190</v>
      </c>
    </row>
    <row r="802" spans="2:65" s="15" customFormat="1" ht="11.25">
      <c r="B802" s="168"/>
      <c r="D802" s="148" t="s">
        <v>200</v>
      </c>
      <c r="E802" s="169" t="s">
        <v>807</v>
      </c>
      <c r="F802" s="170" t="s">
        <v>207</v>
      </c>
      <c r="H802" s="171">
        <v>62</v>
      </c>
      <c r="I802" s="172"/>
      <c r="L802" s="168"/>
      <c r="M802" s="173"/>
      <c r="T802" s="174"/>
      <c r="AT802" s="169" t="s">
        <v>200</v>
      </c>
      <c r="AU802" s="169" t="s">
        <v>96</v>
      </c>
      <c r="AV802" s="15" t="s">
        <v>198</v>
      </c>
      <c r="AW802" s="15" t="s">
        <v>41</v>
      </c>
      <c r="AX802" s="15" t="s">
        <v>94</v>
      </c>
      <c r="AY802" s="169" t="s">
        <v>190</v>
      </c>
    </row>
    <row r="803" spans="2:65" s="1" customFormat="1" ht="16.5" customHeight="1">
      <c r="B803" s="33"/>
      <c r="C803" s="175" t="s">
        <v>1561</v>
      </c>
      <c r="D803" s="175" t="s">
        <v>593</v>
      </c>
      <c r="E803" s="176" t="s">
        <v>1562</v>
      </c>
      <c r="F803" s="177" t="s">
        <v>1563</v>
      </c>
      <c r="G803" s="178" t="s">
        <v>196</v>
      </c>
      <c r="H803" s="179">
        <v>63.86</v>
      </c>
      <c r="I803" s="180"/>
      <c r="J803" s="181">
        <f>ROUND(I803*H803,2)</f>
        <v>0</v>
      </c>
      <c r="K803" s="177" t="s">
        <v>214</v>
      </c>
      <c r="L803" s="182"/>
      <c r="M803" s="183" t="s">
        <v>1</v>
      </c>
      <c r="N803" s="184" t="s">
        <v>51</v>
      </c>
      <c r="P803" s="143">
        <f>O803*H803</f>
        <v>0</v>
      </c>
      <c r="Q803" s="143">
        <v>0.13800000000000001</v>
      </c>
      <c r="R803" s="143">
        <f>Q803*H803</f>
        <v>8.8126800000000003</v>
      </c>
      <c r="S803" s="143">
        <v>0</v>
      </c>
      <c r="T803" s="144">
        <f>S803*H803</f>
        <v>0</v>
      </c>
      <c r="AR803" s="145" t="s">
        <v>237</v>
      </c>
      <c r="AT803" s="145" t="s">
        <v>593</v>
      </c>
      <c r="AU803" s="145" t="s">
        <v>96</v>
      </c>
      <c r="AY803" s="17" t="s">
        <v>190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7" t="s">
        <v>94</v>
      </c>
      <c r="BK803" s="146">
        <f>ROUND(I803*H803,2)</f>
        <v>0</v>
      </c>
      <c r="BL803" s="17" t="s">
        <v>198</v>
      </c>
      <c r="BM803" s="145" t="s">
        <v>1564</v>
      </c>
    </row>
    <row r="804" spans="2:65" s="12" customFormat="1" ht="11.25">
      <c r="B804" s="147"/>
      <c r="D804" s="148" t="s">
        <v>200</v>
      </c>
      <c r="E804" s="149" t="s">
        <v>1</v>
      </c>
      <c r="F804" s="150" t="s">
        <v>1565</v>
      </c>
      <c r="H804" s="149" t="s">
        <v>1</v>
      </c>
      <c r="I804" s="151"/>
      <c r="L804" s="147"/>
      <c r="M804" s="152"/>
      <c r="T804" s="153"/>
      <c r="AT804" s="149" t="s">
        <v>200</v>
      </c>
      <c r="AU804" s="149" t="s">
        <v>96</v>
      </c>
      <c r="AV804" s="12" t="s">
        <v>94</v>
      </c>
      <c r="AW804" s="12" t="s">
        <v>41</v>
      </c>
      <c r="AX804" s="12" t="s">
        <v>86</v>
      </c>
      <c r="AY804" s="149" t="s">
        <v>190</v>
      </c>
    </row>
    <row r="805" spans="2:65" s="14" customFormat="1" ht="11.25">
      <c r="B805" s="161"/>
      <c r="D805" s="148" t="s">
        <v>200</v>
      </c>
      <c r="E805" s="162" t="s">
        <v>1</v>
      </c>
      <c r="F805" s="163" t="s">
        <v>1566</v>
      </c>
      <c r="H805" s="164">
        <v>63.86</v>
      </c>
      <c r="I805" s="165"/>
      <c r="L805" s="161"/>
      <c r="M805" s="166"/>
      <c r="T805" s="167"/>
      <c r="AT805" s="162" t="s">
        <v>200</v>
      </c>
      <c r="AU805" s="162" t="s">
        <v>96</v>
      </c>
      <c r="AV805" s="14" t="s">
        <v>96</v>
      </c>
      <c r="AW805" s="14" t="s">
        <v>41</v>
      </c>
      <c r="AX805" s="14" t="s">
        <v>94</v>
      </c>
      <c r="AY805" s="162" t="s">
        <v>190</v>
      </c>
    </row>
    <row r="806" spans="2:65" s="1" customFormat="1" ht="21.75" customHeight="1">
      <c r="B806" s="33"/>
      <c r="C806" s="134" t="s">
        <v>1567</v>
      </c>
      <c r="D806" s="134" t="s">
        <v>193</v>
      </c>
      <c r="E806" s="135" t="s">
        <v>1568</v>
      </c>
      <c r="F806" s="136" t="s">
        <v>1569</v>
      </c>
      <c r="G806" s="137" t="s">
        <v>196</v>
      </c>
      <c r="H806" s="138">
        <v>7</v>
      </c>
      <c r="I806" s="139"/>
      <c r="J806" s="140">
        <f>ROUND(I806*H806,2)</f>
        <v>0</v>
      </c>
      <c r="K806" s="136" t="s">
        <v>214</v>
      </c>
      <c r="L806" s="33"/>
      <c r="M806" s="141" t="s">
        <v>1</v>
      </c>
      <c r="N806" s="142" t="s">
        <v>51</v>
      </c>
      <c r="P806" s="143">
        <f>O806*H806</f>
        <v>0</v>
      </c>
      <c r="Q806" s="143">
        <v>0.1837</v>
      </c>
      <c r="R806" s="143">
        <f>Q806*H806</f>
        <v>1.2859</v>
      </c>
      <c r="S806" s="143">
        <v>0</v>
      </c>
      <c r="T806" s="144">
        <f>S806*H806</f>
        <v>0</v>
      </c>
      <c r="AR806" s="145" t="s">
        <v>198</v>
      </c>
      <c r="AT806" s="145" t="s">
        <v>193</v>
      </c>
      <c r="AU806" s="145" t="s">
        <v>96</v>
      </c>
      <c r="AY806" s="17" t="s">
        <v>190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7" t="s">
        <v>94</v>
      </c>
      <c r="BK806" s="146">
        <f>ROUND(I806*H806,2)</f>
        <v>0</v>
      </c>
      <c r="BL806" s="17" t="s">
        <v>198</v>
      </c>
      <c r="BM806" s="145" t="s">
        <v>1570</v>
      </c>
    </row>
    <row r="807" spans="2:65" s="14" customFormat="1" ht="11.25">
      <c r="B807" s="161"/>
      <c r="D807" s="148" t="s">
        <v>200</v>
      </c>
      <c r="E807" s="162" t="s">
        <v>1</v>
      </c>
      <c r="F807" s="163" t="s">
        <v>1571</v>
      </c>
      <c r="H807" s="164">
        <v>7</v>
      </c>
      <c r="I807" s="165"/>
      <c r="L807" s="161"/>
      <c r="M807" s="166"/>
      <c r="T807" s="167"/>
      <c r="AT807" s="162" t="s">
        <v>200</v>
      </c>
      <c r="AU807" s="162" t="s">
        <v>96</v>
      </c>
      <c r="AV807" s="14" t="s">
        <v>96</v>
      </c>
      <c r="AW807" s="14" t="s">
        <v>41</v>
      </c>
      <c r="AX807" s="14" t="s">
        <v>86</v>
      </c>
      <c r="AY807" s="162" t="s">
        <v>190</v>
      </c>
    </row>
    <row r="808" spans="2:65" s="13" customFormat="1" ht="11.25">
      <c r="B808" s="154"/>
      <c r="D808" s="148" t="s">
        <v>200</v>
      </c>
      <c r="E808" s="155" t="s">
        <v>1</v>
      </c>
      <c r="F808" s="156" t="s">
        <v>203</v>
      </c>
      <c r="H808" s="157">
        <v>7</v>
      </c>
      <c r="I808" s="158"/>
      <c r="L808" s="154"/>
      <c r="M808" s="159"/>
      <c r="T808" s="160"/>
      <c r="AT808" s="155" t="s">
        <v>200</v>
      </c>
      <c r="AU808" s="155" t="s">
        <v>96</v>
      </c>
      <c r="AV808" s="13" t="s">
        <v>204</v>
      </c>
      <c r="AW808" s="13" t="s">
        <v>41</v>
      </c>
      <c r="AX808" s="13" t="s">
        <v>86</v>
      </c>
      <c r="AY808" s="155" t="s">
        <v>190</v>
      </c>
    </row>
    <row r="809" spans="2:65" s="12" customFormat="1" ht="11.25">
      <c r="B809" s="147"/>
      <c r="D809" s="148" t="s">
        <v>200</v>
      </c>
      <c r="E809" s="149" t="s">
        <v>1</v>
      </c>
      <c r="F809" s="150" t="s">
        <v>1559</v>
      </c>
      <c r="H809" s="149" t="s">
        <v>1</v>
      </c>
      <c r="I809" s="151"/>
      <c r="L809" s="147"/>
      <c r="M809" s="152"/>
      <c r="T809" s="153"/>
      <c r="AT809" s="149" t="s">
        <v>200</v>
      </c>
      <c r="AU809" s="149" t="s">
        <v>96</v>
      </c>
      <c r="AV809" s="12" t="s">
        <v>94</v>
      </c>
      <c r="AW809" s="12" t="s">
        <v>41</v>
      </c>
      <c r="AX809" s="12" t="s">
        <v>86</v>
      </c>
      <c r="AY809" s="149" t="s">
        <v>190</v>
      </c>
    </row>
    <row r="810" spans="2:65" s="12" customFormat="1" ht="11.25">
      <c r="B810" s="147"/>
      <c r="D810" s="148" t="s">
        <v>200</v>
      </c>
      <c r="E810" s="149" t="s">
        <v>1</v>
      </c>
      <c r="F810" s="150" t="s">
        <v>1572</v>
      </c>
      <c r="H810" s="149" t="s">
        <v>1</v>
      </c>
      <c r="I810" s="151"/>
      <c r="L810" s="147"/>
      <c r="M810" s="152"/>
      <c r="T810" s="153"/>
      <c r="AT810" s="149" t="s">
        <v>200</v>
      </c>
      <c r="AU810" s="149" t="s">
        <v>96</v>
      </c>
      <c r="AV810" s="12" t="s">
        <v>94</v>
      </c>
      <c r="AW810" s="12" t="s">
        <v>41</v>
      </c>
      <c r="AX810" s="12" t="s">
        <v>86</v>
      </c>
      <c r="AY810" s="149" t="s">
        <v>190</v>
      </c>
    </row>
    <row r="811" spans="2:65" s="13" customFormat="1" ht="11.25">
      <c r="B811" s="154"/>
      <c r="D811" s="148" t="s">
        <v>200</v>
      </c>
      <c r="E811" s="155" t="s">
        <v>1</v>
      </c>
      <c r="F811" s="156" t="s">
        <v>203</v>
      </c>
      <c r="H811" s="157">
        <v>0</v>
      </c>
      <c r="I811" s="158"/>
      <c r="L811" s="154"/>
      <c r="M811" s="159"/>
      <c r="T811" s="160"/>
      <c r="AT811" s="155" t="s">
        <v>200</v>
      </c>
      <c r="AU811" s="155" t="s">
        <v>96</v>
      </c>
      <c r="AV811" s="13" t="s">
        <v>204</v>
      </c>
      <c r="AW811" s="13" t="s">
        <v>41</v>
      </c>
      <c r="AX811" s="13" t="s">
        <v>86</v>
      </c>
      <c r="AY811" s="155" t="s">
        <v>190</v>
      </c>
    </row>
    <row r="812" spans="2:65" s="15" customFormat="1" ht="11.25">
      <c r="B812" s="168"/>
      <c r="D812" s="148" t="s">
        <v>200</v>
      </c>
      <c r="E812" s="169" t="s">
        <v>808</v>
      </c>
      <c r="F812" s="170" t="s">
        <v>207</v>
      </c>
      <c r="H812" s="171">
        <v>7</v>
      </c>
      <c r="I812" s="172"/>
      <c r="L812" s="168"/>
      <c r="M812" s="173"/>
      <c r="T812" s="174"/>
      <c r="AT812" s="169" t="s">
        <v>200</v>
      </c>
      <c r="AU812" s="169" t="s">
        <v>96</v>
      </c>
      <c r="AV812" s="15" t="s">
        <v>198</v>
      </c>
      <c r="AW812" s="15" t="s">
        <v>41</v>
      </c>
      <c r="AX812" s="15" t="s">
        <v>94</v>
      </c>
      <c r="AY812" s="169" t="s">
        <v>190</v>
      </c>
    </row>
    <row r="813" spans="2:65" s="1" customFormat="1" ht="24.2" customHeight="1">
      <c r="B813" s="33"/>
      <c r="C813" s="175" t="s">
        <v>1573</v>
      </c>
      <c r="D813" s="175" t="s">
        <v>593</v>
      </c>
      <c r="E813" s="176" t="s">
        <v>1574</v>
      </c>
      <c r="F813" s="177" t="s">
        <v>1575</v>
      </c>
      <c r="G813" s="178" t="s">
        <v>196</v>
      </c>
      <c r="H813" s="179">
        <v>7.21</v>
      </c>
      <c r="I813" s="180"/>
      <c r="J813" s="181">
        <f>ROUND(I813*H813,2)</f>
        <v>0</v>
      </c>
      <c r="K813" s="177" t="s">
        <v>214</v>
      </c>
      <c r="L813" s="182"/>
      <c r="M813" s="183" t="s">
        <v>1</v>
      </c>
      <c r="N813" s="184" t="s">
        <v>51</v>
      </c>
      <c r="P813" s="143">
        <f>O813*H813</f>
        <v>0</v>
      </c>
      <c r="Q813" s="143">
        <v>0.22950000000000001</v>
      </c>
      <c r="R813" s="143">
        <f>Q813*H813</f>
        <v>1.654695</v>
      </c>
      <c r="S813" s="143">
        <v>0</v>
      </c>
      <c r="T813" s="144">
        <f>S813*H813</f>
        <v>0</v>
      </c>
      <c r="AR813" s="145" t="s">
        <v>237</v>
      </c>
      <c r="AT813" s="145" t="s">
        <v>593</v>
      </c>
      <c r="AU813" s="145" t="s">
        <v>96</v>
      </c>
      <c r="AY813" s="17" t="s">
        <v>190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7" t="s">
        <v>94</v>
      </c>
      <c r="BK813" s="146">
        <f>ROUND(I813*H813,2)</f>
        <v>0</v>
      </c>
      <c r="BL813" s="17" t="s">
        <v>198</v>
      </c>
      <c r="BM813" s="145" t="s">
        <v>1576</v>
      </c>
    </row>
    <row r="814" spans="2:65" s="14" customFormat="1" ht="11.25">
      <c r="B814" s="161"/>
      <c r="D814" s="148" t="s">
        <v>200</v>
      </c>
      <c r="E814" s="162" t="s">
        <v>1</v>
      </c>
      <c r="F814" s="163" t="s">
        <v>1577</v>
      </c>
      <c r="H814" s="164">
        <v>7.21</v>
      </c>
      <c r="I814" s="165"/>
      <c r="L814" s="161"/>
      <c r="M814" s="166"/>
      <c r="T814" s="167"/>
      <c r="AT814" s="162" t="s">
        <v>200</v>
      </c>
      <c r="AU814" s="162" t="s">
        <v>96</v>
      </c>
      <c r="AV814" s="14" t="s">
        <v>96</v>
      </c>
      <c r="AW814" s="14" t="s">
        <v>41</v>
      </c>
      <c r="AX814" s="14" t="s">
        <v>94</v>
      </c>
      <c r="AY814" s="162" t="s">
        <v>190</v>
      </c>
    </row>
    <row r="815" spans="2:65" s="1" customFormat="1" ht="24.2" customHeight="1">
      <c r="B815" s="33"/>
      <c r="C815" s="134" t="s">
        <v>1578</v>
      </c>
      <c r="D815" s="134" t="s">
        <v>193</v>
      </c>
      <c r="E815" s="135" t="s">
        <v>1579</v>
      </c>
      <c r="F815" s="136" t="s">
        <v>1580</v>
      </c>
      <c r="G815" s="137" t="s">
        <v>196</v>
      </c>
      <c r="H815" s="138">
        <v>0.64</v>
      </c>
      <c r="I815" s="139"/>
      <c r="J815" s="140">
        <f>ROUND(I815*H815,2)</f>
        <v>0</v>
      </c>
      <c r="K815" s="136" t="s">
        <v>214</v>
      </c>
      <c r="L815" s="33"/>
      <c r="M815" s="141" t="s">
        <v>1</v>
      </c>
      <c r="N815" s="142" t="s">
        <v>51</v>
      </c>
      <c r="P815" s="143">
        <f>O815*H815</f>
        <v>0</v>
      </c>
      <c r="Q815" s="143">
        <v>0.52</v>
      </c>
      <c r="R815" s="143">
        <f>Q815*H815</f>
        <v>0.33280000000000004</v>
      </c>
      <c r="S815" s="143">
        <v>0</v>
      </c>
      <c r="T815" s="144">
        <f>S815*H815</f>
        <v>0</v>
      </c>
      <c r="AR815" s="145" t="s">
        <v>198</v>
      </c>
      <c r="AT815" s="145" t="s">
        <v>193</v>
      </c>
      <c r="AU815" s="145" t="s">
        <v>96</v>
      </c>
      <c r="AY815" s="17" t="s">
        <v>190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7" t="s">
        <v>94</v>
      </c>
      <c r="BK815" s="146">
        <f>ROUND(I815*H815,2)</f>
        <v>0</v>
      </c>
      <c r="BL815" s="17" t="s">
        <v>198</v>
      </c>
      <c r="BM815" s="145" t="s">
        <v>1581</v>
      </c>
    </row>
    <row r="816" spans="2:65" s="12" customFormat="1" ht="11.25">
      <c r="B816" s="147"/>
      <c r="D816" s="148" t="s">
        <v>200</v>
      </c>
      <c r="E816" s="149" t="s">
        <v>1</v>
      </c>
      <c r="F816" s="150" t="s">
        <v>1582</v>
      </c>
      <c r="H816" s="149" t="s">
        <v>1</v>
      </c>
      <c r="I816" s="151"/>
      <c r="L816" s="147"/>
      <c r="M816" s="152"/>
      <c r="T816" s="153"/>
      <c r="AT816" s="149" t="s">
        <v>200</v>
      </c>
      <c r="AU816" s="149" t="s">
        <v>96</v>
      </c>
      <c r="AV816" s="12" t="s">
        <v>94</v>
      </c>
      <c r="AW816" s="12" t="s">
        <v>41</v>
      </c>
      <c r="AX816" s="12" t="s">
        <v>86</v>
      </c>
      <c r="AY816" s="149" t="s">
        <v>190</v>
      </c>
    </row>
    <row r="817" spans="2:65" s="12" customFormat="1" ht="11.25">
      <c r="B817" s="147"/>
      <c r="D817" s="148" t="s">
        <v>200</v>
      </c>
      <c r="E817" s="149" t="s">
        <v>1</v>
      </c>
      <c r="F817" s="150" t="s">
        <v>1583</v>
      </c>
      <c r="H817" s="149" t="s">
        <v>1</v>
      </c>
      <c r="I817" s="151"/>
      <c r="L817" s="147"/>
      <c r="M817" s="152"/>
      <c r="T817" s="153"/>
      <c r="AT817" s="149" t="s">
        <v>200</v>
      </c>
      <c r="AU817" s="149" t="s">
        <v>96</v>
      </c>
      <c r="AV817" s="12" t="s">
        <v>94</v>
      </c>
      <c r="AW817" s="12" t="s">
        <v>41</v>
      </c>
      <c r="AX817" s="12" t="s">
        <v>86</v>
      </c>
      <c r="AY817" s="149" t="s">
        <v>190</v>
      </c>
    </row>
    <row r="818" spans="2:65" s="14" customFormat="1" ht="11.25">
      <c r="B818" s="161"/>
      <c r="D818" s="148" t="s">
        <v>200</v>
      </c>
      <c r="E818" s="162" t="s">
        <v>1</v>
      </c>
      <c r="F818" s="163" t="s">
        <v>1584</v>
      </c>
      <c r="H818" s="164">
        <v>0.64</v>
      </c>
      <c r="I818" s="165"/>
      <c r="L818" s="161"/>
      <c r="M818" s="166"/>
      <c r="T818" s="167"/>
      <c r="AT818" s="162" t="s">
        <v>200</v>
      </c>
      <c r="AU818" s="162" t="s">
        <v>96</v>
      </c>
      <c r="AV818" s="14" t="s">
        <v>96</v>
      </c>
      <c r="AW818" s="14" t="s">
        <v>41</v>
      </c>
      <c r="AX818" s="14" t="s">
        <v>86</v>
      </c>
      <c r="AY818" s="162" t="s">
        <v>190</v>
      </c>
    </row>
    <row r="819" spans="2:65" s="15" customFormat="1" ht="11.25">
      <c r="B819" s="168"/>
      <c r="D819" s="148" t="s">
        <v>200</v>
      </c>
      <c r="E819" s="169" t="s">
        <v>1</v>
      </c>
      <c r="F819" s="170" t="s">
        <v>207</v>
      </c>
      <c r="H819" s="171">
        <v>0.64</v>
      </c>
      <c r="I819" s="172"/>
      <c r="L819" s="168"/>
      <c r="M819" s="173"/>
      <c r="T819" s="174"/>
      <c r="AT819" s="169" t="s">
        <v>200</v>
      </c>
      <c r="AU819" s="169" t="s">
        <v>96</v>
      </c>
      <c r="AV819" s="15" t="s">
        <v>198</v>
      </c>
      <c r="AW819" s="15" t="s">
        <v>41</v>
      </c>
      <c r="AX819" s="15" t="s">
        <v>94</v>
      </c>
      <c r="AY819" s="169" t="s">
        <v>190</v>
      </c>
    </row>
    <row r="820" spans="2:65" s="1" customFormat="1" ht="16.5" customHeight="1">
      <c r="B820" s="33"/>
      <c r="C820" s="134" t="s">
        <v>1585</v>
      </c>
      <c r="D820" s="134" t="s">
        <v>193</v>
      </c>
      <c r="E820" s="135" t="s">
        <v>928</v>
      </c>
      <c r="F820" s="136" t="s">
        <v>929</v>
      </c>
      <c r="G820" s="137" t="s">
        <v>291</v>
      </c>
      <c r="H820" s="138">
        <v>17.617999999999999</v>
      </c>
      <c r="I820" s="139"/>
      <c r="J820" s="140">
        <f>ROUND(I820*H820,2)</f>
        <v>0</v>
      </c>
      <c r="K820" s="136" t="s">
        <v>197</v>
      </c>
      <c r="L820" s="33"/>
      <c r="M820" s="141" t="s">
        <v>1</v>
      </c>
      <c r="N820" s="142" t="s">
        <v>51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198</v>
      </c>
      <c r="AT820" s="145" t="s">
        <v>193</v>
      </c>
      <c r="AU820" s="145" t="s">
        <v>96</v>
      </c>
      <c r="AY820" s="17" t="s">
        <v>190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7" t="s">
        <v>94</v>
      </c>
      <c r="BK820" s="146">
        <f>ROUND(I820*H820,2)</f>
        <v>0</v>
      </c>
      <c r="BL820" s="17" t="s">
        <v>198</v>
      </c>
      <c r="BM820" s="145" t="s">
        <v>1586</v>
      </c>
    </row>
    <row r="821" spans="2:65" s="11" customFormat="1" ht="22.9" customHeight="1">
      <c r="B821" s="122"/>
      <c r="D821" s="123" t="s">
        <v>85</v>
      </c>
      <c r="E821" s="132" t="s">
        <v>244</v>
      </c>
      <c r="F821" s="132" t="s">
        <v>682</v>
      </c>
      <c r="I821" s="125"/>
      <c r="J821" s="133">
        <f>BK821</f>
        <v>0</v>
      </c>
      <c r="L821" s="122"/>
      <c r="M821" s="127"/>
      <c r="P821" s="128">
        <f>SUM(P822:P835)</f>
        <v>0</v>
      </c>
      <c r="R821" s="128">
        <f>SUM(R822:R835)</f>
        <v>0.80300000000000005</v>
      </c>
      <c r="T821" s="129">
        <f>SUM(T822:T835)</f>
        <v>0</v>
      </c>
      <c r="AR821" s="123" t="s">
        <v>94</v>
      </c>
      <c r="AT821" s="130" t="s">
        <v>85</v>
      </c>
      <c r="AU821" s="130" t="s">
        <v>94</v>
      </c>
      <c r="AY821" s="123" t="s">
        <v>190</v>
      </c>
      <c r="BK821" s="131">
        <f>SUM(BK822:BK835)</f>
        <v>0</v>
      </c>
    </row>
    <row r="822" spans="2:65" s="1" customFormat="1" ht="37.9" customHeight="1">
      <c r="B822" s="33"/>
      <c r="C822" s="134" t="s">
        <v>1587</v>
      </c>
      <c r="D822" s="134" t="s">
        <v>193</v>
      </c>
      <c r="E822" s="135" t="s">
        <v>1588</v>
      </c>
      <c r="F822" s="136" t="s">
        <v>1589</v>
      </c>
      <c r="G822" s="137" t="s">
        <v>508</v>
      </c>
      <c r="H822" s="138">
        <v>1</v>
      </c>
      <c r="I822" s="139"/>
      <c r="J822" s="140">
        <f>ROUND(I822*H822,2)</f>
        <v>0</v>
      </c>
      <c r="K822" s="136" t="s">
        <v>214</v>
      </c>
      <c r="L822" s="33"/>
      <c r="M822" s="141" t="s">
        <v>1</v>
      </c>
      <c r="N822" s="142" t="s">
        <v>51</v>
      </c>
      <c r="P822" s="143">
        <f>O822*H822</f>
        <v>0</v>
      </c>
      <c r="Q822" s="143">
        <v>0.80300000000000005</v>
      </c>
      <c r="R822" s="143">
        <f>Q822*H822</f>
        <v>0.80300000000000005</v>
      </c>
      <c r="S822" s="143">
        <v>0</v>
      </c>
      <c r="T822" s="144">
        <f>S822*H822</f>
        <v>0</v>
      </c>
      <c r="AR822" s="145" t="s">
        <v>198</v>
      </c>
      <c r="AT822" s="145" t="s">
        <v>193</v>
      </c>
      <c r="AU822" s="145" t="s">
        <v>96</v>
      </c>
      <c r="AY822" s="17" t="s">
        <v>190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7" t="s">
        <v>94</v>
      </c>
      <c r="BK822" s="146">
        <f>ROUND(I822*H822,2)</f>
        <v>0</v>
      </c>
      <c r="BL822" s="17" t="s">
        <v>198</v>
      </c>
      <c r="BM822" s="145" t="s">
        <v>1590</v>
      </c>
    </row>
    <row r="823" spans="2:65" s="12" customFormat="1" ht="11.25">
      <c r="B823" s="147"/>
      <c r="D823" s="148" t="s">
        <v>200</v>
      </c>
      <c r="E823" s="149" t="s">
        <v>1</v>
      </c>
      <c r="F823" s="150" t="s">
        <v>1591</v>
      </c>
      <c r="H823" s="149" t="s">
        <v>1</v>
      </c>
      <c r="I823" s="151"/>
      <c r="L823" s="147"/>
      <c r="M823" s="152"/>
      <c r="T823" s="153"/>
      <c r="AT823" s="149" t="s">
        <v>200</v>
      </c>
      <c r="AU823" s="149" t="s">
        <v>96</v>
      </c>
      <c r="AV823" s="12" t="s">
        <v>94</v>
      </c>
      <c r="AW823" s="12" t="s">
        <v>41</v>
      </c>
      <c r="AX823" s="12" t="s">
        <v>86</v>
      </c>
      <c r="AY823" s="149" t="s">
        <v>190</v>
      </c>
    </row>
    <row r="824" spans="2:65" s="14" customFormat="1" ht="11.25">
      <c r="B824" s="161"/>
      <c r="D824" s="148" t="s">
        <v>200</v>
      </c>
      <c r="E824" s="162" t="s">
        <v>1</v>
      </c>
      <c r="F824" s="163" t="s">
        <v>1592</v>
      </c>
      <c r="H824" s="164">
        <v>1</v>
      </c>
      <c r="I824" s="165"/>
      <c r="L824" s="161"/>
      <c r="M824" s="166"/>
      <c r="T824" s="167"/>
      <c r="AT824" s="162" t="s">
        <v>200</v>
      </c>
      <c r="AU824" s="162" t="s">
        <v>96</v>
      </c>
      <c r="AV824" s="14" t="s">
        <v>96</v>
      </c>
      <c r="AW824" s="14" t="s">
        <v>41</v>
      </c>
      <c r="AX824" s="14" t="s">
        <v>86</v>
      </c>
      <c r="AY824" s="162" t="s">
        <v>190</v>
      </c>
    </row>
    <row r="825" spans="2:65" s="12" customFormat="1" ht="11.25">
      <c r="B825" s="147"/>
      <c r="D825" s="148" t="s">
        <v>200</v>
      </c>
      <c r="E825" s="149" t="s">
        <v>1</v>
      </c>
      <c r="F825" s="150" t="s">
        <v>1593</v>
      </c>
      <c r="H825" s="149" t="s">
        <v>1</v>
      </c>
      <c r="I825" s="151"/>
      <c r="L825" s="147"/>
      <c r="M825" s="152"/>
      <c r="T825" s="153"/>
      <c r="AT825" s="149" t="s">
        <v>200</v>
      </c>
      <c r="AU825" s="149" t="s">
        <v>96</v>
      </c>
      <c r="AV825" s="12" t="s">
        <v>94</v>
      </c>
      <c r="AW825" s="12" t="s">
        <v>41</v>
      </c>
      <c r="AX825" s="12" t="s">
        <v>86</v>
      </c>
      <c r="AY825" s="149" t="s">
        <v>190</v>
      </c>
    </row>
    <row r="826" spans="2:65" s="12" customFormat="1" ht="11.25">
      <c r="B826" s="147"/>
      <c r="D826" s="148" t="s">
        <v>200</v>
      </c>
      <c r="E826" s="149" t="s">
        <v>1</v>
      </c>
      <c r="F826" s="150" t="s">
        <v>1594</v>
      </c>
      <c r="H826" s="149" t="s">
        <v>1</v>
      </c>
      <c r="I826" s="151"/>
      <c r="L826" s="147"/>
      <c r="M826" s="152"/>
      <c r="T826" s="153"/>
      <c r="AT826" s="149" t="s">
        <v>200</v>
      </c>
      <c r="AU826" s="149" t="s">
        <v>96</v>
      </c>
      <c r="AV826" s="12" t="s">
        <v>94</v>
      </c>
      <c r="AW826" s="12" t="s">
        <v>41</v>
      </c>
      <c r="AX826" s="12" t="s">
        <v>86</v>
      </c>
      <c r="AY826" s="149" t="s">
        <v>190</v>
      </c>
    </row>
    <row r="827" spans="2:65" s="12" customFormat="1" ht="11.25">
      <c r="B827" s="147"/>
      <c r="D827" s="148" t="s">
        <v>200</v>
      </c>
      <c r="E827" s="149" t="s">
        <v>1</v>
      </c>
      <c r="F827" s="150" t="s">
        <v>1595</v>
      </c>
      <c r="H827" s="149" t="s">
        <v>1</v>
      </c>
      <c r="I827" s="151"/>
      <c r="L827" s="147"/>
      <c r="M827" s="152"/>
      <c r="T827" s="153"/>
      <c r="AT827" s="149" t="s">
        <v>200</v>
      </c>
      <c r="AU827" s="149" t="s">
        <v>96</v>
      </c>
      <c r="AV827" s="12" t="s">
        <v>94</v>
      </c>
      <c r="AW827" s="12" t="s">
        <v>41</v>
      </c>
      <c r="AX827" s="12" t="s">
        <v>86</v>
      </c>
      <c r="AY827" s="149" t="s">
        <v>190</v>
      </c>
    </row>
    <row r="828" spans="2:65" s="12" customFormat="1" ht="11.25">
      <c r="B828" s="147"/>
      <c r="D828" s="148" t="s">
        <v>200</v>
      </c>
      <c r="E828" s="149" t="s">
        <v>1</v>
      </c>
      <c r="F828" s="150" t="s">
        <v>1596</v>
      </c>
      <c r="H828" s="149" t="s">
        <v>1</v>
      </c>
      <c r="I828" s="151"/>
      <c r="L828" s="147"/>
      <c r="M828" s="152"/>
      <c r="T828" s="153"/>
      <c r="AT828" s="149" t="s">
        <v>200</v>
      </c>
      <c r="AU828" s="149" t="s">
        <v>96</v>
      </c>
      <c r="AV828" s="12" t="s">
        <v>94</v>
      </c>
      <c r="AW828" s="12" t="s">
        <v>41</v>
      </c>
      <c r="AX828" s="12" t="s">
        <v>86</v>
      </c>
      <c r="AY828" s="149" t="s">
        <v>190</v>
      </c>
    </row>
    <row r="829" spans="2:65" s="12" customFormat="1" ht="11.25">
      <c r="B829" s="147"/>
      <c r="D829" s="148" t="s">
        <v>200</v>
      </c>
      <c r="E829" s="149" t="s">
        <v>1</v>
      </c>
      <c r="F829" s="150" t="s">
        <v>1597</v>
      </c>
      <c r="H829" s="149" t="s">
        <v>1</v>
      </c>
      <c r="I829" s="151"/>
      <c r="L829" s="147"/>
      <c r="M829" s="152"/>
      <c r="T829" s="153"/>
      <c r="AT829" s="149" t="s">
        <v>200</v>
      </c>
      <c r="AU829" s="149" t="s">
        <v>96</v>
      </c>
      <c r="AV829" s="12" t="s">
        <v>94</v>
      </c>
      <c r="AW829" s="12" t="s">
        <v>41</v>
      </c>
      <c r="AX829" s="12" t="s">
        <v>86</v>
      </c>
      <c r="AY829" s="149" t="s">
        <v>190</v>
      </c>
    </row>
    <row r="830" spans="2:65" s="12" customFormat="1" ht="11.25">
      <c r="B830" s="147"/>
      <c r="D830" s="148" t="s">
        <v>200</v>
      </c>
      <c r="E830" s="149" t="s">
        <v>1</v>
      </c>
      <c r="F830" s="150" t="s">
        <v>1598</v>
      </c>
      <c r="H830" s="149" t="s">
        <v>1</v>
      </c>
      <c r="I830" s="151"/>
      <c r="L830" s="147"/>
      <c r="M830" s="152"/>
      <c r="T830" s="153"/>
      <c r="AT830" s="149" t="s">
        <v>200</v>
      </c>
      <c r="AU830" s="149" t="s">
        <v>96</v>
      </c>
      <c r="AV830" s="12" t="s">
        <v>94</v>
      </c>
      <c r="AW830" s="12" t="s">
        <v>41</v>
      </c>
      <c r="AX830" s="12" t="s">
        <v>86</v>
      </c>
      <c r="AY830" s="149" t="s">
        <v>190</v>
      </c>
    </row>
    <row r="831" spans="2:65" s="12" customFormat="1" ht="11.25">
      <c r="B831" s="147"/>
      <c r="D831" s="148" t="s">
        <v>200</v>
      </c>
      <c r="E831" s="149" t="s">
        <v>1</v>
      </c>
      <c r="F831" s="150" t="s">
        <v>1599</v>
      </c>
      <c r="H831" s="149" t="s">
        <v>1</v>
      </c>
      <c r="I831" s="151"/>
      <c r="L831" s="147"/>
      <c r="M831" s="152"/>
      <c r="T831" s="153"/>
      <c r="AT831" s="149" t="s">
        <v>200</v>
      </c>
      <c r="AU831" s="149" t="s">
        <v>96</v>
      </c>
      <c r="AV831" s="12" t="s">
        <v>94</v>
      </c>
      <c r="AW831" s="12" t="s">
        <v>41</v>
      </c>
      <c r="AX831" s="12" t="s">
        <v>86</v>
      </c>
      <c r="AY831" s="149" t="s">
        <v>190</v>
      </c>
    </row>
    <row r="832" spans="2:65" s="12" customFormat="1" ht="11.25">
      <c r="B832" s="147"/>
      <c r="D832" s="148" t="s">
        <v>200</v>
      </c>
      <c r="E832" s="149" t="s">
        <v>1</v>
      </c>
      <c r="F832" s="150" t="s">
        <v>1600</v>
      </c>
      <c r="H832" s="149" t="s">
        <v>1</v>
      </c>
      <c r="I832" s="151"/>
      <c r="L832" s="147"/>
      <c r="M832" s="152"/>
      <c r="T832" s="153"/>
      <c r="AT832" s="149" t="s">
        <v>200</v>
      </c>
      <c r="AU832" s="149" t="s">
        <v>96</v>
      </c>
      <c r="AV832" s="12" t="s">
        <v>94</v>
      </c>
      <c r="AW832" s="12" t="s">
        <v>41</v>
      </c>
      <c r="AX832" s="12" t="s">
        <v>86</v>
      </c>
      <c r="AY832" s="149" t="s">
        <v>190</v>
      </c>
    </row>
    <row r="833" spans="2:65" s="12" customFormat="1" ht="11.25">
      <c r="B833" s="147"/>
      <c r="D833" s="148" t="s">
        <v>200</v>
      </c>
      <c r="E833" s="149" t="s">
        <v>1</v>
      </c>
      <c r="F833" s="150" t="s">
        <v>1601</v>
      </c>
      <c r="H833" s="149" t="s">
        <v>1</v>
      </c>
      <c r="I833" s="151"/>
      <c r="L833" s="147"/>
      <c r="M833" s="152"/>
      <c r="T833" s="153"/>
      <c r="AT833" s="149" t="s">
        <v>200</v>
      </c>
      <c r="AU833" s="149" t="s">
        <v>96</v>
      </c>
      <c r="AV833" s="12" t="s">
        <v>94</v>
      </c>
      <c r="AW833" s="12" t="s">
        <v>41</v>
      </c>
      <c r="AX833" s="12" t="s">
        <v>86</v>
      </c>
      <c r="AY833" s="149" t="s">
        <v>190</v>
      </c>
    </row>
    <row r="834" spans="2:65" s="12" customFormat="1" ht="11.25">
      <c r="B834" s="147"/>
      <c r="D834" s="148" t="s">
        <v>200</v>
      </c>
      <c r="E834" s="149" t="s">
        <v>1</v>
      </c>
      <c r="F834" s="150" t="s">
        <v>1602</v>
      </c>
      <c r="H834" s="149" t="s">
        <v>1</v>
      </c>
      <c r="I834" s="151"/>
      <c r="L834" s="147"/>
      <c r="M834" s="152"/>
      <c r="T834" s="153"/>
      <c r="AT834" s="149" t="s">
        <v>200</v>
      </c>
      <c r="AU834" s="149" t="s">
        <v>96</v>
      </c>
      <c r="AV834" s="12" t="s">
        <v>94</v>
      </c>
      <c r="AW834" s="12" t="s">
        <v>41</v>
      </c>
      <c r="AX834" s="12" t="s">
        <v>86</v>
      </c>
      <c r="AY834" s="149" t="s">
        <v>190</v>
      </c>
    </row>
    <row r="835" spans="2:65" s="15" customFormat="1" ht="11.25">
      <c r="B835" s="168"/>
      <c r="D835" s="148" t="s">
        <v>200</v>
      </c>
      <c r="E835" s="169" t="s">
        <v>1</v>
      </c>
      <c r="F835" s="170" t="s">
        <v>207</v>
      </c>
      <c r="H835" s="171">
        <v>1</v>
      </c>
      <c r="I835" s="172"/>
      <c r="L835" s="168"/>
      <c r="M835" s="173"/>
      <c r="T835" s="174"/>
      <c r="AT835" s="169" t="s">
        <v>200</v>
      </c>
      <c r="AU835" s="169" t="s">
        <v>96</v>
      </c>
      <c r="AV835" s="15" t="s">
        <v>198</v>
      </c>
      <c r="AW835" s="15" t="s">
        <v>41</v>
      </c>
      <c r="AX835" s="15" t="s">
        <v>94</v>
      </c>
      <c r="AY835" s="169" t="s">
        <v>190</v>
      </c>
    </row>
    <row r="836" spans="2:65" s="11" customFormat="1" ht="25.9" customHeight="1">
      <c r="B836" s="122"/>
      <c r="D836" s="123" t="s">
        <v>85</v>
      </c>
      <c r="E836" s="124" t="s">
        <v>593</v>
      </c>
      <c r="F836" s="124" t="s">
        <v>1603</v>
      </c>
      <c r="I836" s="125"/>
      <c r="J836" s="126">
        <f>BK836</f>
        <v>0</v>
      </c>
      <c r="L836" s="122"/>
      <c r="M836" s="127"/>
      <c r="P836" s="128">
        <f>P837+P897</f>
        <v>0</v>
      </c>
      <c r="R836" s="128">
        <f>R837+R897</f>
        <v>228.33505300000002</v>
      </c>
      <c r="T836" s="129">
        <f>T837+T897</f>
        <v>0</v>
      </c>
      <c r="AR836" s="123" t="s">
        <v>204</v>
      </c>
      <c r="AT836" s="130" t="s">
        <v>85</v>
      </c>
      <c r="AU836" s="130" t="s">
        <v>86</v>
      </c>
      <c r="AY836" s="123" t="s">
        <v>190</v>
      </c>
      <c r="BK836" s="131">
        <f>BK837+BK897</f>
        <v>0</v>
      </c>
    </row>
    <row r="837" spans="2:65" s="11" customFormat="1" ht="22.9" customHeight="1">
      <c r="B837" s="122"/>
      <c r="D837" s="123" t="s">
        <v>85</v>
      </c>
      <c r="E837" s="132" t="s">
        <v>1604</v>
      </c>
      <c r="F837" s="132" t="s">
        <v>1605</v>
      </c>
      <c r="I837" s="125"/>
      <c r="J837" s="133">
        <f>BK837</f>
        <v>0</v>
      </c>
      <c r="L837" s="122"/>
      <c r="M837" s="127"/>
      <c r="P837" s="128">
        <f>SUM(P838:P896)</f>
        <v>0</v>
      </c>
      <c r="R837" s="128">
        <f>SUM(R838:R896)</f>
        <v>26.701105000000002</v>
      </c>
      <c r="T837" s="129">
        <f>SUM(T838:T896)</f>
        <v>0</v>
      </c>
      <c r="AR837" s="123" t="s">
        <v>204</v>
      </c>
      <c r="AT837" s="130" t="s">
        <v>85</v>
      </c>
      <c r="AU837" s="130" t="s">
        <v>94</v>
      </c>
      <c r="AY837" s="123" t="s">
        <v>190</v>
      </c>
      <c r="BK837" s="131">
        <f>SUM(BK838:BK896)</f>
        <v>0</v>
      </c>
    </row>
    <row r="838" spans="2:65" s="1" customFormat="1" ht="21.75" customHeight="1">
      <c r="B838" s="33"/>
      <c r="C838" s="134" t="s">
        <v>1606</v>
      </c>
      <c r="D838" s="134" t="s">
        <v>193</v>
      </c>
      <c r="E838" s="135" t="s">
        <v>1423</v>
      </c>
      <c r="F838" s="136" t="s">
        <v>1424</v>
      </c>
      <c r="G838" s="137" t="s">
        <v>255</v>
      </c>
      <c r="H838" s="138">
        <v>12.6</v>
      </c>
      <c r="I838" s="139"/>
      <c r="J838" s="140">
        <f>ROUND(I838*H838,2)</f>
        <v>0</v>
      </c>
      <c r="K838" s="136" t="s">
        <v>197</v>
      </c>
      <c r="L838" s="33"/>
      <c r="M838" s="141" t="s">
        <v>1</v>
      </c>
      <c r="N838" s="142" t="s">
        <v>51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613</v>
      </c>
      <c r="AT838" s="145" t="s">
        <v>193</v>
      </c>
      <c r="AU838" s="145" t="s">
        <v>96</v>
      </c>
      <c r="AY838" s="17" t="s">
        <v>190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7" t="s">
        <v>94</v>
      </c>
      <c r="BK838" s="146">
        <f>ROUND(I838*H838,2)</f>
        <v>0</v>
      </c>
      <c r="BL838" s="17" t="s">
        <v>613</v>
      </c>
      <c r="BM838" s="145" t="s">
        <v>1607</v>
      </c>
    </row>
    <row r="839" spans="2:65" s="12" customFormat="1" ht="11.25">
      <c r="B839" s="147"/>
      <c r="D839" s="148" t="s">
        <v>200</v>
      </c>
      <c r="E839" s="149" t="s">
        <v>1</v>
      </c>
      <c r="F839" s="150" t="s">
        <v>1608</v>
      </c>
      <c r="H839" s="149" t="s">
        <v>1</v>
      </c>
      <c r="I839" s="151"/>
      <c r="L839" s="147"/>
      <c r="M839" s="152"/>
      <c r="T839" s="153"/>
      <c r="AT839" s="149" t="s">
        <v>200</v>
      </c>
      <c r="AU839" s="149" t="s">
        <v>96</v>
      </c>
      <c r="AV839" s="12" t="s">
        <v>94</v>
      </c>
      <c r="AW839" s="12" t="s">
        <v>41</v>
      </c>
      <c r="AX839" s="12" t="s">
        <v>86</v>
      </c>
      <c r="AY839" s="149" t="s">
        <v>190</v>
      </c>
    </row>
    <row r="840" spans="2:65" s="12" customFormat="1" ht="11.25">
      <c r="B840" s="147"/>
      <c r="D840" s="148" t="s">
        <v>200</v>
      </c>
      <c r="E840" s="149" t="s">
        <v>1</v>
      </c>
      <c r="F840" s="150" t="s">
        <v>1609</v>
      </c>
      <c r="H840" s="149" t="s">
        <v>1</v>
      </c>
      <c r="I840" s="151"/>
      <c r="L840" s="147"/>
      <c r="M840" s="152"/>
      <c r="T840" s="153"/>
      <c r="AT840" s="149" t="s">
        <v>200</v>
      </c>
      <c r="AU840" s="149" t="s">
        <v>96</v>
      </c>
      <c r="AV840" s="12" t="s">
        <v>94</v>
      </c>
      <c r="AW840" s="12" t="s">
        <v>41</v>
      </c>
      <c r="AX840" s="12" t="s">
        <v>86</v>
      </c>
      <c r="AY840" s="149" t="s">
        <v>190</v>
      </c>
    </row>
    <row r="841" spans="2:65" s="14" customFormat="1" ht="11.25">
      <c r="B841" s="161"/>
      <c r="D841" s="148" t="s">
        <v>200</v>
      </c>
      <c r="E841" s="162" t="s">
        <v>1</v>
      </c>
      <c r="F841" s="163" t="s">
        <v>1610</v>
      </c>
      <c r="H841" s="164">
        <v>12.6</v>
      </c>
      <c r="I841" s="165"/>
      <c r="L841" s="161"/>
      <c r="M841" s="166"/>
      <c r="T841" s="167"/>
      <c r="AT841" s="162" t="s">
        <v>200</v>
      </c>
      <c r="AU841" s="162" t="s">
        <v>96</v>
      </c>
      <c r="AV841" s="14" t="s">
        <v>96</v>
      </c>
      <c r="AW841" s="14" t="s">
        <v>41</v>
      </c>
      <c r="AX841" s="14" t="s">
        <v>86</v>
      </c>
      <c r="AY841" s="162" t="s">
        <v>190</v>
      </c>
    </row>
    <row r="842" spans="2:65" s="15" customFormat="1" ht="11.25">
      <c r="B842" s="168"/>
      <c r="D842" s="148" t="s">
        <v>200</v>
      </c>
      <c r="E842" s="169" t="s">
        <v>803</v>
      </c>
      <c r="F842" s="170" t="s">
        <v>1611</v>
      </c>
      <c r="H842" s="171">
        <v>12.6</v>
      </c>
      <c r="I842" s="172"/>
      <c r="L842" s="168"/>
      <c r="M842" s="173"/>
      <c r="T842" s="174"/>
      <c r="AT842" s="169" t="s">
        <v>200</v>
      </c>
      <c r="AU842" s="169" t="s">
        <v>96</v>
      </c>
      <c r="AV842" s="15" t="s">
        <v>198</v>
      </c>
      <c r="AW842" s="15" t="s">
        <v>41</v>
      </c>
      <c r="AX842" s="15" t="s">
        <v>94</v>
      </c>
      <c r="AY842" s="169" t="s">
        <v>190</v>
      </c>
    </row>
    <row r="843" spans="2:65" s="1" customFormat="1" ht="21.75" customHeight="1">
      <c r="B843" s="33"/>
      <c r="C843" s="134" t="s">
        <v>1612</v>
      </c>
      <c r="D843" s="134" t="s">
        <v>193</v>
      </c>
      <c r="E843" s="135" t="s">
        <v>659</v>
      </c>
      <c r="F843" s="136" t="s">
        <v>660</v>
      </c>
      <c r="G843" s="137" t="s">
        <v>255</v>
      </c>
      <c r="H843" s="138">
        <v>12.6</v>
      </c>
      <c r="I843" s="139"/>
      <c r="J843" s="140">
        <f>ROUND(I843*H843,2)</f>
        <v>0</v>
      </c>
      <c r="K843" s="136" t="s">
        <v>197</v>
      </c>
      <c r="L843" s="33"/>
      <c r="M843" s="141" t="s">
        <v>1</v>
      </c>
      <c r="N843" s="142" t="s">
        <v>51</v>
      </c>
      <c r="P843" s="143">
        <f>O843*H843</f>
        <v>0</v>
      </c>
      <c r="Q843" s="143">
        <v>0</v>
      </c>
      <c r="R843" s="143">
        <f>Q843*H843</f>
        <v>0</v>
      </c>
      <c r="S843" s="143">
        <v>0</v>
      </c>
      <c r="T843" s="144">
        <f>S843*H843</f>
        <v>0</v>
      </c>
      <c r="AR843" s="145" t="s">
        <v>613</v>
      </c>
      <c r="AT843" s="145" t="s">
        <v>193</v>
      </c>
      <c r="AU843" s="145" t="s">
        <v>96</v>
      </c>
      <c r="AY843" s="17" t="s">
        <v>190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7" t="s">
        <v>94</v>
      </c>
      <c r="BK843" s="146">
        <f>ROUND(I843*H843,2)</f>
        <v>0</v>
      </c>
      <c r="BL843" s="17" t="s">
        <v>613</v>
      </c>
      <c r="BM843" s="145" t="s">
        <v>1613</v>
      </c>
    </row>
    <row r="844" spans="2:65" s="14" customFormat="1" ht="11.25">
      <c r="B844" s="161"/>
      <c r="D844" s="148" t="s">
        <v>200</v>
      </c>
      <c r="E844" s="162" t="s">
        <v>1</v>
      </c>
      <c r="F844" s="163" t="s">
        <v>803</v>
      </c>
      <c r="H844" s="164">
        <v>12.6</v>
      </c>
      <c r="I844" s="165"/>
      <c r="L844" s="161"/>
      <c r="M844" s="166"/>
      <c r="T844" s="167"/>
      <c r="AT844" s="162" t="s">
        <v>200</v>
      </c>
      <c r="AU844" s="162" t="s">
        <v>96</v>
      </c>
      <c r="AV844" s="14" t="s">
        <v>96</v>
      </c>
      <c r="AW844" s="14" t="s">
        <v>41</v>
      </c>
      <c r="AX844" s="14" t="s">
        <v>94</v>
      </c>
      <c r="AY844" s="162" t="s">
        <v>190</v>
      </c>
    </row>
    <row r="845" spans="2:65" s="1" customFormat="1" ht="16.5" customHeight="1">
      <c r="B845" s="33"/>
      <c r="C845" s="134" t="s">
        <v>1614</v>
      </c>
      <c r="D845" s="134" t="s">
        <v>193</v>
      </c>
      <c r="E845" s="135" t="s">
        <v>676</v>
      </c>
      <c r="F845" s="136" t="s">
        <v>677</v>
      </c>
      <c r="G845" s="137" t="s">
        <v>255</v>
      </c>
      <c r="H845" s="138">
        <v>12.6</v>
      </c>
      <c r="I845" s="139"/>
      <c r="J845" s="140">
        <f>ROUND(I845*H845,2)</f>
        <v>0</v>
      </c>
      <c r="K845" s="136" t="s">
        <v>197</v>
      </c>
      <c r="L845" s="33"/>
      <c r="M845" s="141" t="s">
        <v>1</v>
      </c>
      <c r="N845" s="142" t="s">
        <v>51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613</v>
      </c>
      <c r="AT845" s="145" t="s">
        <v>193</v>
      </c>
      <c r="AU845" s="145" t="s">
        <v>96</v>
      </c>
      <c r="AY845" s="17" t="s">
        <v>190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7" t="s">
        <v>94</v>
      </c>
      <c r="BK845" s="146">
        <f>ROUND(I845*H845,2)</f>
        <v>0</v>
      </c>
      <c r="BL845" s="17" t="s">
        <v>613</v>
      </c>
      <c r="BM845" s="145" t="s">
        <v>1615</v>
      </c>
    </row>
    <row r="846" spans="2:65" s="14" customFormat="1" ht="11.25">
      <c r="B846" s="161"/>
      <c r="D846" s="148" t="s">
        <v>200</v>
      </c>
      <c r="E846" s="162" t="s">
        <v>1</v>
      </c>
      <c r="F846" s="163" t="s">
        <v>803</v>
      </c>
      <c r="H846" s="164">
        <v>12.6</v>
      </c>
      <c r="I846" s="165"/>
      <c r="L846" s="161"/>
      <c r="M846" s="166"/>
      <c r="T846" s="167"/>
      <c r="AT846" s="162" t="s">
        <v>200</v>
      </c>
      <c r="AU846" s="162" t="s">
        <v>96</v>
      </c>
      <c r="AV846" s="14" t="s">
        <v>96</v>
      </c>
      <c r="AW846" s="14" t="s">
        <v>41</v>
      </c>
      <c r="AX846" s="14" t="s">
        <v>94</v>
      </c>
      <c r="AY846" s="162" t="s">
        <v>190</v>
      </c>
    </row>
    <row r="847" spans="2:65" s="1" customFormat="1" ht="16.5" customHeight="1">
      <c r="B847" s="33"/>
      <c r="C847" s="134" t="s">
        <v>1616</v>
      </c>
      <c r="D847" s="134" t="s">
        <v>193</v>
      </c>
      <c r="E847" s="135" t="s">
        <v>679</v>
      </c>
      <c r="F847" s="136" t="s">
        <v>680</v>
      </c>
      <c r="G847" s="137" t="s">
        <v>255</v>
      </c>
      <c r="H847" s="138">
        <v>12.6</v>
      </c>
      <c r="I847" s="139"/>
      <c r="J847" s="140">
        <f>ROUND(I847*H847,2)</f>
        <v>0</v>
      </c>
      <c r="K847" s="136" t="s">
        <v>214</v>
      </c>
      <c r="L847" s="33"/>
      <c r="M847" s="141" t="s">
        <v>1</v>
      </c>
      <c r="N847" s="142" t="s">
        <v>51</v>
      </c>
      <c r="P847" s="143">
        <f>O847*H847</f>
        <v>0</v>
      </c>
      <c r="Q847" s="143">
        <v>0</v>
      </c>
      <c r="R847" s="143">
        <f>Q847*H847</f>
        <v>0</v>
      </c>
      <c r="S847" s="143">
        <v>0</v>
      </c>
      <c r="T847" s="144">
        <f>S847*H847</f>
        <v>0</v>
      </c>
      <c r="AR847" s="145" t="s">
        <v>613</v>
      </c>
      <c r="AT847" s="145" t="s">
        <v>193</v>
      </c>
      <c r="AU847" s="145" t="s">
        <v>96</v>
      </c>
      <c r="AY847" s="17" t="s">
        <v>190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7" t="s">
        <v>94</v>
      </c>
      <c r="BK847" s="146">
        <f>ROUND(I847*H847,2)</f>
        <v>0</v>
      </c>
      <c r="BL847" s="17" t="s">
        <v>613</v>
      </c>
      <c r="BM847" s="145" t="s">
        <v>1617</v>
      </c>
    </row>
    <row r="848" spans="2:65" s="14" customFormat="1" ht="11.25">
      <c r="B848" s="161"/>
      <c r="D848" s="148" t="s">
        <v>200</v>
      </c>
      <c r="E848" s="162" t="s">
        <v>1</v>
      </c>
      <c r="F848" s="163" t="s">
        <v>803</v>
      </c>
      <c r="H848" s="164">
        <v>12.6</v>
      </c>
      <c r="I848" s="165"/>
      <c r="L848" s="161"/>
      <c r="M848" s="166"/>
      <c r="T848" s="167"/>
      <c r="AT848" s="162" t="s">
        <v>200</v>
      </c>
      <c r="AU848" s="162" t="s">
        <v>96</v>
      </c>
      <c r="AV848" s="14" t="s">
        <v>96</v>
      </c>
      <c r="AW848" s="14" t="s">
        <v>41</v>
      </c>
      <c r="AX848" s="14" t="s">
        <v>94</v>
      </c>
      <c r="AY848" s="162" t="s">
        <v>190</v>
      </c>
    </row>
    <row r="849" spans="2:65" s="1" customFormat="1" ht="16.5" customHeight="1">
      <c r="B849" s="33"/>
      <c r="C849" s="134" t="s">
        <v>1618</v>
      </c>
      <c r="D849" s="134" t="s">
        <v>193</v>
      </c>
      <c r="E849" s="135" t="s">
        <v>557</v>
      </c>
      <c r="F849" s="136" t="s">
        <v>558</v>
      </c>
      <c r="G849" s="137" t="s">
        <v>255</v>
      </c>
      <c r="H849" s="138">
        <v>7.02</v>
      </c>
      <c r="I849" s="139"/>
      <c r="J849" s="140">
        <f>ROUND(I849*H849,2)</f>
        <v>0</v>
      </c>
      <c r="K849" s="136" t="s">
        <v>197</v>
      </c>
      <c r="L849" s="33"/>
      <c r="M849" s="141" t="s">
        <v>1</v>
      </c>
      <c r="N849" s="142" t="s">
        <v>51</v>
      </c>
      <c r="P849" s="143">
        <f>O849*H849</f>
        <v>0</v>
      </c>
      <c r="Q849" s="143">
        <v>0</v>
      </c>
      <c r="R849" s="143">
        <f>Q849*H849</f>
        <v>0</v>
      </c>
      <c r="S849" s="143">
        <v>0</v>
      </c>
      <c r="T849" s="144">
        <f>S849*H849</f>
        <v>0</v>
      </c>
      <c r="AR849" s="145" t="s">
        <v>613</v>
      </c>
      <c r="AT849" s="145" t="s">
        <v>193</v>
      </c>
      <c r="AU849" s="145" t="s">
        <v>96</v>
      </c>
      <c r="AY849" s="17" t="s">
        <v>190</v>
      </c>
      <c r="BE849" s="146">
        <f>IF(N849="základní",J849,0)</f>
        <v>0</v>
      </c>
      <c r="BF849" s="146">
        <f>IF(N849="snížená",J849,0)</f>
        <v>0</v>
      </c>
      <c r="BG849" s="146">
        <f>IF(N849="zákl. přenesená",J849,0)</f>
        <v>0</v>
      </c>
      <c r="BH849" s="146">
        <f>IF(N849="sníž. přenesená",J849,0)</f>
        <v>0</v>
      </c>
      <c r="BI849" s="146">
        <f>IF(N849="nulová",J849,0)</f>
        <v>0</v>
      </c>
      <c r="BJ849" s="17" t="s">
        <v>94</v>
      </c>
      <c r="BK849" s="146">
        <f>ROUND(I849*H849,2)</f>
        <v>0</v>
      </c>
      <c r="BL849" s="17" t="s">
        <v>613</v>
      </c>
      <c r="BM849" s="145" t="s">
        <v>1619</v>
      </c>
    </row>
    <row r="850" spans="2:65" s="12" customFormat="1" ht="11.25">
      <c r="B850" s="147"/>
      <c r="D850" s="148" t="s">
        <v>200</v>
      </c>
      <c r="E850" s="149" t="s">
        <v>1</v>
      </c>
      <c r="F850" s="150" t="s">
        <v>1620</v>
      </c>
      <c r="H850" s="149" t="s">
        <v>1</v>
      </c>
      <c r="I850" s="151"/>
      <c r="L850" s="147"/>
      <c r="M850" s="152"/>
      <c r="T850" s="153"/>
      <c r="AT850" s="149" t="s">
        <v>200</v>
      </c>
      <c r="AU850" s="149" t="s">
        <v>96</v>
      </c>
      <c r="AV850" s="12" t="s">
        <v>94</v>
      </c>
      <c r="AW850" s="12" t="s">
        <v>41</v>
      </c>
      <c r="AX850" s="12" t="s">
        <v>86</v>
      </c>
      <c r="AY850" s="149" t="s">
        <v>190</v>
      </c>
    </row>
    <row r="851" spans="2:65" s="12" customFormat="1" ht="11.25">
      <c r="B851" s="147"/>
      <c r="D851" s="148" t="s">
        <v>200</v>
      </c>
      <c r="E851" s="149" t="s">
        <v>1</v>
      </c>
      <c r="F851" s="150" t="s">
        <v>1621</v>
      </c>
      <c r="H851" s="149" t="s">
        <v>1</v>
      </c>
      <c r="I851" s="151"/>
      <c r="L851" s="147"/>
      <c r="M851" s="152"/>
      <c r="T851" s="153"/>
      <c r="AT851" s="149" t="s">
        <v>200</v>
      </c>
      <c r="AU851" s="149" t="s">
        <v>96</v>
      </c>
      <c r="AV851" s="12" t="s">
        <v>94</v>
      </c>
      <c r="AW851" s="12" t="s">
        <v>41</v>
      </c>
      <c r="AX851" s="12" t="s">
        <v>86</v>
      </c>
      <c r="AY851" s="149" t="s">
        <v>190</v>
      </c>
    </row>
    <row r="852" spans="2:65" s="14" customFormat="1" ht="11.25">
      <c r="B852" s="161"/>
      <c r="D852" s="148" t="s">
        <v>200</v>
      </c>
      <c r="E852" s="162" t="s">
        <v>1</v>
      </c>
      <c r="F852" s="163" t="s">
        <v>803</v>
      </c>
      <c r="H852" s="164">
        <v>12.6</v>
      </c>
      <c r="I852" s="165"/>
      <c r="L852" s="161"/>
      <c r="M852" s="166"/>
      <c r="T852" s="167"/>
      <c r="AT852" s="162" t="s">
        <v>200</v>
      </c>
      <c r="AU852" s="162" t="s">
        <v>96</v>
      </c>
      <c r="AV852" s="14" t="s">
        <v>96</v>
      </c>
      <c r="AW852" s="14" t="s">
        <v>41</v>
      </c>
      <c r="AX852" s="14" t="s">
        <v>86</v>
      </c>
      <c r="AY852" s="162" t="s">
        <v>190</v>
      </c>
    </row>
    <row r="853" spans="2:65" s="12" customFormat="1" ht="11.25">
      <c r="B853" s="147"/>
      <c r="D853" s="148" t="s">
        <v>200</v>
      </c>
      <c r="E853" s="149" t="s">
        <v>1</v>
      </c>
      <c r="F853" s="150" t="s">
        <v>1622</v>
      </c>
      <c r="H853" s="149" t="s">
        <v>1</v>
      </c>
      <c r="I853" s="151"/>
      <c r="L853" s="147"/>
      <c r="M853" s="152"/>
      <c r="T853" s="153"/>
      <c r="AT853" s="149" t="s">
        <v>200</v>
      </c>
      <c r="AU853" s="149" t="s">
        <v>96</v>
      </c>
      <c r="AV853" s="12" t="s">
        <v>94</v>
      </c>
      <c r="AW853" s="12" t="s">
        <v>41</v>
      </c>
      <c r="AX853" s="12" t="s">
        <v>86</v>
      </c>
      <c r="AY853" s="149" t="s">
        <v>190</v>
      </c>
    </row>
    <row r="854" spans="2:65" s="14" customFormat="1" ht="11.25">
      <c r="B854" s="161"/>
      <c r="D854" s="148" t="s">
        <v>200</v>
      </c>
      <c r="E854" s="162" t="s">
        <v>1</v>
      </c>
      <c r="F854" s="163" t="s">
        <v>1623</v>
      </c>
      <c r="H854" s="164">
        <v>-5.58</v>
      </c>
      <c r="I854" s="165"/>
      <c r="L854" s="161"/>
      <c r="M854" s="166"/>
      <c r="T854" s="167"/>
      <c r="AT854" s="162" t="s">
        <v>200</v>
      </c>
      <c r="AU854" s="162" t="s">
        <v>96</v>
      </c>
      <c r="AV854" s="14" t="s">
        <v>96</v>
      </c>
      <c r="AW854" s="14" t="s">
        <v>41</v>
      </c>
      <c r="AX854" s="14" t="s">
        <v>86</v>
      </c>
      <c r="AY854" s="162" t="s">
        <v>190</v>
      </c>
    </row>
    <row r="855" spans="2:65" s="13" customFormat="1" ht="11.25">
      <c r="B855" s="154"/>
      <c r="D855" s="148" t="s">
        <v>200</v>
      </c>
      <c r="E855" s="155" t="s">
        <v>760</v>
      </c>
      <c r="F855" s="156" t="s">
        <v>203</v>
      </c>
      <c r="H855" s="157">
        <v>7.02</v>
      </c>
      <c r="I855" s="158"/>
      <c r="L855" s="154"/>
      <c r="M855" s="159"/>
      <c r="T855" s="160"/>
      <c r="AT855" s="155" t="s">
        <v>200</v>
      </c>
      <c r="AU855" s="155" t="s">
        <v>96</v>
      </c>
      <c r="AV855" s="13" t="s">
        <v>204</v>
      </c>
      <c r="AW855" s="13" t="s">
        <v>41</v>
      </c>
      <c r="AX855" s="13" t="s">
        <v>86</v>
      </c>
      <c r="AY855" s="155" t="s">
        <v>190</v>
      </c>
    </row>
    <row r="856" spans="2:65" s="15" customFormat="1" ht="11.25">
      <c r="B856" s="168"/>
      <c r="D856" s="148" t="s">
        <v>200</v>
      </c>
      <c r="E856" s="169" t="s">
        <v>1</v>
      </c>
      <c r="F856" s="170" t="s">
        <v>207</v>
      </c>
      <c r="H856" s="171">
        <v>7.02</v>
      </c>
      <c r="I856" s="172"/>
      <c r="L856" s="168"/>
      <c r="M856" s="173"/>
      <c r="T856" s="174"/>
      <c r="AT856" s="169" t="s">
        <v>200</v>
      </c>
      <c r="AU856" s="169" t="s">
        <v>96</v>
      </c>
      <c r="AV856" s="15" t="s">
        <v>198</v>
      </c>
      <c r="AW856" s="15" t="s">
        <v>41</v>
      </c>
      <c r="AX856" s="15" t="s">
        <v>94</v>
      </c>
      <c r="AY856" s="169" t="s">
        <v>190</v>
      </c>
    </row>
    <row r="857" spans="2:65" s="1" customFormat="1" ht="16.5" customHeight="1">
      <c r="B857" s="33"/>
      <c r="C857" s="175" t="s">
        <v>1624</v>
      </c>
      <c r="D857" s="175" t="s">
        <v>593</v>
      </c>
      <c r="E857" s="176" t="s">
        <v>949</v>
      </c>
      <c r="F857" s="177" t="s">
        <v>950</v>
      </c>
      <c r="G857" s="178" t="s">
        <v>291</v>
      </c>
      <c r="H857" s="179">
        <v>16.146000000000001</v>
      </c>
      <c r="I857" s="180"/>
      <c r="J857" s="181">
        <f>ROUND(I857*H857,2)</f>
        <v>0</v>
      </c>
      <c r="K857" s="177" t="s">
        <v>197</v>
      </c>
      <c r="L857" s="182"/>
      <c r="M857" s="183" t="s">
        <v>1</v>
      </c>
      <c r="N857" s="184" t="s">
        <v>51</v>
      </c>
      <c r="P857" s="143">
        <f>O857*H857</f>
        <v>0</v>
      </c>
      <c r="Q857" s="143">
        <v>1</v>
      </c>
      <c r="R857" s="143">
        <f>Q857*H857</f>
        <v>16.146000000000001</v>
      </c>
      <c r="S857" s="143">
        <v>0</v>
      </c>
      <c r="T857" s="144">
        <f>S857*H857</f>
        <v>0</v>
      </c>
      <c r="AR857" s="145" t="s">
        <v>1625</v>
      </c>
      <c r="AT857" s="145" t="s">
        <v>593</v>
      </c>
      <c r="AU857" s="145" t="s">
        <v>96</v>
      </c>
      <c r="AY857" s="17" t="s">
        <v>190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7" t="s">
        <v>94</v>
      </c>
      <c r="BK857" s="146">
        <f>ROUND(I857*H857,2)</f>
        <v>0</v>
      </c>
      <c r="BL857" s="17" t="s">
        <v>613</v>
      </c>
      <c r="BM857" s="145" t="s">
        <v>1626</v>
      </c>
    </row>
    <row r="858" spans="2:65" s="12" customFormat="1" ht="11.25">
      <c r="B858" s="147"/>
      <c r="D858" s="148" t="s">
        <v>200</v>
      </c>
      <c r="E858" s="149" t="s">
        <v>1</v>
      </c>
      <c r="F858" s="150" t="s">
        <v>1627</v>
      </c>
      <c r="H858" s="149" t="s">
        <v>1</v>
      </c>
      <c r="I858" s="151"/>
      <c r="L858" s="147"/>
      <c r="M858" s="152"/>
      <c r="T858" s="153"/>
      <c r="AT858" s="149" t="s">
        <v>200</v>
      </c>
      <c r="AU858" s="149" t="s">
        <v>96</v>
      </c>
      <c r="AV858" s="12" t="s">
        <v>94</v>
      </c>
      <c r="AW858" s="12" t="s">
        <v>41</v>
      </c>
      <c r="AX858" s="12" t="s">
        <v>86</v>
      </c>
      <c r="AY858" s="149" t="s">
        <v>190</v>
      </c>
    </row>
    <row r="859" spans="2:65" s="12" customFormat="1" ht="11.25">
      <c r="B859" s="147"/>
      <c r="D859" s="148" t="s">
        <v>200</v>
      </c>
      <c r="E859" s="149" t="s">
        <v>1</v>
      </c>
      <c r="F859" s="150" t="s">
        <v>956</v>
      </c>
      <c r="H859" s="149" t="s">
        <v>1</v>
      </c>
      <c r="I859" s="151"/>
      <c r="L859" s="147"/>
      <c r="M859" s="152"/>
      <c r="T859" s="153"/>
      <c r="AT859" s="149" t="s">
        <v>200</v>
      </c>
      <c r="AU859" s="149" t="s">
        <v>96</v>
      </c>
      <c r="AV859" s="12" t="s">
        <v>94</v>
      </c>
      <c r="AW859" s="12" t="s">
        <v>41</v>
      </c>
      <c r="AX859" s="12" t="s">
        <v>86</v>
      </c>
      <c r="AY859" s="149" t="s">
        <v>190</v>
      </c>
    </row>
    <row r="860" spans="2:65" s="14" customFormat="1" ht="11.25">
      <c r="B860" s="161"/>
      <c r="D860" s="148" t="s">
        <v>200</v>
      </c>
      <c r="E860" s="162" t="s">
        <v>1</v>
      </c>
      <c r="F860" s="163" t="s">
        <v>1628</v>
      </c>
      <c r="H860" s="164">
        <v>16.146000000000001</v>
      </c>
      <c r="I860" s="165"/>
      <c r="L860" s="161"/>
      <c r="M860" s="166"/>
      <c r="T860" s="167"/>
      <c r="AT860" s="162" t="s">
        <v>200</v>
      </c>
      <c r="AU860" s="162" t="s">
        <v>96</v>
      </c>
      <c r="AV860" s="14" t="s">
        <v>96</v>
      </c>
      <c r="AW860" s="14" t="s">
        <v>41</v>
      </c>
      <c r="AX860" s="14" t="s">
        <v>86</v>
      </c>
      <c r="AY860" s="162" t="s">
        <v>190</v>
      </c>
    </row>
    <row r="861" spans="2:65" s="15" customFormat="1" ht="11.25">
      <c r="B861" s="168"/>
      <c r="D861" s="148" t="s">
        <v>200</v>
      </c>
      <c r="E861" s="169" t="s">
        <v>1</v>
      </c>
      <c r="F861" s="170" t="s">
        <v>207</v>
      </c>
      <c r="H861" s="171">
        <v>16.146000000000001</v>
      </c>
      <c r="I861" s="172"/>
      <c r="L861" s="168"/>
      <c r="M861" s="173"/>
      <c r="T861" s="174"/>
      <c r="AT861" s="169" t="s">
        <v>200</v>
      </c>
      <c r="AU861" s="169" t="s">
        <v>96</v>
      </c>
      <c r="AV861" s="15" t="s">
        <v>198</v>
      </c>
      <c r="AW861" s="15" t="s">
        <v>41</v>
      </c>
      <c r="AX861" s="15" t="s">
        <v>94</v>
      </c>
      <c r="AY861" s="169" t="s">
        <v>190</v>
      </c>
    </row>
    <row r="862" spans="2:65" s="1" customFormat="1" ht="16.5" customHeight="1">
      <c r="B862" s="33"/>
      <c r="C862" s="134" t="s">
        <v>1629</v>
      </c>
      <c r="D862" s="134" t="s">
        <v>193</v>
      </c>
      <c r="E862" s="135" t="s">
        <v>1630</v>
      </c>
      <c r="F862" s="136" t="s">
        <v>1631</v>
      </c>
      <c r="G862" s="137" t="s">
        <v>255</v>
      </c>
      <c r="H862" s="138">
        <v>3.4950000000000001</v>
      </c>
      <c r="I862" s="139"/>
      <c r="J862" s="140">
        <f>ROUND(I862*H862,2)</f>
        <v>0</v>
      </c>
      <c r="K862" s="136" t="s">
        <v>197</v>
      </c>
      <c r="L862" s="33"/>
      <c r="M862" s="141" t="s">
        <v>1</v>
      </c>
      <c r="N862" s="142" t="s">
        <v>51</v>
      </c>
      <c r="P862" s="143">
        <f>O862*H862</f>
        <v>0</v>
      </c>
      <c r="Q862" s="143">
        <v>0</v>
      </c>
      <c r="R862" s="143">
        <f>Q862*H862</f>
        <v>0</v>
      </c>
      <c r="S862" s="143">
        <v>0</v>
      </c>
      <c r="T862" s="144">
        <f>S862*H862</f>
        <v>0</v>
      </c>
      <c r="AR862" s="145" t="s">
        <v>613</v>
      </c>
      <c r="AT862" s="145" t="s">
        <v>193</v>
      </c>
      <c r="AU862" s="145" t="s">
        <v>96</v>
      </c>
      <c r="AY862" s="17" t="s">
        <v>190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7" t="s">
        <v>94</v>
      </c>
      <c r="BK862" s="146">
        <f>ROUND(I862*H862,2)</f>
        <v>0</v>
      </c>
      <c r="BL862" s="17" t="s">
        <v>613</v>
      </c>
      <c r="BM862" s="145" t="s">
        <v>1632</v>
      </c>
    </row>
    <row r="863" spans="2:65" s="12" customFormat="1" ht="11.25">
      <c r="B863" s="147"/>
      <c r="D863" s="148" t="s">
        <v>200</v>
      </c>
      <c r="E863" s="149" t="s">
        <v>1</v>
      </c>
      <c r="F863" s="150" t="s">
        <v>1633</v>
      </c>
      <c r="H863" s="149" t="s">
        <v>1</v>
      </c>
      <c r="I863" s="151"/>
      <c r="L863" s="147"/>
      <c r="M863" s="152"/>
      <c r="T863" s="153"/>
      <c r="AT863" s="149" t="s">
        <v>200</v>
      </c>
      <c r="AU863" s="149" t="s">
        <v>96</v>
      </c>
      <c r="AV863" s="12" t="s">
        <v>94</v>
      </c>
      <c r="AW863" s="12" t="s">
        <v>41</v>
      </c>
      <c r="AX863" s="12" t="s">
        <v>86</v>
      </c>
      <c r="AY863" s="149" t="s">
        <v>190</v>
      </c>
    </row>
    <row r="864" spans="2:65" s="14" customFormat="1" ht="11.25">
      <c r="B864" s="161"/>
      <c r="D864" s="148" t="s">
        <v>200</v>
      </c>
      <c r="E864" s="162" t="s">
        <v>1</v>
      </c>
      <c r="F864" s="163" t="s">
        <v>1634</v>
      </c>
      <c r="H864" s="164">
        <v>3.78</v>
      </c>
      <c r="I864" s="165"/>
      <c r="L864" s="161"/>
      <c r="M864" s="166"/>
      <c r="T864" s="167"/>
      <c r="AT864" s="162" t="s">
        <v>200</v>
      </c>
      <c r="AU864" s="162" t="s">
        <v>96</v>
      </c>
      <c r="AV864" s="14" t="s">
        <v>96</v>
      </c>
      <c r="AW864" s="14" t="s">
        <v>41</v>
      </c>
      <c r="AX864" s="14" t="s">
        <v>86</v>
      </c>
      <c r="AY864" s="162" t="s">
        <v>190</v>
      </c>
    </row>
    <row r="865" spans="2:65" s="12" customFormat="1" ht="11.25">
      <c r="B865" s="147"/>
      <c r="D865" s="148" t="s">
        <v>200</v>
      </c>
      <c r="E865" s="149" t="s">
        <v>1</v>
      </c>
      <c r="F865" s="150" t="s">
        <v>1635</v>
      </c>
      <c r="H865" s="149" t="s">
        <v>1</v>
      </c>
      <c r="I865" s="151"/>
      <c r="L865" s="147"/>
      <c r="M865" s="152"/>
      <c r="T865" s="153"/>
      <c r="AT865" s="149" t="s">
        <v>200</v>
      </c>
      <c r="AU865" s="149" t="s">
        <v>96</v>
      </c>
      <c r="AV865" s="12" t="s">
        <v>94</v>
      </c>
      <c r="AW865" s="12" t="s">
        <v>41</v>
      </c>
      <c r="AX865" s="12" t="s">
        <v>86</v>
      </c>
      <c r="AY865" s="149" t="s">
        <v>190</v>
      </c>
    </row>
    <row r="866" spans="2:65" s="14" customFormat="1" ht="11.25">
      <c r="B866" s="161"/>
      <c r="D866" s="148" t="s">
        <v>200</v>
      </c>
      <c r="E866" s="162" t="s">
        <v>1</v>
      </c>
      <c r="F866" s="163" t="s">
        <v>1636</v>
      </c>
      <c r="H866" s="164">
        <v>-0.28499999999999998</v>
      </c>
      <c r="I866" s="165"/>
      <c r="L866" s="161"/>
      <c r="M866" s="166"/>
      <c r="T866" s="167"/>
      <c r="AT866" s="162" t="s">
        <v>200</v>
      </c>
      <c r="AU866" s="162" t="s">
        <v>96</v>
      </c>
      <c r="AV866" s="14" t="s">
        <v>96</v>
      </c>
      <c r="AW866" s="14" t="s">
        <v>41</v>
      </c>
      <c r="AX866" s="14" t="s">
        <v>86</v>
      </c>
      <c r="AY866" s="162" t="s">
        <v>190</v>
      </c>
    </row>
    <row r="867" spans="2:65" s="13" customFormat="1" ht="11.25">
      <c r="B867" s="154"/>
      <c r="D867" s="148" t="s">
        <v>200</v>
      </c>
      <c r="E867" s="155" t="s">
        <v>756</v>
      </c>
      <c r="F867" s="156" t="s">
        <v>203</v>
      </c>
      <c r="H867" s="157">
        <v>3.4950000000000001</v>
      </c>
      <c r="I867" s="158"/>
      <c r="L867" s="154"/>
      <c r="M867" s="159"/>
      <c r="T867" s="160"/>
      <c r="AT867" s="155" t="s">
        <v>200</v>
      </c>
      <c r="AU867" s="155" t="s">
        <v>96</v>
      </c>
      <c r="AV867" s="13" t="s">
        <v>204</v>
      </c>
      <c r="AW867" s="13" t="s">
        <v>41</v>
      </c>
      <c r="AX867" s="13" t="s">
        <v>94</v>
      </c>
      <c r="AY867" s="155" t="s">
        <v>190</v>
      </c>
    </row>
    <row r="868" spans="2:65" s="1" customFormat="1" ht="16.5" customHeight="1">
      <c r="B868" s="33"/>
      <c r="C868" s="175" t="s">
        <v>755</v>
      </c>
      <c r="D868" s="175" t="s">
        <v>593</v>
      </c>
      <c r="E868" s="176" t="s">
        <v>1637</v>
      </c>
      <c r="F868" s="177" t="s">
        <v>1638</v>
      </c>
      <c r="G868" s="178" t="s">
        <v>291</v>
      </c>
      <c r="H868" s="179">
        <v>7.1260000000000003</v>
      </c>
      <c r="I868" s="180"/>
      <c r="J868" s="181">
        <f>ROUND(I868*H868,2)</f>
        <v>0</v>
      </c>
      <c r="K868" s="177" t="s">
        <v>197</v>
      </c>
      <c r="L868" s="182"/>
      <c r="M868" s="183" t="s">
        <v>1</v>
      </c>
      <c r="N868" s="184" t="s">
        <v>51</v>
      </c>
      <c r="P868" s="143">
        <f>O868*H868</f>
        <v>0</v>
      </c>
      <c r="Q868" s="143">
        <v>1</v>
      </c>
      <c r="R868" s="143">
        <f>Q868*H868</f>
        <v>7.1260000000000003</v>
      </c>
      <c r="S868" s="143">
        <v>0</v>
      </c>
      <c r="T868" s="144">
        <f>S868*H868</f>
        <v>0</v>
      </c>
      <c r="AR868" s="145" t="s">
        <v>1625</v>
      </c>
      <c r="AT868" s="145" t="s">
        <v>593</v>
      </c>
      <c r="AU868" s="145" t="s">
        <v>96</v>
      </c>
      <c r="AY868" s="17" t="s">
        <v>190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7" t="s">
        <v>94</v>
      </c>
      <c r="BK868" s="146">
        <f>ROUND(I868*H868,2)</f>
        <v>0</v>
      </c>
      <c r="BL868" s="17" t="s">
        <v>613</v>
      </c>
      <c r="BM868" s="145" t="s">
        <v>1639</v>
      </c>
    </row>
    <row r="869" spans="2:65" s="14" customFormat="1" ht="11.25">
      <c r="B869" s="161"/>
      <c r="D869" s="148" t="s">
        <v>200</v>
      </c>
      <c r="E869" s="162" t="s">
        <v>1</v>
      </c>
      <c r="F869" s="163" t="s">
        <v>1640</v>
      </c>
      <c r="H869" s="164">
        <v>7.1260000000000003</v>
      </c>
      <c r="I869" s="165"/>
      <c r="L869" s="161"/>
      <c r="M869" s="166"/>
      <c r="T869" s="167"/>
      <c r="AT869" s="162" t="s">
        <v>200</v>
      </c>
      <c r="AU869" s="162" t="s">
        <v>96</v>
      </c>
      <c r="AV869" s="14" t="s">
        <v>96</v>
      </c>
      <c r="AW869" s="14" t="s">
        <v>41</v>
      </c>
      <c r="AX869" s="14" t="s">
        <v>94</v>
      </c>
      <c r="AY869" s="162" t="s">
        <v>190</v>
      </c>
    </row>
    <row r="870" spans="2:65" s="1" customFormat="1" ht="16.5" customHeight="1">
      <c r="B870" s="33"/>
      <c r="C870" s="134" t="s">
        <v>1641</v>
      </c>
      <c r="D870" s="134" t="s">
        <v>193</v>
      </c>
      <c r="E870" s="135" t="s">
        <v>1642</v>
      </c>
      <c r="F870" s="136" t="s">
        <v>1643</v>
      </c>
      <c r="G870" s="137" t="s">
        <v>255</v>
      </c>
      <c r="H870" s="138">
        <v>1.8</v>
      </c>
      <c r="I870" s="139"/>
      <c r="J870" s="140">
        <f>ROUND(I870*H870,2)</f>
        <v>0</v>
      </c>
      <c r="K870" s="136" t="s">
        <v>197</v>
      </c>
      <c r="L870" s="33"/>
      <c r="M870" s="141" t="s">
        <v>1</v>
      </c>
      <c r="N870" s="142" t="s">
        <v>51</v>
      </c>
      <c r="P870" s="143">
        <f>O870*H870</f>
        <v>0</v>
      </c>
      <c r="Q870" s="143">
        <v>1.8907700000000001</v>
      </c>
      <c r="R870" s="143">
        <f>Q870*H870</f>
        <v>3.4033860000000002</v>
      </c>
      <c r="S870" s="143">
        <v>0</v>
      </c>
      <c r="T870" s="144">
        <f>S870*H870</f>
        <v>0</v>
      </c>
      <c r="AR870" s="145" t="s">
        <v>613</v>
      </c>
      <c r="AT870" s="145" t="s">
        <v>193</v>
      </c>
      <c r="AU870" s="145" t="s">
        <v>96</v>
      </c>
      <c r="AY870" s="17" t="s">
        <v>190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7" t="s">
        <v>94</v>
      </c>
      <c r="BK870" s="146">
        <f>ROUND(I870*H870,2)</f>
        <v>0</v>
      </c>
      <c r="BL870" s="17" t="s">
        <v>613</v>
      </c>
      <c r="BM870" s="145" t="s">
        <v>1644</v>
      </c>
    </row>
    <row r="871" spans="2:65" s="12" customFormat="1" ht="11.25">
      <c r="B871" s="147"/>
      <c r="D871" s="148" t="s">
        <v>200</v>
      </c>
      <c r="E871" s="149" t="s">
        <v>1</v>
      </c>
      <c r="F871" s="150" t="s">
        <v>1645</v>
      </c>
      <c r="H871" s="149" t="s">
        <v>1</v>
      </c>
      <c r="I871" s="151"/>
      <c r="L871" s="147"/>
      <c r="M871" s="152"/>
      <c r="T871" s="153"/>
      <c r="AT871" s="149" t="s">
        <v>200</v>
      </c>
      <c r="AU871" s="149" t="s">
        <v>96</v>
      </c>
      <c r="AV871" s="12" t="s">
        <v>94</v>
      </c>
      <c r="AW871" s="12" t="s">
        <v>41</v>
      </c>
      <c r="AX871" s="12" t="s">
        <v>86</v>
      </c>
      <c r="AY871" s="149" t="s">
        <v>190</v>
      </c>
    </row>
    <row r="872" spans="2:65" s="14" customFormat="1" ht="11.25">
      <c r="B872" s="161"/>
      <c r="D872" s="148" t="s">
        <v>200</v>
      </c>
      <c r="E872" s="162" t="s">
        <v>1</v>
      </c>
      <c r="F872" s="163" t="s">
        <v>1646</v>
      </c>
      <c r="H872" s="164">
        <v>1.8</v>
      </c>
      <c r="I872" s="165"/>
      <c r="L872" s="161"/>
      <c r="M872" s="166"/>
      <c r="T872" s="167"/>
      <c r="AT872" s="162" t="s">
        <v>200</v>
      </c>
      <c r="AU872" s="162" t="s">
        <v>96</v>
      </c>
      <c r="AV872" s="14" t="s">
        <v>96</v>
      </c>
      <c r="AW872" s="14" t="s">
        <v>41</v>
      </c>
      <c r="AX872" s="14" t="s">
        <v>86</v>
      </c>
      <c r="AY872" s="162" t="s">
        <v>190</v>
      </c>
    </row>
    <row r="873" spans="2:65" s="13" customFormat="1" ht="11.25">
      <c r="B873" s="154"/>
      <c r="D873" s="148" t="s">
        <v>200</v>
      </c>
      <c r="E873" s="155" t="s">
        <v>1647</v>
      </c>
      <c r="F873" s="156" t="s">
        <v>203</v>
      </c>
      <c r="H873" s="157">
        <v>1.8</v>
      </c>
      <c r="I873" s="158"/>
      <c r="L873" s="154"/>
      <c r="M873" s="159"/>
      <c r="T873" s="160"/>
      <c r="AT873" s="155" t="s">
        <v>200</v>
      </c>
      <c r="AU873" s="155" t="s">
        <v>96</v>
      </c>
      <c r="AV873" s="13" t="s">
        <v>204</v>
      </c>
      <c r="AW873" s="13" t="s">
        <v>41</v>
      </c>
      <c r="AX873" s="13" t="s">
        <v>94</v>
      </c>
      <c r="AY873" s="155" t="s">
        <v>190</v>
      </c>
    </row>
    <row r="874" spans="2:65" s="1" customFormat="1" ht="21.75" customHeight="1">
      <c r="B874" s="33"/>
      <c r="C874" s="134" t="s">
        <v>1648</v>
      </c>
      <c r="D874" s="134" t="s">
        <v>193</v>
      </c>
      <c r="E874" s="135" t="s">
        <v>1088</v>
      </c>
      <c r="F874" s="136" t="s">
        <v>1089</v>
      </c>
      <c r="G874" s="137" t="s">
        <v>291</v>
      </c>
      <c r="H874" s="138">
        <v>26.675000000000001</v>
      </c>
      <c r="I874" s="139"/>
      <c r="J874" s="140">
        <f>ROUND(I874*H874,2)</f>
        <v>0</v>
      </c>
      <c r="K874" s="136" t="s">
        <v>197</v>
      </c>
      <c r="L874" s="33"/>
      <c r="M874" s="141" t="s">
        <v>1</v>
      </c>
      <c r="N874" s="142" t="s">
        <v>51</v>
      </c>
      <c r="P874" s="143">
        <f>O874*H874</f>
        <v>0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613</v>
      </c>
      <c r="AT874" s="145" t="s">
        <v>193</v>
      </c>
      <c r="AU874" s="145" t="s">
        <v>96</v>
      </c>
      <c r="AY874" s="17" t="s">
        <v>190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7" t="s">
        <v>94</v>
      </c>
      <c r="BK874" s="146">
        <f>ROUND(I874*H874,2)</f>
        <v>0</v>
      </c>
      <c r="BL874" s="17" t="s">
        <v>613</v>
      </c>
      <c r="BM874" s="145" t="s">
        <v>1649</v>
      </c>
    </row>
    <row r="875" spans="2:65" s="12" customFormat="1" ht="11.25">
      <c r="B875" s="147"/>
      <c r="D875" s="148" t="s">
        <v>200</v>
      </c>
      <c r="E875" s="149" t="s">
        <v>1</v>
      </c>
      <c r="F875" s="150" t="s">
        <v>1650</v>
      </c>
      <c r="H875" s="149" t="s">
        <v>1</v>
      </c>
      <c r="I875" s="151"/>
      <c r="L875" s="147"/>
      <c r="M875" s="152"/>
      <c r="T875" s="153"/>
      <c r="AT875" s="149" t="s">
        <v>200</v>
      </c>
      <c r="AU875" s="149" t="s">
        <v>96</v>
      </c>
      <c r="AV875" s="12" t="s">
        <v>94</v>
      </c>
      <c r="AW875" s="12" t="s">
        <v>41</v>
      </c>
      <c r="AX875" s="12" t="s">
        <v>86</v>
      </c>
      <c r="AY875" s="149" t="s">
        <v>190</v>
      </c>
    </row>
    <row r="876" spans="2:65" s="14" customFormat="1" ht="11.25">
      <c r="B876" s="161"/>
      <c r="D876" s="148" t="s">
        <v>200</v>
      </c>
      <c r="E876" s="162" t="s">
        <v>1</v>
      </c>
      <c r="F876" s="163" t="s">
        <v>1651</v>
      </c>
      <c r="H876" s="164">
        <v>26.701000000000001</v>
      </c>
      <c r="I876" s="165"/>
      <c r="L876" s="161"/>
      <c r="M876" s="166"/>
      <c r="T876" s="167"/>
      <c r="AT876" s="162" t="s">
        <v>200</v>
      </c>
      <c r="AU876" s="162" t="s">
        <v>96</v>
      </c>
      <c r="AV876" s="14" t="s">
        <v>96</v>
      </c>
      <c r="AW876" s="14" t="s">
        <v>41</v>
      </c>
      <c r="AX876" s="14" t="s">
        <v>86</v>
      </c>
      <c r="AY876" s="162" t="s">
        <v>190</v>
      </c>
    </row>
    <row r="877" spans="2:65" s="14" customFormat="1" ht="11.25">
      <c r="B877" s="161"/>
      <c r="D877" s="148" t="s">
        <v>200</v>
      </c>
      <c r="E877" s="162" t="s">
        <v>1</v>
      </c>
      <c r="F877" s="163" t="s">
        <v>1652</v>
      </c>
      <c r="H877" s="164">
        <v>-2.5999999999999999E-2</v>
      </c>
      <c r="I877" s="165"/>
      <c r="L877" s="161"/>
      <c r="M877" s="166"/>
      <c r="T877" s="167"/>
      <c r="AT877" s="162" t="s">
        <v>200</v>
      </c>
      <c r="AU877" s="162" t="s">
        <v>96</v>
      </c>
      <c r="AV877" s="14" t="s">
        <v>96</v>
      </c>
      <c r="AW877" s="14" t="s">
        <v>41</v>
      </c>
      <c r="AX877" s="14" t="s">
        <v>86</v>
      </c>
      <c r="AY877" s="162" t="s">
        <v>190</v>
      </c>
    </row>
    <row r="878" spans="2:65" s="15" customFormat="1" ht="11.25">
      <c r="B878" s="168"/>
      <c r="D878" s="148" t="s">
        <v>200</v>
      </c>
      <c r="E878" s="169" t="s">
        <v>1</v>
      </c>
      <c r="F878" s="170" t="s">
        <v>207</v>
      </c>
      <c r="H878" s="171">
        <v>26.675000000000001</v>
      </c>
      <c r="I878" s="172"/>
      <c r="L878" s="168"/>
      <c r="M878" s="173"/>
      <c r="T878" s="174"/>
      <c r="AT878" s="169" t="s">
        <v>200</v>
      </c>
      <c r="AU878" s="169" t="s">
        <v>96</v>
      </c>
      <c r="AV878" s="15" t="s">
        <v>198</v>
      </c>
      <c r="AW878" s="15" t="s">
        <v>41</v>
      </c>
      <c r="AX878" s="15" t="s">
        <v>94</v>
      </c>
      <c r="AY878" s="169" t="s">
        <v>190</v>
      </c>
    </row>
    <row r="879" spans="2:65" s="1" customFormat="1" ht="16.5" customHeight="1">
      <c r="B879" s="33"/>
      <c r="C879" s="134" t="s">
        <v>1653</v>
      </c>
      <c r="D879" s="134" t="s">
        <v>193</v>
      </c>
      <c r="E879" s="135" t="s">
        <v>1654</v>
      </c>
      <c r="F879" s="136" t="s">
        <v>1655</v>
      </c>
      <c r="G879" s="137" t="s">
        <v>1656</v>
      </c>
      <c r="H879" s="138">
        <v>0.03</v>
      </c>
      <c r="I879" s="139"/>
      <c r="J879" s="140">
        <f>ROUND(I879*H879,2)</f>
        <v>0</v>
      </c>
      <c r="K879" s="136" t="s">
        <v>197</v>
      </c>
      <c r="L879" s="33"/>
      <c r="M879" s="141" t="s">
        <v>1</v>
      </c>
      <c r="N879" s="142" t="s">
        <v>51</v>
      </c>
      <c r="P879" s="143">
        <f>O879*H879</f>
        <v>0</v>
      </c>
      <c r="Q879" s="143">
        <v>8.8000000000000005E-3</v>
      </c>
      <c r="R879" s="143">
        <f>Q879*H879</f>
        <v>2.6400000000000002E-4</v>
      </c>
      <c r="S879" s="143">
        <v>0</v>
      </c>
      <c r="T879" s="144">
        <f>S879*H879</f>
        <v>0</v>
      </c>
      <c r="AR879" s="145" t="s">
        <v>613</v>
      </c>
      <c r="AT879" s="145" t="s">
        <v>193</v>
      </c>
      <c r="AU879" s="145" t="s">
        <v>96</v>
      </c>
      <c r="AY879" s="17" t="s">
        <v>190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7" t="s">
        <v>94</v>
      </c>
      <c r="BK879" s="146">
        <f>ROUND(I879*H879,2)</f>
        <v>0</v>
      </c>
      <c r="BL879" s="17" t="s">
        <v>613</v>
      </c>
      <c r="BM879" s="145" t="s">
        <v>1657</v>
      </c>
    </row>
    <row r="880" spans="2:65" s="12" customFormat="1" ht="11.25">
      <c r="B880" s="147"/>
      <c r="D880" s="148" t="s">
        <v>200</v>
      </c>
      <c r="E880" s="149" t="s">
        <v>1</v>
      </c>
      <c r="F880" s="150" t="s">
        <v>1658</v>
      </c>
      <c r="H880" s="149" t="s">
        <v>1</v>
      </c>
      <c r="I880" s="151"/>
      <c r="L880" s="147"/>
      <c r="M880" s="152"/>
      <c r="T880" s="153"/>
      <c r="AT880" s="149" t="s">
        <v>200</v>
      </c>
      <c r="AU880" s="149" t="s">
        <v>96</v>
      </c>
      <c r="AV880" s="12" t="s">
        <v>94</v>
      </c>
      <c r="AW880" s="12" t="s">
        <v>41</v>
      </c>
      <c r="AX880" s="12" t="s">
        <v>86</v>
      </c>
      <c r="AY880" s="149" t="s">
        <v>190</v>
      </c>
    </row>
    <row r="881" spans="2:65" s="14" customFormat="1" ht="11.25">
      <c r="B881" s="161"/>
      <c r="D881" s="148" t="s">
        <v>200</v>
      </c>
      <c r="E881" s="162" t="s">
        <v>1</v>
      </c>
      <c r="F881" s="163" t="s">
        <v>1659</v>
      </c>
      <c r="H881" s="164">
        <v>0.03</v>
      </c>
      <c r="I881" s="165"/>
      <c r="L881" s="161"/>
      <c r="M881" s="166"/>
      <c r="T881" s="167"/>
      <c r="AT881" s="162" t="s">
        <v>200</v>
      </c>
      <c r="AU881" s="162" t="s">
        <v>96</v>
      </c>
      <c r="AV881" s="14" t="s">
        <v>96</v>
      </c>
      <c r="AW881" s="14" t="s">
        <v>41</v>
      </c>
      <c r="AX881" s="14" t="s">
        <v>94</v>
      </c>
      <c r="AY881" s="162" t="s">
        <v>190</v>
      </c>
    </row>
    <row r="882" spans="2:65" s="1" customFormat="1" ht="16.5" customHeight="1">
      <c r="B882" s="33"/>
      <c r="C882" s="134" t="s">
        <v>1660</v>
      </c>
      <c r="D882" s="134" t="s">
        <v>193</v>
      </c>
      <c r="E882" s="135" t="s">
        <v>1661</v>
      </c>
      <c r="F882" s="136" t="s">
        <v>1662</v>
      </c>
      <c r="G882" s="137" t="s">
        <v>224</v>
      </c>
      <c r="H882" s="138">
        <v>30</v>
      </c>
      <c r="I882" s="139"/>
      <c r="J882" s="140">
        <f>ROUND(I882*H882,2)</f>
        <v>0</v>
      </c>
      <c r="K882" s="136" t="s">
        <v>197</v>
      </c>
      <c r="L882" s="33"/>
      <c r="M882" s="141" t="s">
        <v>1</v>
      </c>
      <c r="N882" s="142" t="s">
        <v>51</v>
      </c>
      <c r="P882" s="143">
        <f>O882*H882</f>
        <v>0</v>
      </c>
      <c r="Q882" s="143">
        <v>1.2E-4</v>
      </c>
      <c r="R882" s="143">
        <f>Q882*H882</f>
        <v>3.5999999999999999E-3</v>
      </c>
      <c r="S882" s="143">
        <v>0</v>
      </c>
      <c r="T882" s="144">
        <f>S882*H882</f>
        <v>0</v>
      </c>
      <c r="AR882" s="145" t="s">
        <v>613</v>
      </c>
      <c r="AT882" s="145" t="s">
        <v>193</v>
      </c>
      <c r="AU882" s="145" t="s">
        <v>96</v>
      </c>
      <c r="AY882" s="17" t="s">
        <v>190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7" t="s">
        <v>94</v>
      </c>
      <c r="BK882" s="146">
        <f>ROUND(I882*H882,2)</f>
        <v>0</v>
      </c>
      <c r="BL882" s="17" t="s">
        <v>613</v>
      </c>
      <c r="BM882" s="145" t="s">
        <v>1663</v>
      </c>
    </row>
    <row r="883" spans="2:65" s="12" customFormat="1" ht="11.25">
      <c r="B883" s="147"/>
      <c r="D883" s="148" t="s">
        <v>200</v>
      </c>
      <c r="E883" s="149" t="s">
        <v>1</v>
      </c>
      <c r="F883" s="150" t="s">
        <v>1664</v>
      </c>
      <c r="H883" s="149" t="s">
        <v>1</v>
      </c>
      <c r="I883" s="151"/>
      <c r="L883" s="147"/>
      <c r="M883" s="152"/>
      <c r="T883" s="153"/>
      <c r="AT883" s="149" t="s">
        <v>200</v>
      </c>
      <c r="AU883" s="149" t="s">
        <v>96</v>
      </c>
      <c r="AV883" s="12" t="s">
        <v>94</v>
      </c>
      <c r="AW883" s="12" t="s">
        <v>41</v>
      </c>
      <c r="AX883" s="12" t="s">
        <v>86</v>
      </c>
      <c r="AY883" s="149" t="s">
        <v>190</v>
      </c>
    </row>
    <row r="884" spans="2:65" s="14" customFormat="1" ht="11.25">
      <c r="B884" s="161"/>
      <c r="D884" s="148" t="s">
        <v>200</v>
      </c>
      <c r="E884" s="162" t="s">
        <v>1</v>
      </c>
      <c r="F884" s="163" t="s">
        <v>790</v>
      </c>
      <c r="H884" s="164">
        <v>30</v>
      </c>
      <c r="I884" s="165"/>
      <c r="L884" s="161"/>
      <c r="M884" s="166"/>
      <c r="T884" s="167"/>
      <c r="AT884" s="162" t="s">
        <v>200</v>
      </c>
      <c r="AU884" s="162" t="s">
        <v>96</v>
      </c>
      <c r="AV884" s="14" t="s">
        <v>96</v>
      </c>
      <c r="AW884" s="14" t="s">
        <v>41</v>
      </c>
      <c r="AX884" s="14" t="s">
        <v>94</v>
      </c>
      <c r="AY884" s="162" t="s">
        <v>190</v>
      </c>
    </row>
    <row r="885" spans="2:65" s="1" customFormat="1" ht="16.5" customHeight="1">
      <c r="B885" s="33"/>
      <c r="C885" s="134" t="s">
        <v>1665</v>
      </c>
      <c r="D885" s="134" t="s">
        <v>193</v>
      </c>
      <c r="E885" s="135" t="s">
        <v>1666</v>
      </c>
      <c r="F885" s="136" t="s">
        <v>1667</v>
      </c>
      <c r="G885" s="137" t="s">
        <v>224</v>
      </c>
      <c r="H885" s="138">
        <v>30</v>
      </c>
      <c r="I885" s="139"/>
      <c r="J885" s="140">
        <f>ROUND(I885*H885,2)</f>
        <v>0</v>
      </c>
      <c r="K885" s="136" t="s">
        <v>197</v>
      </c>
      <c r="L885" s="33"/>
      <c r="M885" s="141" t="s">
        <v>1</v>
      </c>
      <c r="N885" s="142" t="s">
        <v>51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613</v>
      </c>
      <c r="AT885" s="145" t="s">
        <v>193</v>
      </c>
      <c r="AU885" s="145" t="s">
        <v>96</v>
      </c>
      <c r="AY885" s="17" t="s">
        <v>190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7" t="s">
        <v>94</v>
      </c>
      <c r="BK885" s="146">
        <f>ROUND(I885*H885,2)</f>
        <v>0</v>
      </c>
      <c r="BL885" s="17" t="s">
        <v>613</v>
      </c>
      <c r="BM885" s="145" t="s">
        <v>1668</v>
      </c>
    </row>
    <row r="886" spans="2:65" s="12" customFormat="1" ht="11.25">
      <c r="B886" s="147"/>
      <c r="D886" s="148" t="s">
        <v>200</v>
      </c>
      <c r="E886" s="149" t="s">
        <v>1</v>
      </c>
      <c r="F886" s="150" t="s">
        <v>1608</v>
      </c>
      <c r="H886" s="149" t="s">
        <v>1</v>
      </c>
      <c r="I886" s="151"/>
      <c r="L886" s="147"/>
      <c r="M886" s="152"/>
      <c r="T886" s="153"/>
      <c r="AT886" s="149" t="s">
        <v>200</v>
      </c>
      <c r="AU886" s="149" t="s">
        <v>96</v>
      </c>
      <c r="AV886" s="12" t="s">
        <v>94</v>
      </c>
      <c r="AW886" s="12" t="s">
        <v>41</v>
      </c>
      <c r="AX886" s="12" t="s">
        <v>86</v>
      </c>
      <c r="AY886" s="149" t="s">
        <v>190</v>
      </c>
    </row>
    <row r="887" spans="2:65" s="12" customFormat="1" ht="11.25">
      <c r="B887" s="147"/>
      <c r="D887" s="148" t="s">
        <v>200</v>
      </c>
      <c r="E887" s="149" t="s">
        <v>1</v>
      </c>
      <c r="F887" s="150" t="s">
        <v>1669</v>
      </c>
      <c r="H887" s="149" t="s">
        <v>1</v>
      </c>
      <c r="I887" s="151"/>
      <c r="L887" s="147"/>
      <c r="M887" s="152"/>
      <c r="T887" s="153"/>
      <c r="AT887" s="149" t="s">
        <v>200</v>
      </c>
      <c r="AU887" s="149" t="s">
        <v>96</v>
      </c>
      <c r="AV887" s="12" t="s">
        <v>94</v>
      </c>
      <c r="AW887" s="12" t="s">
        <v>41</v>
      </c>
      <c r="AX887" s="12" t="s">
        <v>86</v>
      </c>
      <c r="AY887" s="149" t="s">
        <v>190</v>
      </c>
    </row>
    <row r="888" spans="2:65" s="14" customFormat="1" ht="11.25">
      <c r="B888" s="161"/>
      <c r="D888" s="148" t="s">
        <v>200</v>
      </c>
      <c r="E888" s="162" t="s">
        <v>1</v>
      </c>
      <c r="F888" s="163" t="s">
        <v>1670</v>
      </c>
      <c r="H888" s="164">
        <v>30</v>
      </c>
      <c r="I888" s="165"/>
      <c r="L888" s="161"/>
      <c r="M888" s="166"/>
      <c r="T888" s="167"/>
      <c r="AT888" s="162" t="s">
        <v>200</v>
      </c>
      <c r="AU888" s="162" t="s">
        <v>96</v>
      </c>
      <c r="AV888" s="14" t="s">
        <v>96</v>
      </c>
      <c r="AW888" s="14" t="s">
        <v>41</v>
      </c>
      <c r="AX888" s="14" t="s">
        <v>86</v>
      </c>
      <c r="AY888" s="162" t="s">
        <v>190</v>
      </c>
    </row>
    <row r="889" spans="2:65" s="13" customFormat="1" ht="11.25">
      <c r="B889" s="154"/>
      <c r="D889" s="148" t="s">
        <v>200</v>
      </c>
      <c r="E889" s="155" t="s">
        <v>790</v>
      </c>
      <c r="F889" s="156" t="s">
        <v>1671</v>
      </c>
      <c r="H889" s="157">
        <v>30</v>
      </c>
      <c r="I889" s="158"/>
      <c r="L889" s="154"/>
      <c r="M889" s="159"/>
      <c r="T889" s="160"/>
      <c r="AT889" s="155" t="s">
        <v>200</v>
      </c>
      <c r="AU889" s="155" t="s">
        <v>96</v>
      </c>
      <c r="AV889" s="13" t="s">
        <v>204</v>
      </c>
      <c r="AW889" s="13" t="s">
        <v>41</v>
      </c>
      <c r="AX889" s="13" t="s">
        <v>86</v>
      </c>
      <c r="AY889" s="155" t="s">
        <v>190</v>
      </c>
    </row>
    <row r="890" spans="2:65" s="15" customFormat="1" ht="11.25">
      <c r="B890" s="168"/>
      <c r="D890" s="148" t="s">
        <v>200</v>
      </c>
      <c r="E890" s="169" t="s">
        <v>1</v>
      </c>
      <c r="F890" s="170" t="s">
        <v>207</v>
      </c>
      <c r="H890" s="171">
        <v>30</v>
      </c>
      <c r="I890" s="172"/>
      <c r="L890" s="168"/>
      <c r="M890" s="173"/>
      <c r="T890" s="174"/>
      <c r="AT890" s="169" t="s">
        <v>200</v>
      </c>
      <c r="AU890" s="169" t="s">
        <v>96</v>
      </c>
      <c r="AV890" s="15" t="s">
        <v>198</v>
      </c>
      <c r="AW890" s="15" t="s">
        <v>41</v>
      </c>
      <c r="AX890" s="15" t="s">
        <v>94</v>
      </c>
      <c r="AY890" s="169" t="s">
        <v>190</v>
      </c>
    </row>
    <row r="891" spans="2:65" s="1" customFormat="1" ht="16.5" customHeight="1">
      <c r="B891" s="33"/>
      <c r="C891" s="175" t="s">
        <v>1672</v>
      </c>
      <c r="D891" s="175" t="s">
        <v>593</v>
      </c>
      <c r="E891" s="176" t="s">
        <v>1673</v>
      </c>
      <c r="F891" s="177" t="s">
        <v>1674</v>
      </c>
      <c r="G891" s="178" t="s">
        <v>224</v>
      </c>
      <c r="H891" s="179">
        <v>31.5</v>
      </c>
      <c r="I891" s="180"/>
      <c r="J891" s="181">
        <f>ROUND(I891*H891,2)</f>
        <v>0</v>
      </c>
      <c r="K891" s="177" t="s">
        <v>197</v>
      </c>
      <c r="L891" s="182"/>
      <c r="M891" s="183" t="s">
        <v>1</v>
      </c>
      <c r="N891" s="184" t="s">
        <v>51</v>
      </c>
      <c r="P891" s="143">
        <f>O891*H891</f>
        <v>0</v>
      </c>
      <c r="Q891" s="143">
        <v>6.8999999999999997E-4</v>
      </c>
      <c r="R891" s="143">
        <f>Q891*H891</f>
        <v>2.1734999999999997E-2</v>
      </c>
      <c r="S891" s="143">
        <v>0</v>
      </c>
      <c r="T891" s="144">
        <f>S891*H891</f>
        <v>0</v>
      </c>
      <c r="AR891" s="145" t="s">
        <v>1415</v>
      </c>
      <c r="AT891" s="145" t="s">
        <v>593</v>
      </c>
      <c r="AU891" s="145" t="s">
        <v>96</v>
      </c>
      <c r="AY891" s="17" t="s">
        <v>190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7" t="s">
        <v>94</v>
      </c>
      <c r="BK891" s="146">
        <f>ROUND(I891*H891,2)</f>
        <v>0</v>
      </c>
      <c r="BL891" s="17" t="s">
        <v>1415</v>
      </c>
      <c r="BM891" s="145" t="s">
        <v>1675</v>
      </c>
    </row>
    <row r="892" spans="2:65" s="12" customFormat="1" ht="11.25">
      <c r="B892" s="147"/>
      <c r="D892" s="148" t="s">
        <v>200</v>
      </c>
      <c r="E892" s="149" t="s">
        <v>1</v>
      </c>
      <c r="F892" s="150" t="s">
        <v>1676</v>
      </c>
      <c r="H892" s="149" t="s">
        <v>1</v>
      </c>
      <c r="I892" s="151"/>
      <c r="L892" s="147"/>
      <c r="M892" s="152"/>
      <c r="T892" s="153"/>
      <c r="AT892" s="149" t="s">
        <v>200</v>
      </c>
      <c r="AU892" s="149" t="s">
        <v>96</v>
      </c>
      <c r="AV892" s="12" t="s">
        <v>94</v>
      </c>
      <c r="AW892" s="12" t="s">
        <v>41</v>
      </c>
      <c r="AX892" s="12" t="s">
        <v>86</v>
      </c>
      <c r="AY892" s="149" t="s">
        <v>190</v>
      </c>
    </row>
    <row r="893" spans="2:65" s="14" customFormat="1" ht="11.25">
      <c r="B893" s="161"/>
      <c r="D893" s="148" t="s">
        <v>200</v>
      </c>
      <c r="E893" s="162" t="s">
        <v>1</v>
      </c>
      <c r="F893" s="163" t="s">
        <v>1677</v>
      </c>
      <c r="H893" s="164">
        <v>31.5</v>
      </c>
      <c r="I893" s="165"/>
      <c r="L893" s="161"/>
      <c r="M893" s="166"/>
      <c r="T893" s="167"/>
      <c r="AT893" s="162" t="s">
        <v>200</v>
      </c>
      <c r="AU893" s="162" t="s">
        <v>96</v>
      </c>
      <c r="AV893" s="14" t="s">
        <v>96</v>
      </c>
      <c r="AW893" s="14" t="s">
        <v>41</v>
      </c>
      <c r="AX893" s="14" t="s">
        <v>94</v>
      </c>
      <c r="AY893" s="162" t="s">
        <v>190</v>
      </c>
    </row>
    <row r="894" spans="2:65" s="1" customFormat="1" ht="24.2" customHeight="1">
      <c r="B894" s="33"/>
      <c r="C894" s="175" t="s">
        <v>1678</v>
      </c>
      <c r="D894" s="175" t="s">
        <v>593</v>
      </c>
      <c r="E894" s="176" t="s">
        <v>1679</v>
      </c>
      <c r="F894" s="177" t="s">
        <v>1680</v>
      </c>
      <c r="G894" s="178" t="s">
        <v>218</v>
      </c>
      <c r="H894" s="179">
        <v>2</v>
      </c>
      <c r="I894" s="180"/>
      <c r="J894" s="181">
        <f>ROUND(I894*H894,2)</f>
        <v>0</v>
      </c>
      <c r="K894" s="177" t="s">
        <v>214</v>
      </c>
      <c r="L894" s="182"/>
      <c r="M894" s="183" t="s">
        <v>1</v>
      </c>
      <c r="N894" s="184" t="s">
        <v>51</v>
      </c>
      <c r="P894" s="143">
        <f>O894*H894</f>
        <v>0</v>
      </c>
      <c r="Q894" s="143">
        <v>6.0000000000000002E-5</v>
      </c>
      <c r="R894" s="143">
        <f>Q894*H894</f>
        <v>1.2E-4</v>
      </c>
      <c r="S894" s="143">
        <v>0</v>
      </c>
      <c r="T894" s="144">
        <f>S894*H894</f>
        <v>0</v>
      </c>
      <c r="AR894" s="145" t="s">
        <v>1415</v>
      </c>
      <c r="AT894" s="145" t="s">
        <v>593</v>
      </c>
      <c r="AU894" s="145" t="s">
        <v>96</v>
      </c>
      <c r="AY894" s="17" t="s">
        <v>190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7" t="s">
        <v>94</v>
      </c>
      <c r="BK894" s="146">
        <f>ROUND(I894*H894,2)</f>
        <v>0</v>
      </c>
      <c r="BL894" s="17" t="s">
        <v>1415</v>
      </c>
      <c r="BM894" s="145" t="s">
        <v>1681</v>
      </c>
    </row>
    <row r="895" spans="2:65" s="14" customFormat="1" ht="11.25">
      <c r="B895" s="161"/>
      <c r="D895" s="148" t="s">
        <v>200</v>
      </c>
      <c r="E895" s="162" t="s">
        <v>1</v>
      </c>
      <c r="F895" s="163" t="s">
        <v>1682</v>
      </c>
      <c r="H895" s="164">
        <v>2</v>
      </c>
      <c r="I895" s="165"/>
      <c r="L895" s="161"/>
      <c r="M895" s="166"/>
      <c r="T895" s="167"/>
      <c r="AT895" s="162" t="s">
        <v>200</v>
      </c>
      <c r="AU895" s="162" t="s">
        <v>96</v>
      </c>
      <c r="AV895" s="14" t="s">
        <v>96</v>
      </c>
      <c r="AW895" s="14" t="s">
        <v>41</v>
      </c>
      <c r="AX895" s="14" t="s">
        <v>94</v>
      </c>
      <c r="AY895" s="162" t="s">
        <v>190</v>
      </c>
    </row>
    <row r="896" spans="2:65" s="1" customFormat="1" ht="16.5" customHeight="1">
      <c r="B896" s="33"/>
      <c r="C896" s="134" t="s">
        <v>1683</v>
      </c>
      <c r="D896" s="134" t="s">
        <v>193</v>
      </c>
      <c r="E896" s="135" t="s">
        <v>1548</v>
      </c>
      <c r="F896" s="136" t="s">
        <v>1549</v>
      </c>
      <c r="G896" s="137" t="s">
        <v>291</v>
      </c>
      <c r="H896" s="138">
        <v>2.5999999999999999E-2</v>
      </c>
      <c r="I896" s="139"/>
      <c r="J896" s="140">
        <f>ROUND(I896*H896,2)</f>
        <v>0</v>
      </c>
      <c r="K896" s="136" t="s">
        <v>197</v>
      </c>
      <c r="L896" s="33"/>
      <c r="M896" s="141" t="s">
        <v>1</v>
      </c>
      <c r="N896" s="142" t="s">
        <v>51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613</v>
      </c>
      <c r="AT896" s="145" t="s">
        <v>193</v>
      </c>
      <c r="AU896" s="145" t="s">
        <v>96</v>
      </c>
      <c r="AY896" s="17" t="s">
        <v>190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7" t="s">
        <v>94</v>
      </c>
      <c r="BK896" s="146">
        <f>ROUND(I896*H896,2)</f>
        <v>0</v>
      </c>
      <c r="BL896" s="17" t="s">
        <v>613</v>
      </c>
      <c r="BM896" s="145" t="s">
        <v>1684</v>
      </c>
    </row>
    <row r="897" spans="2:65" s="11" customFormat="1" ht="22.9" customHeight="1">
      <c r="B897" s="122"/>
      <c r="D897" s="123" t="s">
        <v>85</v>
      </c>
      <c r="E897" s="132" t="s">
        <v>1685</v>
      </c>
      <c r="F897" s="132" t="s">
        <v>1686</v>
      </c>
      <c r="I897" s="125"/>
      <c r="J897" s="133">
        <f>BK897</f>
        <v>0</v>
      </c>
      <c r="L897" s="122"/>
      <c r="M897" s="127"/>
      <c r="P897" s="128">
        <f>SUM(P898:P970)</f>
        <v>0</v>
      </c>
      <c r="R897" s="128">
        <f>SUM(R898:R970)</f>
        <v>201.633948</v>
      </c>
      <c r="T897" s="129">
        <f>SUM(T898:T970)</f>
        <v>0</v>
      </c>
      <c r="AR897" s="123" t="s">
        <v>204</v>
      </c>
      <c r="AT897" s="130" t="s">
        <v>85</v>
      </c>
      <c r="AU897" s="130" t="s">
        <v>94</v>
      </c>
      <c r="AY897" s="123" t="s">
        <v>190</v>
      </c>
      <c r="BK897" s="131">
        <f>SUM(BK898:BK970)</f>
        <v>0</v>
      </c>
    </row>
    <row r="898" spans="2:65" s="1" customFormat="1" ht="16.5" customHeight="1">
      <c r="B898" s="33"/>
      <c r="C898" s="134" t="s">
        <v>1687</v>
      </c>
      <c r="D898" s="134" t="s">
        <v>193</v>
      </c>
      <c r="E898" s="135" t="s">
        <v>1688</v>
      </c>
      <c r="F898" s="136" t="s">
        <v>1689</v>
      </c>
      <c r="G898" s="137" t="s">
        <v>224</v>
      </c>
      <c r="H898" s="138">
        <v>280</v>
      </c>
      <c r="I898" s="139"/>
      <c r="J898" s="140">
        <f>ROUND(I898*H898,2)</f>
        <v>0</v>
      </c>
      <c r="K898" s="136" t="s">
        <v>197</v>
      </c>
      <c r="L898" s="33"/>
      <c r="M898" s="141" t="s">
        <v>1</v>
      </c>
      <c r="N898" s="142" t="s">
        <v>51</v>
      </c>
      <c r="P898" s="143">
        <f>O898*H898</f>
        <v>0</v>
      </c>
      <c r="Q898" s="143">
        <v>3.6900000000000002E-2</v>
      </c>
      <c r="R898" s="143">
        <f>Q898*H898</f>
        <v>10.332000000000001</v>
      </c>
      <c r="S898" s="143">
        <v>0</v>
      </c>
      <c r="T898" s="144">
        <f>S898*H898</f>
        <v>0</v>
      </c>
      <c r="AR898" s="145" t="s">
        <v>613</v>
      </c>
      <c r="AT898" s="145" t="s">
        <v>193</v>
      </c>
      <c r="AU898" s="145" t="s">
        <v>96</v>
      </c>
      <c r="AY898" s="17" t="s">
        <v>190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7" t="s">
        <v>94</v>
      </c>
      <c r="BK898" s="146">
        <f>ROUND(I898*H898,2)</f>
        <v>0</v>
      </c>
      <c r="BL898" s="17" t="s">
        <v>613</v>
      </c>
      <c r="BM898" s="145" t="s">
        <v>1690</v>
      </c>
    </row>
    <row r="899" spans="2:65" s="12" customFormat="1" ht="11.25">
      <c r="B899" s="147"/>
      <c r="D899" s="148" t="s">
        <v>200</v>
      </c>
      <c r="E899" s="149" t="s">
        <v>1</v>
      </c>
      <c r="F899" s="150" t="s">
        <v>1691</v>
      </c>
      <c r="H899" s="149" t="s">
        <v>1</v>
      </c>
      <c r="I899" s="151"/>
      <c r="L899" s="147"/>
      <c r="M899" s="152"/>
      <c r="T899" s="153"/>
      <c r="AT899" s="149" t="s">
        <v>200</v>
      </c>
      <c r="AU899" s="149" t="s">
        <v>96</v>
      </c>
      <c r="AV899" s="12" t="s">
        <v>94</v>
      </c>
      <c r="AW899" s="12" t="s">
        <v>41</v>
      </c>
      <c r="AX899" s="12" t="s">
        <v>86</v>
      </c>
      <c r="AY899" s="149" t="s">
        <v>190</v>
      </c>
    </row>
    <row r="900" spans="2:65" s="14" customFormat="1" ht="11.25">
      <c r="B900" s="161"/>
      <c r="D900" s="148" t="s">
        <v>200</v>
      </c>
      <c r="E900" s="162" t="s">
        <v>1</v>
      </c>
      <c r="F900" s="163" t="s">
        <v>740</v>
      </c>
      <c r="H900" s="164">
        <v>280</v>
      </c>
      <c r="I900" s="165"/>
      <c r="L900" s="161"/>
      <c r="M900" s="166"/>
      <c r="T900" s="167"/>
      <c r="AT900" s="162" t="s">
        <v>200</v>
      </c>
      <c r="AU900" s="162" t="s">
        <v>96</v>
      </c>
      <c r="AV900" s="14" t="s">
        <v>96</v>
      </c>
      <c r="AW900" s="14" t="s">
        <v>41</v>
      </c>
      <c r="AX900" s="14" t="s">
        <v>94</v>
      </c>
      <c r="AY900" s="162" t="s">
        <v>190</v>
      </c>
    </row>
    <row r="901" spans="2:65" s="1" customFormat="1" ht="21.75" customHeight="1">
      <c r="B901" s="33"/>
      <c r="C901" s="134" t="s">
        <v>1692</v>
      </c>
      <c r="D901" s="134" t="s">
        <v>193</v>
      </c>
      <c r="E901" s="135" t="s">
        <v>1693</v>
      </c>
      <c r="F901" s="136" t="s">
        <v>1694</v>
      </c>
      <c r="G901" s="137" t="s">
        <v>255</v>
      </c>
      <c r="H901" s="138">
        <v>92.4</v>
      </c>
      <c r="I901" s="139"/>
      <c r="J901" s="140">
        <f>ROUND(I901*H901,2)</f>
        <v>0</v>
      </c>
      <c r="K901" s="136" t="s">
        <v>197</v>
      </c>
      <c r="L901" s="33"/>
      <c r="M901" s="141" t="s">
        <v>1</v>
      </c>
      <c r="N901" s="142" t="s">
        <v>51</v>
      </c>
      <c r="P901" s="143">
        <f>O901*H901</f>
        <v>0</v>
      </c>
      <c r="Q901" s="143">
        <v>0</v>
      </c>
      <c r="R901" s="143">
        <f>Q901*H901</f>
        <v>0</v>
      </c>
      <c r="S901" s="143">
        <v>0</v>
      </c>
      <c r="T901" s="144">
        <f>S901*H901</f>
        <v>0</v>
      </c>
      <c r="AR901" s="145" t="s">
        <v>613</v>
      </c>
      <c r="AT901" s="145" t="s">
        <v>193</v>
      </c>
      <c r="AU901" s="145" t="s">
        <v>96</v>
      </c>
      <c r="AY901" s="17" t="s">
        <v>190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7" t="s">
        <v>94</v>
      </c>
      <c r="BK901" s="146">
        <f>ROUND(I901*H901,2)</f>
        <v>0</v>
      </c>
      <c r="BL901" s="17" t="s">
        <v>613</v>
      </c>
      <c r="BM901" s="145" t="s">
        <v>1695</v>
      </c>
    </row>
    <row r="902" spans="2:65" s="12" customFormat="1" ht="11.25">
      <c r="B902" s="147"/>
      <c r="D902" s="148" t="s">
        <v>200</v>
      </c>
      <c r="E902" s="149" t="s">
        <v>1</v>
      </c>
      <c r="F902" s="150" t="s">
        <v>1696</v>
      </c>
      <c r="H902" s="149" t="s">
        <v>1</v>
      </c>
      <c r="I902" s="151"/>
      <c r="L902" s="147"/>
      <c r="M902" s="152"/>
      <c r="T902" s="153"/>
      <c r="AT902" s="149" t="s">
        <v>200</v>
      </c>
      <c r="AU902" s="149" t="s">
        <v>96</v>
      </c>
      <c r="AV902" s="12" t="s">
        <v>94</v>
      </c>
      <c r="AW902" s="12" t="s">
        <v>41</v>
      </c>
      <c r="AX902" s="12" t="s">
        <v>86</v>
      </c>
      <c r="AY902" s="149" t="s">
        <v>190</v>
      </c>
    </row>
    <row r="903" spans="2:65" s="12" customFormat="1" ht="11.25">
      <c r="B903" s="147"/>
      <c r="D903" s="148" t="s">
        <v>200</v>
      </c>
      <c r="E903" s="149" t="s">
        <v>1</v>
      </c>
      <c r="F903" s="150" t="s">
        <v>1697</v>
      </c>
      <c r="H903" s="149" t="s">
        <v>1</v>
      </c>
      <c r="I903" s="151"/>
      <c r="L903" s="147"/>
      <c r="M903" s="152"/>
      <c r="T903" s="153"/>
      <c r="AT903" s="149" t="s">
        <v>200</v>
      </c>
      <c r="AU903" s="149" t="s">
        <v>96</v>
      </c>
      <c r="AV903" s="12" t="s">
        <v>94</v>
      </c>
      <c r="AW903" s="12" t="s">
        <v>41</v>
      </c>
      <c r="AX903" s="12" t="s">
        <v>86</v>
      </c>
      <c r="AY903" s="149" t="s">
        <v>190</v>
      </c>
    </row>
    <row r="904" spans="2:65" s="12" customFormat="1" ht="11.25">
      <c r="B904" s="147"/>
      <c r="D904" s="148" t="s">
        <v>200</v>
      </c>
      <c r="E904" s="149" t="s">
        <v>1</v>
      </c>
      <c r="F904" s="150" t="s">
        <v>1698</v>
      </c>
      <c r="H904" s="149" t="s">
        <v>1</v>
      </c>
      <c r="I904" s="151"/>
      <c r="L904" s="147"/>
      <c r="M904" s="152"/>
      <c r="T904" s="153"/>
      <c r="AT904" s="149" t="s">
        <v>200</v>
      </c>
      <c r="AU904" s="149" t="s">
        <v>96</v>
      </c>
      <c r="AV904" s="12" t="s">
        <v>94</v>
      </c>
      <c r="AW904" s="12" t="s">
        <v>41</v>
      </c>
      <c r="AX904" s="12" t="s">
        <v>86</v>
      </c>
      <c r="AY904" s="149" t="s">
        <v>190</v>
      </c>
    </row>
    <row r="905" spans="2:65" s="12" customFormat="1" ht="11.25">
      <c r="B905" s="147"/>
      <c r="D905" s="148" t="s">
        <v>200</v>
      </c>
      <c r="E905" s="149" t="s">
        <v>1</v>
      </c>
      <c r="F905" s="150" t="s">
        <v>1699</v>
      </c>
      <c r="H905" s="149" t="s">
        <v>1</v>
      </c>
      <c r="I905" s="151"/>
      <c r="L905" s="147"/>
      <c r="M905" s="152"/>
      <c r="T905" s="153"/>
      <c r="AT905" s="149" t="s">
        <v>200</v>
      </c>
      <c r="AU905" s="149" t="s">
        <v>96</v>
      </c>
      <c r="AV905" s="12" t="s">
        <v>94</v>
      </c>
      <c r="AW905" s="12" t="s">
        <v>41</v>
      </c>
      <c r="AX905" s="12" t="s">
        <v>86</v>
      </c>
      <c r="AY905" s="149" t="s">
        <v>190</v>
      </c>
    </row>
    <row r="906" spans="2:65" s="12" customFormat="1" ht="11.25">
      <c r="B906" s="147"/>
      <c r="D906" s="148" t="s">
        <v>200</v>
      </c>
      <c r="E906" s="149" t="s">
        <v>1</v>
      </c>
      <c r="F906" s="150" t="s">
        <v>1700</v>
      </c>
      <c r="H906" s="149" t="s">
        <v>1</v>
      </c>
      <c r="I906" s="151"/>
      <c r="L906" s="147"/>
      <c r="M906" s="152"/>
      <c r="T906" s="153"/>
      <c r="AT906" s="149" t="s">
        <v>200</v>
      </c>
      <c r="AU906" s="149" t="s">
        <v>96</v>
      </c>
      <c r="AV906" s="12" t="s">
        <v>94</v>
      </c>
      <c r="AW906" s="12" t="s">
        <v>41</v>
      </c>
      <c r="AX906" s="12" t="s">
        <v>86</v>
      </c>
      <c r="AY906" s="149" t="s">
        <v>190</v>
      </c>
    </row>
    <row r="907" spans="2:65" s="14" customFormat="1" ht="11.25">
      <c r="B907" s="161"/>
      <c r="D907" s="148" t="s">
        <v>200</v>
      </c>
      <c r="E907" s="162" t="s">
        <v>1</v>
      </c>
      <c r="F907" s="163" t="s">
        <v>1701</v>
      </c>
      <c r="H907" s="164">
        <v>92.4</v>
      </c>
      <c r="I907" s="165"/>
      <c r="L907" s="161"/>
      <c r="M907" s="166"/>
      <c r="T907" s="167"/>
      <c r="AT907" s="162" t="s">
        <v>200</v>
      </c>
      <c r="AU907" s="162" t="s">
        <v>96</v>
      </c>
      <c r="AV907" s="14" t="s">
        <v>96</v>
      </c>
      <c r="AW907" s="14" t="s">
        <v>41</v>
      </c>
      <c r="AX907" s="14" t="s">
        <v>86</v>
      </c>
      <c r="AY907" s="162" t="s">
        <v>190</v>
      </c>
    </row>
    <row r="908" spans="2:65" s="15" customFormat="1" ht="11.25">
      <c r="B908" s="168"/>
      <c r="D908" s="148" t="s">
        <v>200</v>
      </c>
      <c r="E908" s="169" t="s">
        <v>797</v>
      </c>
      <c r="F908" s="170" t="s">
        <v>1611</v>
      </c>
      <c r="H908" s="171">
        <v>92.4</v>
      </c>
      <c r="I908" s="172"/>
      <c r="L908" s="168"/>
      <c r="M908" s="173"/>
      <c r="T908" s="174"/>
      <c r="AT908" s="169" t="s">
        <v>200</v>
      </c>
      <c r="AU908" s="169" t="s">
        <v>96</v>
      </c>
      <c r="AV908" s="15" t="s">
        <v>198</v>
      </c>
      <c r="AW908" s="15" t="s">
        <v>41</v>
      </c>
      <c r="AX908" s="15" t="s">
        <v>94</v>
      </c>
      <c r="AY908" s="169" t="s">
        <v>190</v>
      </c>
    </row>
    <row r="909" spans="2:65" s="1" customFormat="1" ht="16.5" customHeight="1">
      <c r="B909" s="33"/>
      <c r="C909" s="134" t="s">
        <v>1702</v>
      </c>
      <c r="D909" s="134" t="s">
        <v>193</v>
      </c>
      <c r="E909" s="135" t="s">
        <v>1703</v>
      </c>
      <c r="F909" s="136" t="s">
        <v>1704</v>
      </c>
      <c r="G909" s="137" t="s">
        <v>255</v>
      </c>
      <c r="H909" s="138">
        <v>92.4</v>
      </c>
      <c r="I909" s="139"/>
      <c r="J909" s="140">
        <f>ROUND(I909*H909,2)</f>
        <v>0</v>
      </c>
      <c r="K909" s="136" t="s">
        <v>197</v>
      </c>
      <c r="L909" s="33"/>
      <c r="M909" s="141" t="s">
        <v>1</v>
      </c>
      <c r="N909" s="142" t="s">
        <v>51</v>
      </c>
      <c r="P909" s="143">
        <f>O909*H909</f>
        <v>0</v>
      </c>
      <c r="Q909" s="143">
        <v>0</v>
      </c>
      <c r="R909" s="143">
        <f>Q909*H909</f>
        <v>0</v>
      </c>
      <c r="S909" s="143">
        <v>0</v>
      </c>
      <c r="T909" s="144">
        <f>S909*H909</f>
        <v>0</v>
      </c>
      <c r="AR909" s="145" t="s">
        <v>613</v>
      </c>
      <c r="AT909" s="145" t="s">
        <v>193</v>
      </c>
      <c r="AU909" s="145" t="s">
        <v>96</v>
      </c>
      <c r="AY909" s="17" t="s">
        <v>190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7" t="s">
        <v>94</v>
      </c>
      <c r="BK909" s="146">
        <f>ROUND(I909*H909,2)</f>
        <v>0</v>
      </c>
      <c r="BL909" s="17" t="s">
        <v>613</v>
      </c>
      <c r="BM909" s="145" t="s">
        <v>1705</v>
      </c>
    </row>
    <row r="910" spans="2:65" s="12" customFormat="1" ht="11.25">
      <c r="B910" s="147"/>
      <c r="D910" s="148" t="s">
        <v>200</v>
      </c>
      <c r="E910" s="149" t="s">
        <v>1</v>
      </c>
      <c r="F910" s="150" t="s">
        <v>1706</v>
      </c>
      <c r="H910" s="149" t="s">
        <v>1</v>
      </c>
      <c r="I910" s="151"/>
      <c r="L910" s="147"/>
      <c r="M910" s="152"/>
      <c r="T910" s="153"/>
      <c r="AT910" s="149" t="s">
        <v>200</v>
      </c>
      <c r="AU910" s="149" t="s">
        <v>96</v>
      </c>
      <c r="AV910" s="12" t="s">
        <v>94</v>
      </c>
      <c r="AW910" s="12" t="s">
        <v>41</v>
      </c>
      <c r="AX910" s="12" t="s">
        <v>86</v>
      </c>
      <c r="AY910" s="149" t="s">
        <v>190</v>
      </c>
    </row>
    <row r="911" spans="2:65" s="14" customFormat="1" ht="11.25">
      <c r="B911" s="161"/>
      <c r="D911" s="148" t="s">
        <v>200</v>
      </c>
      <c r="E911" s="162" t="s">
        <v>1</v>
      </c>
      <c r="F911" s="163" t="s">
        <v>797</v>
      </c>
      <c r="H911" s="164">
        <v>92.4</v>
      </c>
      <c r="I911" s="165"/>
      <c r="L911" s="161"/>
      <c r="M911" s="166"/>
      <c r="T911" s="167"/>
      <c r="AT911" s="162" t="s">
        <v>200</v>
      </c>
      <c r="AU911" s="162" t="s">
        <v>96</v>
      </c>
      <c r="AV911" s="14" t="s">
        <v>96</v>
      </c>
      <c r="AW911" s="14" t="s">
        <v>41</v>
      </c>
      <c r="AX911" s="14" t="s">
        <v>94</v>
      </c>
      <c r="AY911" s="162" t="s">
        <v>190</v>
      </c>
    </row>
    <row r="912" spans="2:65" s="1" customFormat="1" ht="21.75" customHeight="1">
      <c r="B912" s="33"/>
      <c r="C912" s="134" t="s">
        <v>1707</v>
      </c>
      <c r="D912" s="134" t="s">
        <v>193</v>
      </c>
      <c r="E912" s="135" t="s">
        <v>659</v>
      </c>
      <c r="F912" s="136" t="s">
        <v>660</v>
      </c>
      <c r="G912" s="137" t="s">
        <v>255</v>
      </c>
      <c r="H912" s="138">
        <v>92.4</v>
      </c>
      <c r="I912" s="139"/>
      <c r="J912" s="140">
        <f>ROUND(I912*H912,2)</f>
        <v>0</v>
      </c>
      <c r="K912" s="136" t="s">
        <v>197</v>
      </c>
      <c r="L912" s="33"/>
      <c r="M912" s="141" t="s">
        <v>1</v>
      </c>
      <c r="N912" s="142" t="s">
        <v>51</v>
      </c>
      <c r="P912" s="143">
        <f>O912*H912</f>
        <v>0</v>
      </c>
      <c r="Q912" s="143">
        <v>0</v>
      </c>
      <c r="R912" s="143">
        <f>Q912*H912</f>
        <v>0</v>
      </c>
      <c r="S912" s="143">
        <v>0</v>
      </c>
      <c r="T912" s="144">
        <f>S912*H912</f>
        <v>0</v>
      </c>
      <c r="AR912" s="145" t="s">
        <v>613</v>
      </c>
      <c r="AT912" s="145" t="s">
        <v>193</v>
      </c>
      <c r="AU912" s="145" t="s">
        <v>96</v>
      </c>
      <c r="AY912" s="17" t="s">
        <v>190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7" t="s">
        <v>94</v>
      </c>
      <c r="BK912" s="146">
        <f>ROUND(I912*H912,2)</f>
        <v>0</v>
      </c>
      <c r="BL912" s="17" t="s">
        <v>613</v>
      </c>
      <c r="BM912" s="145" t="s">
        <v>1708</v>
      </c>
    </row>
    <row r="913" spans="2:65" s="14" customFormat="1" ht="11.25">
      <c r="B913" s="161"/>
      <c r="D913" s="148" t="s">
        <v>200</v>
      </c>
      <c r="E913" s="162" t="s">
        <v>1</v>
      </c>
      <c r="F913" s="163" t="s">
        <v>797</v>
      </c>
      <c r="H913" s="164">
        <v>92.4</v>
      </c>
      <c r="I913" s="165"/>
      <c r="L913" s="161"/>
      <c r="M913" s="166"/>
      <c r="T913" s="167"/>
      <c r="AT913" s="162" t="s">
        <v>200</v>
      </c>
      <c r="AU913" s="162" t="s">
        <v>96</v>
      </c>
      <c r="AV913" s="14" t="s">
        <v>96</v>
      </c>
      <c r="AW913" s="14" t="s">
        <v>41</v>
      </c>
      <c r="AX913" s="14" t="s">
        <v>94</v>
      </c>
      <c r="AY913" s="162" t="s">
        <v>190</v>
      </c>
    </row>
    <row r="914" spans="2:65" s="1" customFormat="1" ht="16.5" customHeight="1">
      <c r="B914" s="33"/>
      <c r="C914" s="134" t="s">
        <v>1709</v>
      </c>
      <c r="D914" s="134" t="s">
        <v>193</v>
      </c>
      <c r="E914" s="135" t="s">
        <v>676</v>
      </c>
      <c r="F914" s="136" t="s">
        <v>677</v>
      </c>
      <c r="G914" s="137" t="s">
        <v>255</v>
      </c>
      <c r="H914" s="138">
        <v>92.4</v>
      </c>
      <c r="I914" s="139"/>
      <c r="J914" s="140">
        <f>ROUND(I914*H914,2)</f>
        <v>0</v>
      </c>
      <c r="K914" s="136" t="s">
        <v>197</v>
      </c>
      <c r="L914" s="33"/>
      <c r="M914" s="141" t="s">
        <v>1</v>
      </c>
      <c r="N914" s="142" t="s">
        <v>51</v>
      </c>
      <c r="P914" s="143">
        <f>O914*H914</f>
        <v>0</v>
      </c>
      <c r="Q914" s="143">
        <v>0</v>
      </c>
      <c r="R914" s="143">
        <f>Q914*H914</f>
        <v>0</v>
      </c>
      <c r="S914" s="143">
        <v>0</v>
      </c>
      <c r="T914" s="144">
        <f>S914*H914</f>
        <v>0</v>
      </c>
      <c r="AR914" s="145" t="s">
        <v>613</v>
      </c>
      <c r="AT914" s="145" t="s">
        <v>193</v>
      </c>
      <c r="AU914" s="145" t="s">
        <v>96</v>
      </c>
      <c r="AY914" s="17" t="s">
        <v>190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7" t="s">
        <v>94</v>
      </c>
      <c r="BK914" s="146">
        <f>ROUND(I914*H914,2)</f>
        <v>0</v>
      </c>
      <c r="BL914" s="17" t="s">
        <v>613</v>
      </c>
      <c r="BM914" s="145" t="s">
        <v>1710</v>
      </c>
    </row>
    <row r="915" spans="2:65" s="14" customFormat="1" ht="11.25">
      <c r="B915" s="161"/>
      <c r="D915" s="148" t="s">
        <v>200</v>
      </c>
      <c r="E915" s="162" t="s">
        <v>1</v>
      </c>
      <c r="F915" s="163" t="s">
        <v>797</v>
      </c>
      <c r="H915" s="164">
        <v>92.4</v>
      </c>
      <c r="I915" s="165"/>
      <c r="L915" s="161"/>
      <c r="M915" s="166"/>
      <c r="T915" s="167"/>
      <c r="AT915" s="162" t="s">
        <v>200</v>
      </c>
      <c r="AU915" s="162" t="s">
        <v>96</v>
      </c>
      <c r="AV915" s="14" t="s">
        <v>96</v>
      </c>
      <c r="AW915" s="14" t="s">
        <v>41</v>
      </c>
      <c r="AX915" s="14" t="s">
        <v>94</v>
      </c>
      <c r="AY915" s="162" t="s">
        <v>190</v>
      </c>
    </row>
    <row r="916" spans="2:65" s="1" customFormat="1" ht="16.5" customHeight="1">
      <c r="B916" s="33"/>
      <c r="C916" s="134" t="s">
        <v>1711</v>
      </c>
      <c r="D916" s="134" t="s">
        <v>193</v>
      </c>
      <c r="E916" s="135" t="s">
        <v>679</v>
      </c>
      <c r="F916" s="136" t="s">
        <v>680</v>
      </c>
      <c r="G916" s="137" t="s">
        <v>255</v>
      </c>
      <c r="H916" s="138">
        <v>92.4</v>
      </c>
      <c r="I916" s="139"/>
      <c r="J916" s="140">
        <f>ROUND(I916*H916,2)</f>
        <v>0</v>
      </c>
      <c r="K916" s="136" t="s">
        <v>214</v>
      </c>
      <c r="L916" s="33"/>
      <c r="M916" s="141" t="s">
        <v>1</v>
      </c>
      <c r="N916" s="142" t="s">
        <v>51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613</v>
      </c>
      <c r="AT916" s="145" t="s">
        <v>193</v>
      </c>
      <c r="AU916" s="145" t="s">
        <v>96</v>
      </c>
      <c r="AY916" s="17" t="s">
        <v>190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7" t="s">
        <v>94</v>
      </c>
      <c r="BK916" s="146">
        <f>ROUND(I916*H916,2)</f>
        <v>0</v>
      </c>
      <c r="BL916" s="17" t="s">
        <v>613</v>
      </c>
      <c r="BM916" s="145" t="s">
        <v>1712</v>
      </c>
    </row>
    <row r="917" spans="2:65" s="14" customFormat="1" ht="11.25">
      <c r="B917" s="161"/>
      <c r="D917" s="148" t="s">
        <v>200</v>
      </c>
      <c r="E917" s="162" t="s">
        <v>1</v>
      </c>
      <c r="F917" s="163" t="s">
        <v>797</v>
      </c>
      <c r="H917" s="164">
        <v>92.4</v>
      </c>
      <c r="I917" s="165"/>
      <c r="L917" s="161"/>
      <c r="M917" s="166"/>
      <c r="T917" s="167"/>
      <c r="AT917" s="162" t="s">
        <v>200</v>
      </c>
      <c r="AU917" s="162" t="s">
        <v>96</v>
      </c>
      <c r="AV917" s="14" t="s">
        <v>96</v>
      </c>
      <c r="AW917" s="14" t="s">
        <v>41</v>
      </c>
      <c r="AX917" s="14" t="s">
        <v>94</v>
      </c>
      <c r="AY917" s="162" t="s">
        <v>190</v>
      </c>
    </row>
    <row r="918" spans="2:65" s="1" customFormat="1" ht="16.5" customHeight="1">
      <c r="B918" s="33"/>
      <c r="C918" s="134" t="s">
        <v>1713</v>
      </c>
      <c r="D918" s="134" t="s">
        <v>193</v>
      </c>
      <c r="E918" s="135" t="s">
        <v>557</v>
      </c>
      <c r="F918" s="136" t="s">
        <v>558</v>
      </c>
      <c r="G918" s="137" t="s">
        <v>255</v>
      </c>
      <c r="H918" s="138">
        <v>40.32</v>
      </c>
      <c r="I918" s="139"/>
      <c r="J918" s="140">
        <f>ROUND(I918*H918,2)</f>
        <v>0</v>
      </c>
      <c r="K918" s="136" t="s">
        <v>197</v>
      </c>
      <c r="L918" s="33"/>
      <c r="M918" s="141" t="s">
        <v>1</v>
      </c>
      <c r="N918" s="142" t="s">
        <v>51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613</v>
      </c>
      <c r="AT918" s="145" t="s">
        <v>193</v>
      </c>
      <c r="AU918" s="145" t="s">
        <v>96</v>
      </c>
      <c r="AY918" s="17" t="s">
        <v>190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7" t="s">
        <v>94</v>
      </c>
      <c r="BK918" s="146">
        <f>ROUND(I918*H918,2)</f>
        <v>0</v>
      </c>
      <c r="BL918" s="17" t="s">
        <v>613</v>
      </c>
      <c r="BM918" s="145" t="s">
        <v>1714</v>
      </c>
    </row>
    <row r="919" spans="2:65" s="12" customFormat="1" ht="11.25">
      <c r="B919" s="147"/>
      <c r="D919" s="148" t="s">
        <v>200</v>
      </c>
      <c r="E919" s="149" t="s">
        <v>1</v>
      </c>
      <c r="F919" s="150" t="s">
        <v>1715</v>
      </c>
      <c r="H919" s="149" t="s">
        <v>1</v>
      </c>
      <c r="I919" s="151"/>
      <c r="L919" s="147"/>
      <c r="M919" s="152"/>
      <c r="T919" s="153"/>
      <c r="AT919" s="149" t="s">
        <v>200</v>
      </c>
      <c r="AU919" s="149" t="s">
        <v>96</v>
      </c>
      <c r="AV919" s="12" t="s">
        <v>94</v>
      </c>
      <c r="AW919" s="12" t="s">
        <v>41</v>
      </c>
      <c r="AX919" s="12" t="s">
        <v>86</v>
      </c>
      <c r="AY919" s="149" t="s">
        <v>190</v>
      </c>
    </row>
    <row r="920" spans="2:65" s="12" customFormat="1" ht="11.25">
      <c r="B920" s="147"/>
      <c r="D920" s="148" t="s">
        <v>200</v>
      </c>
      <c r="E920" s="149" t="s">
        <v>1</v>
      </c>
      <c r="F920" s="150" t="s">
        <v>1621</v>
      </c>
      <c r="H920" s="149" t="s">
        <v>1</v>
      </c>
      <c r="I920" s="151"/>
      <c r="L920" s="147"/>
      <c r="M920" s="152"/>
      <c r="T920" s="153"/>
      <c r="AT920" s="149" t="s">
        <v>200</v>
      </c>
      <c r="AU920" s="149" t="s">
        <v>96</v>
      </c>
      <c r="AV920" s="12" t="s">
        <v>94</v>
      </c>
      <c r="AW920" s="12" t="s">
        <v>41</v>
      </c>
      <c r="AX920" s="12" t="s">
        <v>86</v>
      </c>
      <c r="AY920" s="149" t="s">
        <v>190</v>
      </c>
    </row>
    <row r="921" spans="2:65" s="14" customFormat="1" ht="11.25">
      <c r="B921" s="161"/>
      <c r="D921" s="148" t="s">
        <v>200</v>
      </c>
      <c r="E921" s="162" t="s">
        <v>1</v>
      </c>
      <c r="F921" s="163" t="s">
        <v>797</v>
      </c>
      <c r="H921" s="164">
        <v>92.4</v>
      </c>
      <c r="I921" s="165"/>
      <c r="L921" s="161"/>
      <c r="M921" s="166"/>
      <c r="T921" s="167"/>
      <c r="AT921" s="162" t="s">
        <v>200</v>
      </c>
      <c r="AU921" s="162" t="s">
        <v>96</v>
      </c>
      <c r="AV921" s="14" t="s">
        <v>96</v>
      </c>
      <c r="AW921" s="14" t="s">
        <v>41</v>
      </c>
      <c r="AX921" s="14" t="s">
        <v>86</v>
      </c>
      <c r="AY921" s="162" t="s">
        <v>190</v>
      </c>
    </row>
    <row r="922" spans="2:65" s="12" customFormat="1" ht="11.25">
      <c r="B922" s="147"/>
      <c r="D922" s="148" t="s">
        <v>200</v>
      </c>
      <c r="E922" s="149" t="s">
        <v>1</v>
      </c>
      <c r="F922" s="150" t="s">
        <v>1622</v>
      </c>
      <c r="H922" s="149" t="s">
        <v>1</v>
      </c>
      <c r="I922" s="151"/>
      <c r="L922" s="147"/>
      <c r="M922" s="152"/>
      <c r="T922" s="153"/>
      <c r="AT922" s="149" t="s">
        <v>200</v>
      </c>
      <c r="AU922" s="149" t="s">
        <v>96</v>
      </c>
      <c r="AV922" s="12" t="s">
        <v>94</v>
      </c>
      <c r="AW922" s="12" t="s">
        <v>41</v>
      </c>
      <c r="AX922" s="12" t="s">
        <v>86</v>
      </c>
      <c r="AY922" s="149" t="s">
        <v>190</v>
      </c>
    </row>
    <row r="923" spans="2:65" s="14" customFormat="1" ht="11.25">
      <c r="B923" s="161"/>
      <c r="D923" s="148" t="s">
        <v>200</v>
      </c>
      <c r="E923" s="162" t="s">
        <v>1</v>
      </c>
      <c r="F923" s="163" t="s">
        <v>1716</v>
      </c>
      <c r="H923" s="164">
        <v>-52.08</v>
      </c>
      <c r="I923" s="165"/>
      <c r="L923" s="161"/>
      <c r="M923" s="166"/>
      <c r="T923" s="167"/>
      <c r="AT923" s="162" t="s">
        <v>200</v>
      </c>
      <c r="AU923" s="162" t="s">
        <v>96</v>
      </c>
      <c r="AV923" s="14" t="s">
        <v>96</v>
      </c>
      <c r="AW923" s="14" t="s">
        <v>41</v>
      </c>
      <c r="AX923" s="14" t="s">
        <v>86</v>
      </c>
      <c r="AY923" s="162" t="s">
        <v>190</v>
      </c>
    </row>
    <row r="924" spans="2:65" s="13" customFormat="1" ht="11.25">
      <c r="B924" s="154"/>
      <c r="D924" s="148" t="s">
        <v>200</v>
      </c>
      <c r="E924" s="155" t="s">
        <v>762</v>
      </c>
      <c r="F924" s="156" t="s">
        <v>203</v>
      </c>
      <c r="H924" s="157">
        <v>40.32</v>
      </c>
      <c r="I924" s="158"/>
      <c r="L924" s="154"/>
      <c r="M924" s="159"/>
      <c r="T924" s="160"/>
      <c r="AT924" s="155" t="s">
        <v>200</v>
      </c>
      <c r="AU924" s="155" t="s">
        <v>96</v>
      </c>
      <c r="AV924" s="13" t="s">
        <v>204</v>
      </c>
      <c r="AW924" s="13" t="s">
        <v>41</v>
      </c>
      <c r="AX924" s="13" t="s">
        <v>86</v>
      </c>
      <c r="AY924" s="155" t="s">
        <v>190</v>
      </c>
    </row>
    <row r="925" spans="2:65" s="15" customFormat="1" ht="11.25">
      <c r="B925" s="168"/>
      <c r="D925" s="148" t="s">
        <v>200</v>
      </c>
      <c r="E925" s="169" t="s">
        <v>1</v>
      </c>
      <c r="F925" s="170" t="s">
        <v>207</v>
      </c>
      <c r="H925" s="171">
        <v>40.32</v>
      </c>
      <c r="I925" s="172"/>
      <c r="L925" s="168"/>
      <c r="M925" s="173"/>
      <c r="T925" s="174"/>
      <c r="AT925" s="169" t="s">
        <v>200</v>
      </c>
      <c r="AU925" s="169" t="s">
        <v>96</v>
      </c>
      <c r="AV925" s="15" t="s">
        <v>198</v>
      </c>
      <c r="AW925" s="15" t="s">
        <v>41</v>
      </c>
      <c r="AX925" s="15" t="s">
        <v>94</v>
      </c>
      <c r="AY925" s="169" t="s">
        <v>190</v>
      </c>
    </row>
    <row r="926" spans="2:65" s="1" customFormat="1" ht="16.5" customHeight="1">
      <c r="B926" s="33"/>
      <c r="C926" s="175" t="s">
        <v>1717</v>
      </c>
      <c r="D926" s="175" t="s">
        <v>593</v>
      </c>
      <c r="E926" s="176" t="s">
        <v>949</v>
      </c>
      <c r="F926" s="177" t="s">
        <v>950</v>
      </c>
      <c r="G926" s="178" t="s">
        <v>291</v>
      </c>
      <c r="H926" s="179">
        <v>92.736000000000004</v>
      </c>
      <c r="I926" s="180"/>
      <c r="J926" s="181">
        <f>ROUND(I926*H926,2)</f>
        <v>0</v>
      </c>
      <c r="K926" s="177" t="s">
        <v>197</v>
      </c>
      <c r="L926" s="182"/>
      <c r="M926" s="183" t="s">
        <v>1</v>
      </c>
      <c r="N926" s="184" t="s">
        <v>51</v>
      </c>
      <c r="P926" s="143">
        <f>O926*H926</f>
        <v>0</v>
      </c>
      <c r="Q926" s="143">
        <v>1</v>
      </c>
      <c r="R926" s="143">
        <f>Q926*H926</f>
        <v>92.736000000000004</v>
      </c>
      <c r="S926" s="143">
        <v>0</v>
      </c>
      <c r="T926" s="144">
        <f>S926*H926</f>
        <v>0</v>
      </c>
      <c r="AR926" s="145" t="s">
        <v>1625</v>
      </c>
      <c r="AT926" s="145" t="s">
        <v>593</v>
      </c>
      <c r="AU926" s="145" t="s">
        <v>96</v>
      </c>
      <c r="AY926" s="17" t="s">
        <v>190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7" t="s">
        <v>94</v>
      </c>
      <c r="BK926" s="146">
        <f>ROUND(I926*H926,2)</f>
        <v>0</v>
      </c>
      <c r="BL926" s="17" t="s">
        <v>613</v>
      </c>
      <c r="BM926" s="145" t="s">
        <v>1718</v>
      </c>
    </row>
    <row r="927" spans="2:65" s="12" customFormat="1" ht="11.25">
      <c r="B927" s="147"/>
      <c r="D927" s="148" t="s">
        <v>200</v>
      </c>
      <c r="E927" s="149" t="s">
        <v>1</v>
      </c>
      <c r="F927" s="150" t="s">
        <v>1627</v>
      </c>
      <c r="H927" s="149" t="s">
        <v>1</v>
      </c>
      <c r="I927" s="151"/>
      <c r="L927" s="147"/>
      <c r="M927" s="152"/>
      <c r="T927" s="153"/>
      <c r="AT927" s="149" t="s">
        <v>200</v>
      </c>
      <c r="AU927" s="149" t="s">
        <v>96</v>
      </c>
      <c r="AV927" s="12" t="s">
        <v>94</v>
      </c>
      <c r="AW927" s="12" t="s">
        <v>41</v>
      </c>
      <c r="AX927" s="12" t="s">
        <v>86</v>
      </c>
      <c r="AY927" s="149" t="s">
        <v>190</v>
      </c>
    </row>
    <row r="928" spans="2:65" s="12" customFormat="1" ht="11.25">
      <c r="B928" s="147"/>
      <c r="D928" s="148" t="s">
        <v>200</v>
      </c>
      <c r="E928" s="149" t="s">
        <v>1</v>
      </c>
      <c r="F928" s="150" t="s">
        <v>956</v>
      </c>
      <c r="H928" s="149" t="s">
        <v>1</v>
      </c>
      <c r="I928" s="151"/>
      <c r="L928" s="147"/>
      <c r="M928" s="152"/>
      <c r="T928" s="153"/>
      <c r="AT928" s="149" t="s">
        <v>200</v>
      </c>
      <c r="AU928" s="149" t="s">
        <v>96</v>
      </c>
      <c r="AV928" s="12" t="s">
        <v>94</v>
      </c>
      <c r="AW928" s="12" t="s">
        <v>41</v>
      </c>
      <c r="AX928" s="12" t="s">
        <v>86</v>
      </c>
      <c r="AY928" s="149" t="s">
        <v>190</v>
      </c>
    </row>
    <row r="929" spans="2:65" s="14" customFormat="1" ht="11.25">
      <c r="B929" s="161"/>
      <c r="D929" s="148" t="s">
        <v>200</v>
      </c>
      <c r="E929" s="162" t="s">
        <v>1</v>
      </c>
      <c r="F929" s="163" t="s">
        <v>1719</v>
      </c>
      <c r="H929" s="164">
        <v>92.736000000000004</v>
      </c>
      <c r="I929" s="165"/>
      <c r="L929" s="161"/>
      <c r="M929" s="166"/>
      <c r="T929" s="167"/>
      <c r="AT929" s="162" t="s">
        <v>200</v>
      </c>
      <c r="AU929" s="162" t="s">
        <v>96</v>
      </c>
      <c r="AV929" s="14" t="s">
        <v>96</v>
      </c>
      <c r="AW929" s="14" t="s">
        <v>41</v>
      </c>
      <c r="AX929" s="14" t="s">
        <v>86</v>
      </c>
      <c r="AY929" s="162" t="s">
        <v>190</v>
      </c>
    </row>
    <row r="930" spans="2:65" s="15" customFormat="1" ht="11.25">
      <c r="B930" s="168"/>
      <c r="D930" s="148" t="s">
        <v>200</v>
      </c>
      <c r="E930" s="169" t="s">
        <v>1</v>
      </c>
      <c r="F930" s="170" t="s">
        <v>207</v>
      </c>
      <c r="H930" s="171">
        <v>92.736000000000004</v>
      </c>
      <c r="I930" s="172"/>
      <c r="L930" s="168"/>
      <c r="M930" s="173"/>
      <c r="T930" s="174"/>
      <c r="AT930" s="169" t="s">
        <v>200</v>
      </c>
      <c r="AU930" s="169" t="s">
        <v>96</v>
      </c>
      <c r="AV930" s="15" t="s">
        <v>198</v>
      </c>
      <c r="AW930" s="15" t="s">
        <v>41</v>
      </c>
      <c r="AX930" s="15" t="s">
        <v>94</v>
      </c>
      <c r="AY930" s="169" t="s">
        <v>190</v>
      </c>
    </row>
    <row r="931" spans="2:65" s="1" customFormat="1" ht="16.5" customHeight="1">
      <c r="B931" s="33"/>
      <c r="C931" s="134" t="s">
        <v>1720</v>
      </c>
      <c r="D931" s="134" t="s">
        <v>193</v>
      </c>
      <c r="E931" s="135" t="s">
        <v>1630</v>
      </c>
      <c r="F931" s="136" t="s">
        <v>1631</v>
      </c>
      <c r="G931" s="137" t="s">
        <v>255</v>
      </c>
      <c r="H931" s="138">
        <v>32.619</v>
      </c>
      <c r="I931" s="139"/>
      <c r="J931" s="140">
        <f>ROUND(I931*H931,2)</f>
        <v>0</v>
      </c>
      <c r="K931" s="136" t="s">
        <v>197</v>
      </c>
      <c r="L931" s="33"/>
      <c r="M931" s="141" t="s">
        <v>1</v>
      </c>
      <c r="N931" s="142" t="s">
        <v>51</v>
      </c>
      <c r="P931" s="143">
        <f>O931*H931</f>
        <v>0</v>
      </c>
      <c r="Q931" s="143">
        <v>0</v>
      </c>
      <c r="R931" s="143">
        <f>Q931*H931</f>
        <v>0</v>
      </c>
      <c r="S931" s="143">
        <v>0</v>
      </c>
      <c r="T931" s="144">
        <f>S931*H931</f>
        <v>0</v>
      </c>
      <c r="AR931" s="145" t="s">
        <v>613</v>
      </c>
      <c r="AT931" s="145" t="s">
        <v>193</v>
      </c>
      <c r="AU931" s="145" t="s">
        <v>96</v>
      </c>
      <c r="AY931" s="17" t="s">
        <v>190</v>
      </c>
      <c r="BE931" s="146">
        <f>IF(N931="základní",J931,0)</f>
        <v>0</v>
      </c>
      <c r="BF931" s="146">
        <f>IF(N931="snížená",J931,0)</f>
        <v>0</v>
      </c>
      <c r="BG931" s="146">
        <f>IF(N931="zákl. přenesená",J931,0)</f>
        <v>0</v>
      </c>
      <c r="BH931" s="146">
        <f>IF(N931="sníž. přenesená",J931,0)</f>
        <v>0</v>
      </c>
      <c r="BI931" s="146">
        <f>IF(N931="nulová",J931,0)</f>
        <v>0</v>
      </c>
      <c r="BJ931" s="17" t="s">
        <v>94</v>
      </c>
      <c r="BK931" s="146">
        <f>ROUND(I931*H931,2)</f>
        <v>0</v>
      </c>
      <c r="BL931" s="17" t="s">
        <v>613</v>
      </c>
      <c r="BM931" s="145" t="s">
        <v>1721</v>
      </c>
    </row>
    <row r="932" spans="2:65" s="12" customFormat="1" ht="11.25">
      <c r="B932" s="147"/>
      <c r="D932" s="148" t="s">
        <v>200</v>
      </c>
      <c r="E932" s="149" t="s">
        <v>1</v>
      </c>
      <c r="F932" s="150" t="s">
        <v>1722</v>
      </c>
      <c r="H932" s="149" t="s">
        <v>1</v>
      </c>
      <c r="I932" s="151"/>
      <c r="L932" s="147"/>
      <c r="M932" s="152"/>
      <c r="T932" s="153"/>
      <c r="AT932" s="149" t="s">
        <v>200</v>
      </c>
      <c r="AU932" s="149" t="s">
        <v>96</v>
      </c>
      <c r="AV932" s="12" t="s">
        <v>94</v>
      </c>
      <c r="AW932" s="12" t="s">
        <v>41</v>
      </c>
      <c r="AX932" s="12" t="s">
        <v>86</v>
      </c>
      <c r="AY932" s="149" t="s">
        <v>190</v>
      </c>
    </row>
    <row r="933" spans="2:65" s="14" customFormat="1" ht="11.25">
      <c r="B933" s="161"/>
      <c r="D933" s="148" t="s">
        <v>200</v>
      </c>
      <c r="E933" s="162" t="s">
        <v>1</v>
      </c>
      <c r="F933" s="163" t="s">
        <v>1723</v>
      </c>
      <c r="H933" s="164">
        <v>35.28</v>
      </c>
      <c r="I933" s="165"/>
      <c r="L933" s="161"/>
      <c r="M933" s="166"/>
      <c r="T933" s="167"/>
      <c r="AT933" s="162" t="s">
        <v>200</v>
      </c>
      <c r="AU933" s="162" t="s">
        <v>96</v>
      </c>
      <c r="AV933" s="14" t="s">
        <v>96</v>
      </c>
      <c r="AW933" s="14" t="s">
        <v>41</v>
      </c>
      <c r="AX933" s="14" t="s">
        <v>86</v>
      </c>
      <c r="AY933" s="162" t="s">
        <v>190</v>
      </c>
    </row>
    <row r="934" spans="2:65" s="12" customFormat="1" ht="11.25">
      <c r="B934" s="147"/>
      <c r="D934" s="148" t="s">
        <v>200</v>
      </c>
      <c r="E934" s="149" t="s">
        <v>1</v>
      </c>
      <c r="F934" s="150" t="s">
        <v>1635</v>
      </c>
      <c r="H934" s="149" t="s">
        <v>1</v>
      </c>
      <c r="I934" s="151"/>
      <c r="L934" s="147"/>
      <c r="M934" s="152"/>
      <c r="T934" s="153"/>
      <c r="AT934" s="149" t="s">
        <v>200</v>
      </c>
      <c r="AU934" s="149" t="s">
        <v>96</v>
      </c>
      <c r="AV934" s="12" t="s">
        <v>94</v>
      </c>
      <c r="AW934" s="12" t="s">
        <v>41</v>
      </c>
      <c r="AX934" s="12" t="s">
        <v>86</v>
      </c>
      <c r="AY934" s="149" t="s">
        <v>190</v>
      </c>
    </row>
    <row r="935" spans="2:65" s="14" customFormat="1" ht="11.25">
      <c r="B935" s="161"/>
      <c r="D935" s="148" t="s">
        <v>200</v>
      </c>
      <c r="E935" s="162" t="s">
        <v>1</v>
      </c>
      <c r="F935" s="163" t="s">
        <v>1724</v>
      </c>
      <c r="H935" s="164">
        <v>-2.661</v>
      </c>
      <c r="I935" s="165"/>
      <c r="L935" s="161"/>
      <c r="M935" s="166"/>
      <c r="T935" s="167"/>
      <c r="AT935" s="162" t="s">
        <v>200</v>
      </c>
      <c r="AU935" s="162" t="s">
        <v>96</v>
      </c>
      <c r="AV935" s="14" t="s">
        <v>96</v>
      </c>
      <c r="AW935" s="14" t="s">
        <v>41</v>
      </c>
      <c r="AX935" s="14" t="s">
        <v>86</v>
      </c>
      <c r="AY935" s="162" t="s">
        <v>190</v>
      </c>
    </row>
    <row r="936" spans="2:65" s="13" customFormat="1" ht="11.25">
      <c r="B936" s="154"/>
      <c r="D936" s="148" t="s">
        <v>200</v>
      </c>
      <c r="E936" s="155" t="s">
        <v>758</v>
      </c>
      <c r="F936" s="156" t="s">
        <v>203</v>
      </c>
      <c r="H936" s="157">
        <v>32.619</v>
      </c>
      <c r="I936" s="158"/>
      <c r="L936" s="154"/>
      <c r="M936" s="159"/>
      <c r="T936" s="160"/>
      <c r="AT936" s="155" t="s">
        <v>200</v>
      </c>
      <c r="AU936" s="155" t="s">
        <v>96</v>
      </c>
      <c r="AV936" s="13" t="s">
        <v>204</v>
      </c>
      <c r="AW936" s="13" t="s">
        <v>41</v>
      </c>
      <c r="AX936" s="13" t="s">
        <v>94</v>
      </c>
      <c r="AY936" s="155" t="s">
        <v>190</v>
      </c>
    </row>
    <row r="937" spans="2:65" s="1" customFormat="1" ht="16.5" customHeight="1">
      <c r="B937" s="33"/>
      <c r="C937" s="175" t="s">
        <v>1725</v>
      </c>
      <c r="D937" s="175" t="s">
        <v>593</v>
      </c>
      <c r="E937" s="176" t="s">
        <v>1637</v>
      </c>
      <c r="F937" s="177" t="s">
        <v>1638</v>
      </c>
      <c r="G937" s="178" t="s">
        <v>291</v>
      </c>
      <c r="H937" s="179">
        <v>66.509</v>
      </c>
      <c r="I937" s="180"/>
      <c r="J937" s="181">
        <f>ROUND(I937*H937,2)</f>
        <v>0</v>
      </c>
      <c r="K937" s="177" t="s">
        <v>197</v>
      </c>
      <c r="L937" s="182"/>
      <c r="M937" s="183" t="s">
        <v>1</v>
      </c>
      <c r="N937" s="184" t="s">
        <v>51</v>
      </c>
      <c r="P937" s="143">
        <f>O937*H937</f>
        <v>0</v>
      </c>
      <c r="Q937" s="143">
        <v>1</v>
      </c>
      <c r="R937" s="143">
        <f>Q937*H937</f>
        <v>66.509</v>
      </c>
      <c r="S937" s="143">
        <v>0</v>
      </c>
      <c r="T937" s="144">
        <f>S937*H937</f>
        <v>0</v>
      </c>
      <c r="AR937" s="145" t="s">
        <v>1625</v>
      </c>
      <c r="AT937" s="145" t="s">
        <v>593</v>
      </c>
      <c r="AU937" s="145" t="s">
        <v>96</v>
      </c>
      <c r="AY937" s="17" t="s">
        <v>190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7" t="s">
        <v>94</v>
      </c>
      <c r="BK937" s="146">
        <f>ROUND(I937*H937,2)</f>
        <v>0</v>
      </c>
      <c r="BL937" s="17" t="s">
        <v>613</v>
      </c>
      <c r="BM937" s="145" t="s">
        <v>1726</v>
      </c>
    </row>
    <row r="938" spans="2:65" s="14" customFormat="1" ht="11.25">
      <c r="B938" s="161"/>
      <c r="D938" s="148" t="s">
        <v>200</v>
      </c>
      <c r="E938" s="162" t="s">
        <v>1</v>
      </c>
      <c r="F938" s="163" t="s">
        <v>1727</v>
      </c>
      <c r="H938" s="164">
        <v>66.509</v>
      </c>
      <c r="I938" s="165"/>
      <c r="L938" s="161"/>
      <c r="M938" s="166"/>
      <c r="T938" s="167"/>
      <c r="AT938" s="162" t="s">
        <v>200</v>
      </c>
      <c r="AU938" s="162" t="s">
        <v>96</v>
      </c>
      <c r="AV938" s="14" t="s">
        <v>96</v>
      </c>
      <c r="AW938" s="14" t="s">
        <v>41</v>
      </c>
      <c r="AX938" s="14" t="s">
        <v>94</v>
      </c>
      <c r="AY938" s="162" t="s">
        <v>190</v>
      </c>
    </row>
    <row r="939" spans="2:65" s="1" customFormat="1" ht="16.5" customHeight="1">
      <c r="B939" s="33"/>
      <c r="C939" s="134" t="s">
        <v>1728</v>
      </c>
      <c r="D939" s="134" t="s">
        <v>193</v>
      </c>
      <c r="E939" s="135" t="s">
        <v>1642</v>
      </c>
      <c r="F939" s="136" t="s">
        <v>1643</v>
      </c>
      <c r="G939" s="137" t="s">
        <v>255</v>
      </c>
      <c r="H939" s="138">
        <v>16.8</v>
      </c>
      <c r="I939" s="139"/>
      <c r="J939" s="140">
        <f>ROUND(I939*H939,2)</f>
        <v>0</v>
      </c>
      <c r="K939" s="136" t="s">
        <v>197</v>
      </c>
      <c r="L939" s="33"/>
      <c r="M939" s="141" t="s">
        <v>1</v>
      </c>
      <c r="N939" s="142" t="s">
        <v>51</v>
      </c>
      <c r="P939" s="143">
        <f>O939*H939</f>
        <v>0</v>
      </c>
      <c r="Q939" s="143">
        <v>1.8907700000000001</v>
      </c>
      <c r="R939" s="143">
        <f>Q939*H939</f>
        <v>31.764936000000002</v>
      </c>
      <c r="S939" s="143">
        <v>0</v>
      </c>
      <c r="T939" s="144">
        <f>S939*H939</f>
        <v>0</v>
      </c>
      <c r="AR939" s="145" t="s">
        <v>613</v>
      </c>
      <c r="AT939" s="145" t="s">
        <v>193</v>
      </c>
      <c r="AU939" s="145" t="s">
        <v>96</v>
      </c>
      <c r="AY939" s="17" t="s">
        <v>190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7" t="s">
        <v>94</v>
      </c>
      <c r="BK939" s="146">
        <f>ROUND(I939*H939,2)</f>
        <v>0</v>
      </c>
      <c r="BL939" s="17" t="s">
        <v>613</v>
      </c>
      <c r="BM939" s="145" t="s">
        <v>1729</v>
      </c>
    </row>
    <row r="940" spans="2:65" s="12" customFormat="1" ht="11.25">
      <c r="B940" s="147"/>
      <c r="D940" s="148" t="s">
        <v>200</v>
      </c>
      <c r="E940" s="149" t="s">
        <v>1</v>
      </c>
      <c r="F940" s="150" t="s">
        <v>1730</v>
      </c>
      <c r="H940" s="149" t="s">
        <v>1</v>
      </c>
      <c r="I940" s="151"/>
      <c r="L940" s="147"/>
      <c r="M940" s="152"/>
      <c r="T940" s="153"/>
      <c r="AT940" s="149" t="s">
        <v>200</v>
      </c>
      <c r="AU940" s="149" t="s">
        <v>96</v>
      </c>
      <c r="AV940" s="12" t="s">
        <v>94</v>
      </c>
      <c r="AW940" s="12" t="s">
        <v>41</v>
      </c>
      <c r="AX940" s="12" t="s">
        <v>86</v>
      </c>
      <c r="AY940" s="149" t="s">
        <v>190</v>
      </c>
    </row>
    <row r="941" spans="2:65" s="14" customFormat="1" ht="11.25">
      <c r="B941" s="161"/>
      <c r="D941" s="148" t="s">
        <v>200</v>
      </c>
      <c r="E941" s="162" t="s">
        <v>1</v>
      </c>
      <c r="F941" s="163" t="s">
        <v>1731</v>
      </c>
      <c r="H941" s="164">
        <v>16.8</v>
      </c>
      <c r="I941" s="165"/>
      <c r="L941" s="161"/>
      <c r="M941" s="166"/>
      <c r="T941" s="167"/>
      <c r="AT941" s="162" t="s">
        <v>200</v>
      </c>
      <c r="AU941" s="162" t="s">
        <v>96</v>
      </c>
      <c r="AV941" s="14" t="s">
        <v>96</v>
      </c>
      <c r="AW941" s="14" t="s">
        <v>41</v>
      </c>
      <c r="AX941" s="14" t="s">
        <v>86</v>
      </c>
      <c r="AY941" s="162" t="s">
        <v>190</v>
      </c>
    </row>
    <row r="942" spans="2:65" s="13" customFormat="1" ht="11.25">
      <c r="B942" s="154"/>
      <c r="D942" s="148" t="s">
        <v>200</v>
      </c>
      <c r="E942" s="155" t="s">
        <v>1732</v>
      </c>
      <c r="F942" s="156" t="s">
        <v>203</v>
      </c>
      <c r="H942" s="157">
        <v>16.8</v>
      </c>
      <c r="I942" s="158"/>
      <c r="L942" s="154"/>
      <c r="M942" s="159"/>
      <c r="T942" s="160"/>
      <c r="AT942" s="155" t="s">
        <v>200</v>
      </c>
      <c r="AU942" s="155" t="s">
        <v>96</v>
      </c>
      <c r="AV942" s="13" t="s">
        <v>204</v>
      </c>
      <c r="AW942" s="13" t="s">
        <v>41</v>
      </c>
      <c r="AX942" s="13" t="s">
        <v>94</v>
      </c>
      <c r="AY942" s="155" t="s">
        <v>190</v>
      </c>
    </row>
    <row r="943" spans="2:65" s="1" customFormat="1" ht="21.75" customHeight="1">
      <c r="B943" s="33"/>
      <c r="C943" s="134" t="s">
        <v>1733</v>
      </c>
      <c r="D943" s="134" t="s">
        <v>193</v>
      </c>
      <c r="E943" s="135" t="s">
        <v>1088</v>
      </c>
      <c r="F943" s="136" t="s">
        <v>1089</v>
      </c>
      <c r="G943" s="137" t="s">
        <v>291</v>
      </c>
      <c r="H943" s="138">
        <v>201.34399999999999</v>
      </c>
      <c r="I943" s="139"/>
      <c r="J943" s="140">
        <f>ROUND(I943*H943,2)</f>
        <v>0</v>
      </c>
      <c r="K943" s="136" t="s">
        <v>197</v>
      </c>
      <c r="L943" s="33"/>
      <c r="M943" s="141" t="s">
        <v>1</v>
      </c>
      <c r="N943" s="142" t="s">
        <v>51</v>
      </c>
      <c r="P943" s="143">
        <f>O943*H943</f>
        <v>0</v>
      </c>
      <c r="Q943" s="143">
        <v>0</v>
      </c>
      <c r="R943" s="143">
        <f>Q943*H943</f>
        <v>0</v>
      </c>
      <c r="S943" s="143">
        <v>0</v>
      </c>
      <c r="T943" s="144">
        <f>S943*H943</f>
        <v>0</v>
      </c>
      <c r="AR943" s="145" t="s">
        <v>613</v>
      </c>
      <c r="AT943" s="145" t="s">
        <v>193</v>
      </c>
      <c r="AU943" s="145" t="s">
        <v>96</v>
      </c>
      <c r="AY943" s="17" t="s">
        <v>190</v>
      </c>
      <c r="BE943" s="146">
        <f>IF(N943="základní",J943,0)</f>
        <v>0</v>
      </c>
      <c r="BF943" s="146">
        <f>IF(N943="snížená",J943,0)</f>
        <v>0</v>
      </c>
      <c r="BG943" s="146">
        <f>IF(N943="zákl. přenesená",J943,0)</f>
        <v>0</v>
      </c>
      <c r="BH943" s="146">
        <f>IF(N943="sníž. přenesená",J943,0)</f>
        <v>0</v>
      </c>
      <c r="BI943" s="146">
        <f>IF(N943="nulová",J943,0)</f>
        <v>0</v>
      </c>
      <c r="BJ943" s="17" t="s">
        <v>94</v>
      </c>
      <c r="BK943" s="146">
        <f>ROUND(I943*H943,2)</f>
        <v>0</v>
      </c>
      <c r="BL943" s="17" t="s">
        <v>613</v>
      </c>
      <c r="BM943" s="145" t="s">
        <v>1734</v>
      </c>
    </row>
    <row r="944" spans="2:65" s="12" customFormat="1" ht="11.25">
      <c r="B944" s="147"/>
      <c r="D944" s="148" t="s">
        <v>200</v>
      </c>
      <c r="E944" s="149" t="s">
        <v>1</v>
      </c>
      <c r="F944" s="150" t="s">
        <v>1650</v>
      </c>
      <c r="H944" s="149" t="s">
        <v>1</v>
      </c>
      <c r="I944" s="151"/>
      <c r="L944" s="147"/>
      <c r="M944" s="152"/>
      <c r="T944" s="153"/>
      <c r="AT944" s="149" t="s">
        <v>200</v>
      </c>
      <c r="AU944" s="149" t="s">
        <v>96</v>
      </c>
      <c r="AV944" s="12" t="s">
        <v>94</v>
      </c>
      <c r="AW944" s="12" t="s">
        <v>41</v>
      </c>
      <c r="AX944" s="12" t="s">
        <v>86</v>
      </c>
      <c r="AY944" s="149" t="s">
        <v>190</v>
      </c>
    </row>
    <row r="945" spans="2:65" s="14" customFormat="1" ht="11.25">
      <c r="B945" s="161"/>
      <c r="D945" s="148" t="s">
        <v>200</v>
      </c>
      <c r="E945" s="162" t="s">
        <v>1</v>
      </c>
      <c r="F945" s="163" t="s">
        <v>1735</v>
      </c>
      <c r="H945" s="164">
        <v>201.63399999999999</v>
      </c>
      <c r="I945" s="165"/>
      <c r="L945" s="161"/>
      <c r="M945" s="166"/>
      <c r="T945" s="167"/>
      <c r="AT945" s="162" t="s">
        <v>200</v>
      </c>
      <c r="AU945" s="162" t="s">
        <v>96</v>
      </c>
      <c r="AV945" s="14" t="s">
        <v>96</v>
      </c>
      <c r="AW945" s="14" t="s">
        <v>41</v>
      </c>
      <c r="AX945" s="14" t="s">
        <v>86</v>
      </c>
      <c r="AY945" s="162" t="s">
        <v>190</v>
      </c>
    </row>
    <row r="946" spans="2:65" s="14" customFormat="1" ht="11.25">
      <c r="B946" s="161"/>
      <c r="D946" s="148" t="s">
        <v>200</v>
      </c>
      <c r="E946" s="162" t="s">
        <v>1</v>
      </c>
      <c r="F946" s="163" t="s">
        <v>1736</v>
      </c>
      <c r="H946" s="164">
        <v>-0.28999999999999998</v>
      </c>
      <c r="I946" s="165"/>
      <c r="L946" s="161"/>
      <c r="M946" s="166"/>
      <c r="T946" s="167"/>
      <c r="AT946" s="162" t="s">
        <v>200</v>
      </c>
      <c r="AU946" s="162" t="s">
        <v>96</v>
      </c>
      <c r="AV946" s="14" t="s">
        <v>96</v>
      </c>
      <c r="AW946" s="14" t="s">
        <v>41</v>
      </c>
      <c r="AX946" s="14" t="s">
        <v>86</v>
      </c>
      <c r="AY946" s="162" t="s">
        <v>190</v>
      </c>
    </row>
    <row r="947" spans="2:65" s="15" customFormat="1" ht="11.25">
      <c r="B947" s="168"/>
      <c r="D947" s="148" t="s">
        <v>200</v>
      </c>
      <c r="E947" s="169" t="s">
        <v>1</v>
      </c>
      <c r="F947" s="170" t="s">
        <v>207</v>
      </c>
      <c r="H947" s="171">
        <v>201.34399999999999</v>
      </c>
      <c r="I947" s="172"/>
      <c r="L947" s="168"/>
      <c r="M947" s="173"/>
      <c r="T947" s="174"/>
      <c r="AT947" s="169" t="s">
        <v>200</v>
      </c>
      <c r="AU947" s="169" t="s">
        <v>96</v>
      </c>
      <c r="AV947" s="15" t="s">
        <v>198</v>
      </c>
      <c r="AW947" s="15" t="s">
        <v>41</v>
      </c>
      <c r="AX947" s="15" t="s">
        <v>94</v>
      </c>
      <c r="AY947" s="169" t="s">
        <v>190</v>
      </c>
    </row>
    <row r="948" spans="2:65" s="1" customFormat="1" ht="16.5" customHeight="1">
      <c r="B948" s="33"/>
      <c r="C948" s="134" t="s">
        <v>1737</v>
      </c>
      <c r="D948" s="134" t="s">
        <v>193</v>
      </c>
      <c r="E948" s="135" t="s">
        <v>1654</v>
      </c>
      <c r="F948" s="136" t="s">
        <v>1655</v>
      </c>
      <c r="G948" s="137" t="s">
        <v>1656</v>
      </c>
      <c r="H948" s="138">
        <v>0.28000000000000003</v>
      </c>
      <c r="I948" s="139"/>
      <c r="J948" s="140">
        <f>ROUND(I948*H948,2)</f>
        <v>0</v>
      </c>
      <c r="K948" s="136" t="s">
        <v>197</v>
      </c>
      <c r="L948" s="33"/>
      <c r="M948" s="141" t="s">
        <v>1</v>
      </c>
      <c r="N948" s="142" t="s">
        <v>51</v>
      </c>
      <c r="P948" s="143">
        <f>O948*H948</f>
        <v>0</v>
      </c>
      <c r="Q948" s="143">
        <v>8.8000000000000005E-3</v>
      </c>
      <c r="R948" s="143">
        <f>Q948*H948</f>
        <v>2.4640000000000005E-3</v>
      </c>
      <c r="S948" s="143">
        <v>0</v>
      </c>
      <c r="T948" s="144">
        <f>S948*H948</f>
        <v>0</v>
      </c>
      <c r="AR948" s="145" t="s">
        <v>613</v>
      </c>
      <c r="AT948" s="145" t="s">
        <v>193</v>
      </c>
      <c r="AU948" s="145" t="s">
        <v>96</v>
      </c>
      <c r="AY948" s="17" t="s">
        <v>190</v>
      </c>
      <c r="BE948" s="146">
        <f>IF(N948="základní",J948,0)</f>
        <v>0</v>
      </c>
      <c r="BF948" s="146">
        <f>IF(N948="snížená",J948,0)</f>
        <v>0</v>
      </c>
      <c r="BG948" s="146">
        <f>IF(N948="zákl. přenesená",J948,0)</f>
        <v>0</v>
      </c>
      <c r="BH948" s="146">
        <f>IF(N948="sníž. přenesená",J948,0)</f>
        <v>0</v>
      </c>
      <c r="BI948" s="146">
        <f>IF(N948="nulová",J948,0)</f>
        <v>0</v>
      </c>
      <c r="BJ948" s="17" t="s">
        <v>94</v>
      </c>
      <c r="BK948" s="146">
        <f>ROUND(I948*H948,2)</f>
        <v>0</v>
      </c>
      <c r="BL948" s="17" t="s">
        <v>613</v>
      </c>
      <c r="BM948" s="145" t="s">
        <v>1738</v>
      </c>
    </row>
    <row r="949" spans="2:65" s="12" customFormat="1" ht="11.25">
      <c r="B949" s="147"/>
      <c r="D949" s="148" t="s">
        <v>200</v>
      </c>
      <c r="E949" s="149" t="s">
        <v>1</v>
      </c>
      <c r="F949" s="150" t="s">
        <v>1658</v>
      </c>
      <c r="H949" s="149" t="s">
        <v>1</v>
      </c>
      <c r="I949" s="151"/>
      <c r="L949" s="147"/>
      <c r="M949" s="152"/>
      <c r="T949" s="153"/>
      <c r="AT949" s="149" t="s">
        <v>200</v>
      </c>
      <c r="AU949" s="149" t="s">
        <v>96</v>
      </c>
      <c r="AV949" s="12" t="s">
        <v>94</v>
      </c>
      <c r="AW949" s="12" t="s">
        <v>41</v>
      </c>
      <c r="AX949" s="12" t="s">
        <v>86</v>
      </c>
      <c r="AY949" s="149" t="s">
        <v>190</v>
      </c>
    </row>
    <row r="950" spans="2:65" s="14" customFormat="1" ht="11.25">
      <c r="B950" s="161"/>
      <c r="D950" s="148" t="s">
        <v>200</v>
      </c>
      <c r="E950" s="162" t="s">
        <v>1</v>
      </c>
      <c r="F950" s="163" t="s">
        <v>1739</v>
      </c>
      <c r="H950" s="164">
        <v>0.28000000000000003</v>
      </c>
      <c r="I950" s="165"/>
      <c r="L950" s="161"/>
      <c r="M950" s="166"/>
      <c r="T950" s="167"/>
      <c r="AT950" s="162" t="s">
        <v>200</v>
      </c>
      <c r="AU950" s="162" t="s">
        <v>96</v>
      </c>
      <c r="AV950" s="14" t="s">
        <v>96</v>
      </c>
      <c r="AW950" s="14" t="s">
        <v>41</v>
      </c>
      <c r="AX950" s="14" t="s">
        <v>94</v>
      </c>
      <c r="AY950" s="162" t="s">
        <v>190</v>
      </c>
    </row>
    <row r="951" spans="2:65" s="1" customFormat="1" ht="16.5" customHeight="1">
      <c r="B951" s="33"/>
      <c r="C951" s="134" t="s">
        <v>1740</v>
      </c>
      <c r="D951" s="134" t="s">
        <v>193</v>
      </c>
      <c r="E951" s="135" t="s">
        <v>1661</v>
      </c>
      <c r="F951" s="136" t="s">
        <v>1662</v>
      </c>
      <c r="G951" s="137" t="s">
        <v>224</v>
      </c>
      <c r="H951" s="138">
        <v>280</v>
      </c>
      <c r="I951" s="139"/>
      <c r="J951" s="140">
        <f>ROUND(I951*H951,2)</f>
        <v>0</v>
      </c>
      <c r="K951" s="136" t="s">
        <v>197</v>
      </c>
      <c r="L951" s="33"/>
      <c r="M951" s="141" t="s">
        <v>1</v>
      </c>
      <c r="N951" s="142" t="s">
        <v>51</v>
      </c>
      <c r="P951" s="143">
        <f>O951*H951</f>
        <v>0</v>
      </c>
      <c r="Q951" s="143">
        <v>1.2E-4</v>
      </c>
      <c r="R951" s="143">
        <f>Q951*H951</f>
        <v>3.3599999999999998E-2</v>
      </c>
      <c r="S951" s="143">
        <v>0</v>
      </c>
      <c r="T951" s="144">
        <f>S951*H951</f>
        <v>0</v>
      </c>
      <c r="AR951" s="145" t="s">
        <v>613</v>
      </c>
      <c r="AT951" s="145" t="s">
        <v>193</v>
      </c>
      <c r="AU951" s="145" t="s">
        <v>96</v>
      </c>
      <c r="AY951" s="17" t="s">
        <v>190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7" t="s">
        <v>94</v>
      </c>
      <c r="BK951" s="146">
        <f>ROUND(I951*H951,2)</f>
        <v>0</v>
      </c>
      <c r="BL951" s="17" t="s">
        <v>613</v>
      </c>
      <c r="BM951" s="145" t="s">
        <v>1741</v>
      </c>
    </row>
    <row r="952" spans="2:65" s="12" customFormat="1" ht="11.25">
      <c r="B952" s="147"/>
      <c r="D952" s="148" t="s">
        <v>200</v>
      </c>
      <c r="E952" s="149" t="s">
        <v>1</v>
      </c>
      <c r="F952" s="150" t="s">
        <v>1742</v>
      </c>
      <c r="H952" s="149" t="s">
        <v>1</v>
      </c>
      <c r="I952" s="151"/>
      <c r="L952" s="147"/>
      <c r="M952" s="152"/>
      <c r="T952" s="153"/>
      <c r="AT952" s="149" t="s">
        <v>200</v>
      </c>
      <c r="AU952" s="149" t="s">
        <v>96</v>
      </c>
      <c r="AV952" s="12" t="s">
        <v>94</v>
      </c>
      <c r="AW952" s="12" t="s">
        <v>41</v>
      </c>
      <c r="AX952" s="12" t="s">
        <v>86</v>
      </c>
      <c r="AY952" s="149" t="s">
        <v>190</v>
      </c>
    </row>
    <row r="953" spans="2:65" s="14" customFormat="1" ht="11.25">
      <c r="B953" s="161"/>
      <c r="D953" s="148" t="s">
        <v>200</v>
      </c>
      <c r="E953" s="162" t="s">
        <v>1</v>
      </c>
      <c r="F953" s="163" t="s">
        <v>740</v>
      </c>
      <c r="H953" s="164">
        <v>280</v>
      </c>
      <c r="I953" s="165"/>
      <c r="L953" s="161"/>
      <c r="M953" s="166"/>
      <c r="T953" s="167"/>
      <c r="AT953" s="162" t="s">
        <v>200</v>
      </c>
      <c r="AU953" s="162" t="s">
        <v>96</v>
      </c>
      <c r="AV953" s="14" t="s">
        <v>96</v>
      </c>
      <c r="AW953" s="14" t="s">
        <v>41</v>
      </c>
      <c r="AX953" s="14" t="s">
        <v>94</v>
      </c>
      <c r="AY953" s="162" t="s">
        <v>190</v>
      </c>
    </row>
    <row r="954" spans="2:65" s="1" customFormat="1" ht="24.2" customHeight="1">
      <c r="B954" s="33"/>
      <c r="C954" s="134" t="s">
        <v>1743</v>
      </c>
      <c r="D954" s="134" t="s">
        <v>193</v>
      </c>
      <c r="E954" s="135" t="s">
        <v>1744</v>
      </c>
      <c r="F954" s="136" t="s">
        <v>1745</v>
      </c>
      <c r="G954" s="137" t="s">
        <v>224</v>
      </c>
      <c r="H954" s="138">
        <v>280</v>
      </c>
      <c r="I954" s="139"/>
      <c r="J954" s="140">
        <f>ROUND(I954*H954,2)</f>
        <v>0</v>
      </c>
      <c r="K954" s="136" t="s">
        <v>214</v>
      </c>
      <c r="L954" s="33"/>
      <c r="M954" s="141" t="s">
        <v>1</v>
      </c>
      <c r="N954" s="142" t="s">
        <v>51</v>
      </c>
      <c r="P954" s="143">
        <f>O954*H954</f>
        <v>0</v>
      </c>
      <c r="Q954" s="143">
        <v>0</v>
      </c>
      <c r="R954" s="143">
        <f>Q954*H954</f>
        <v>0</v>
      </c>
      <c r="S954" s="143">
        <v>0</v>
      </c>
      <c r="T954" s="144">
        <f>S954*H954</f>
        <v>0</v>
      </c>
      <c r="AR954" s="145" t="s">
        <v>613</v>
      </c>
      <c r="AT954" s="145" t="s">
        <v>193</v>
      </c>
      <c r="AU954" s="145" t="s">
        <v>96</v>
      </c>
      <c r="AY954" s="17" t="s">
        <v>190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7" t="s">
        <v>94</v>
      </c>
      <c r="BK954" s="146">
        <f>ROUND(I954*H954,2)</f>
        <v>0</v>
      </c>
      <c r="BL954" s="17" t="s">
        <v>613</v>
      </c>
      <c r="BM954" s="145" t="s">
        <v>1746</v>
      </c>
    </row>
    <row r="955" spans="2:65" s="14" customFormat="1" ht="11.25">
      <c r="B955" s="161"/>
      <c r="D955" s="148" t="s">
        <v>200</v>
      </c>
      <c r="E955" s="162" t="s">
        <v>1</v>
      </c>
      <c r="F955" s="163" t="s">
        <v>740</v>
      </c>
      <c r="H955" s="164">
        <v>280</v>
      </c>
      <c r="I955" s="165"/>
      <c r="L955" s="161"/>
      <c r="M955" s="166"/>
      <c r="T955" s="167"/>
      <c r="AT955" s="162" t="s">
        <v>200</v>
      </c>
      <c r="AU955" s="162" t="s">
        <v>96</v>
      </c>
      <c r="AV955" s="14" t="s">
        <v>96</v>
      </c>
      <c r="AW955" s="14" t="s">
        <v>41</v>
      </c>
      <c r="AX955" s="14" t="s">
        <v>94</v>
      </c>
      <c r="AY955" s="162" t="s">
        <v>190</v>
      </c>
    </row>
    <row r="956" spans="2:65" s="1" customFormat="1" ht="24.2" customHeight="1">
      <c r="B956" s="33"/>
      <c r="C956" s="134" t="s">
        <v>1747</v>
      </c>
      <c r="D956" s="134" t="s">
        <v>193</v>
      </c>
      <c r="E956" s="135" t="s">
        <v>1748</v>
      </c>
      <c r="F956" s="136" t="s">
        <v>1749</v>
      </c>
      <c r="G956" s="137" t="s">
        <v>255</v>
      </c>
      <c r="H956" s="138">
        <v>0.154</v>
      </c>
      <c r="I956" s="139"/>
      <c r="J956" s="140">
        <f>ROUND(I956*H956,2)</f>
        <v>0</v>
      </c>
      <c r="K956" s="136" t="s">
        <v>214</v>
      </c>
      <c r="L956" s="33"/>
      <c r="M956" s="141" t="s">
        <v>1</v>
      </c>
      <c r="N956" s="142" t="s">
        <v>51</v>
      </c>
      <c r="P956" s="143">
        <f>O956*H956</f>
        <v>0</v>
      </c>
      <c r="Q956" s="143">
        <v>2.4E-2</v>
      </c>
      <c r="R956" s="143">
        <f>Q956*H956</f>
        <v>3.6960000000000001E-3</v>
      </c>
      <c r="S956" s="143">
        <v>0</v>
      </c>
      <c r="T956" s="144">
        <f>S956*H956</f>
        <v>0</v>
      </c>
      <c r="AR956" s="145" t="s">
        <v>613</v>
      </c>
      <c r="AT956" s="145" t="s">
        <v>193</v>
      </c>
      <c r="AU956" s="145" t="s">
        <v>96</v>
      </c>
      <c r="AY956" s="17" t="s">
        <v>190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7" t="s">
        <v>94</v>
      </c>
      <c r="BK956" s="146">
        <f>ROUND(I956*H956,2)</f>
        <v>0</v>
      </c>
      <c r="BL956" s="17" t="s">
        <v>613</v>
      </c>
      <c r="BM956" s="145" t="s">
        <v>1750</v>
      </c>
    </row>
    <row r="957" spans="2:65" s="12" customFormat="1" ht="11.25">
      <c r="B957" s="147"/>
      <c r="D957" s="148" t="s">
        <v>200</v>
      </c>
      <c r="E957" s="149" t="s">
        <v>1</v>
      </c>
      <c r="F957" s="150" t="s">
        <v>1751</v>
      </c>
      <c r="H957" s="149" t="s">
        <v>1</v>
      </c>
      <c r="I957" s="151"/>
      <c r="L957" s="147"/>
      <c r="M957" s="152"/>
      <c r="T957" s="153"/>
      <c r="AT957" s="149" t="s">
        <v>200</v>
      </c>
      <c r="AU957" s="149" t="s">
        <v>96</v>
      </c>
      <c r="AV957" s="12" t="s">
        <v>94</v>
      </c>
      <c r="AW957" s="12" t="s">
        <v>41</v>
      </c>
      <c r="AX957" s="12" t="s">
        <v>86</v>
      </c>
      <c r="AY957" s="149" t="s">
        <v>190</v>
      </c>
    </row>
    <row r="958" spans="2:65" s="14" customFormat="1" ht="11.25">
      <c r="B958" s="161"/>
      <c r="D958" s="148" t="s">
        <v>200</v>
      </c>
      <c r="E958" s="162" t="s">
        <v>1</v>
      </c>
      <c r="F958" s="163" t="s">
        <v>1752</v>
      </c>
      <c r="H958" s="164">
        <v>0.14599999999999999</v>
      </c>
      <c r="I958" s="165"/>
      <c r="L958" s="161"/>
      <c r="M958" s="166"/>
      <c r="T958" s="167"/>
      <c r="AT958" s="162" t="s">
        <v>200</v>
      </c>
      <c r="AU958" s="162" t="s">
        <v>96</v>
      </c>
      <c r="AV958" s="14" t="s">
        <v>96</v>
      </c>
      <c r="AW958" s="14" t="s">
        <v>41</v>
      </c>
      <c r="AX958" s="14" t="s">
        <v>86</v>
      </c>
      <c r="AY958" s="162" t="s">
        <v>190</v>
      </c>
    </row>
    <row r="959" spans="2:65" s="14" customFormat="1" ht="11.25">
      <c r="B959" s="161"/>
      <c r="D959" s="148" t="s">
        <v>200</v>
      </c>
      <c r="E959" s="162" t="s">
        <v>1</v>
      </c>
      <c r="F959" s="163" t="s">
        <v>1753</v>
      </c>
      <c r="H959" s="164">
        <v>8.0000000000000002E-3</v>
      </c>
      <c r="I959" s="165"/>
      <c r="L959" s="161"/>
      <c r="M959" s="166"/>
      <c r="T959" s="167"/>
      <c r="AT959" s="162" t="s">
        <v>200</v>
      </c>
      <c r="AU959" s="162" t="s">
        <v>96</v>
      </c>
      <c r="AV959" s="14" t="s">
        <v>96</v>
      </c>
      <c r="AW959" s="14" t="s">
        <v>41</v>
      </c>
      <c r="AX959" s="14" t="s">
        <v>86</v>
      </c>
      <c r="AY959" s="162" t="s">
        <v>190</v>
      </c>
    </row>
    <row r="960" spans="2:65" s="15" customFormat="1" ht="11.25">
      <c r="B960" s="168"/>
      <c r="D960" s="148" t="s">
        <v>200</v>
      </c>
      <c r="E960" s="169" t="s">
        <v>1</v>
      </c>
      <c r="F960" s="170" t="s">
        <v>207</v>
      </c>
      <c r="H960" s="171">
        <v>0.154</v>
      </c>
      <c r="I960" s="172"/>
      <c r="L960" s="168"/>
      <c r="M960" s="173"/>
      <c r="T960" s="174"/>
      <c r="AT960" s="169" t="s">
        <v>200</v>
      </c>
      <c r="AU960" s="169" t="s">
        <v>96</v>
      </c>
      <c r="AV960" s="15" t="s">
        <v>198</v>
      </c>
      <c r="AW960" s="15" t="s">
        <v>41</v>
      </c>
      <c r="AX960" s="15" t="s">
        <v>94</v>
      </c>
      <c r="AY960" s="169" t="s">
        <v>190</v>
      </c>
    </row>
    <row r="961" spans="2:65" s="1" customFormat="1" ht="16.5" customHeight="1">
      <c r="B961" s="33"/>
      <c r="C961" s="134" t="s">
        <v>1754</v>
      </c>
      <c r="D961" s="134" t="s">
        <v>193</v>
      </c>
      <c r="E961" s="135" t="s">
        <v>1755</v>
      </c>
      <c r="F961" s="136" t="s">
        <v>1756</v>
      </c>
      <c r="G961" s="137" t="s">
        <v>224</v>
      </c>
      <c r="H961" s="138">
        <v>280</v>
      </c>
      <c r="I961" s="139"/>
      <c r="J961" s="140">
        <f>ROUND(I961*H961,2)</f>
        <v>0</v>
      </c>
      <c r="K961" s="136" t="s">
        <v>197</v>
      </c>
      <c r="L961" s="33"/>
      <c r="M961" s="141" t="s">
        <v>1</v>
      </c>
      <c r="N961" s="142" t="s">
        <v>51</v>
      </c>
      <c r="P961" s="143">
        <f>O961*H961</f>
        <v>0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613</v>
      </c>
      <c r="AT961" s="145" t="s">
        <v>193</v>
      </c>
      <c r="AU961" s="145" t="s">
        <v>96</v>
      </c>
      <c r="AY961" s="17" t="s">
        <v>190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7" t="s">
        <v>94</v>
      </c>
      <c r="BK961" s="146">
        <f>ROUND(I961*H961,2)</f>
        <v>0</v>
      </c>
      <c r="BL961" s="17" t="s">
        <v>613</v>
      </c>
      <c r="BM961" s="145" t="s">
        <v>1757</v>
      </c>
    </row>
    <row r="962" spans="2:65" s="12" customFormat="1" ht="11.25">
      <c r="B962" s="147"/>
      <c r="D962" s="148" t="s">
        <v>200</v>
      </c>
      <c r="E962" s="149" t="s">
        <v>1</v>
      </c>
      <c r="F962" s="150" t="s">
        <v>1758</v>
      </c>
      <c r="H962" s="149" t="s">
        <v>1</v>
      </c>
      <c r="I962" s="151"/>
      <c r="L962" s="147"/>
      <c r="M962" s="152"/>
      <c r="T962" s="153"/>
      <c r="AT962" s="149" t="s">
        <v>200</v>
      </c>
      <c r="AU962" s="149" t="s">
        <v>96</v>
      </c>
      <c r="AV962" s="12" t="s">
        <v>94</v>
      </c>
      <c r="AW962" s="12" t="s">
        <v>41</v>
      </c>
      <c r="AX962" s="12" t="s">
        <v>86</v>
      </c>
      <c r="AY962" s="149" t="s">
        <v>190</v>
      </c>
    </row>
    <row r="963" spans="2:65" s="12" customFormat="1" ht="11.25">
      <c r="B963" s="147"/>
      <c r="D963" s="148" t="s">
        <v>200</v>
      </c>
      <c r="E963" s="149" t="s">
        <v>1</v>
      </c>
      <c r="F963" s="150" t="s">
        <v>1759</v>
      </c>
      <c r="H963" s="149" t="s">
        <v>1</v>
      </c>
      <c r="I963" s="151"/>
      <c r="L963" s="147"/>
      <c r="M963" s="152"/>
      <c r="T963" s="153"/>
      <c r="AT963" s="149" t="s">
        <v>200</v>
      </c>
      <c r="AU963" s="149" t="s">
        <v>96</v>
      </c>
      <c r="AV963" s="12" t="s">
        <v>94</v>
      </c>
      <c r="AW963" s="12" t="s">
        <v>41</v>
      </c>
      <c r="AX963" s="12" t="s">
        <v>86</v>
      </c>
      <c r="AY963" s="149" t="s">
        <v>190</v>
      </c>
    </row>
    <row r="964" spans="2:65" s="14" customFormat="1" ht="11.25">
      <c r="B964" s="161"/>
      <c r="D964" s="148" t="s">
        <v>200</v>
      </c>
      <c r="E964" s="162" t="s">
        <v>1</v>
      </c>
      <c r="F964" s="163" t="s">
        <v>1760</v>
      </c>
      <c r="H964" s="164">
        <v>280</v>
      </c>
      <c r="I964" s="165"/>
      <c r="L964" s="161"/>
      <c r="M964" s="166"/>
      <c r="T964" s="167"/>
      <c r="AT964" s="162" t="s">
        <v>200</v>
      </c>
      <c r="AU964" s="162" t="s">
        <v>96</v>
      </c>
      <c r="AV964" s="14" t="s">
        <v>96</v>
      </c>
      <c r="AW964" s="14" t="s">
        <v>41</v>
      </c>
      <c r="AX964" s="14" t="s">
        <v>86</v>
      </c>
      <c r="AY964" s="162" t="s">
        <v>190</v>
      </c>
    </row>
    <row r="965" spans="2:65" s="13" customFormat="1" ht="11.25">
      <c r="B965" s="154"/>
      <c r="D965" s="148" t="s">
        <v>200</v>
      </c>
      <c r="E965" s="155" t="s">
        <v>740</v>
      </c>
      <c r="F965" s="156" t="s">
        <v>1761</v>
      </c>
      <c r="H965" s="157">
        <v>280</v>
      </c>
      <c r="I965" s="158"/>
      <c r="L965" s="154"/>
      <c r="M965" s="159"/>
      <c r="T965" s="160"/>
      <c r="AT965" s="155" t="s">
        <v>200</v>
      </c>
      <c r="AU965" s="155" t="s">
        <v>96</v>
      </c>
      <c r="AV965" s="13" t="s">
        <v>204</v>
      </c>
      <c r="AW965" s="13" t="s">
        <v>41</v>
      </c>
      <c r="AX965" s="13" t="s">
        <v>86</v>
      </c>
      <c r="AY965" s="155" t="s">
        <v>190</v>
      </c>
    </row>
    <row r="966" spans="2:65" s="15" customFormat="1" ht="11.25">
      <c r="B966" s="168"/>
      <c r="D966" s="148" t="s">
        <v>200</v>
      </c>
      <c r="E966" s="169" t="s">
        <v>1</v>
      </c>
      <c r="F966" s="170" t="s">
        <v>207</v>
      </c>
      <c r="H966" s="171">
        <v>280</v>
      </c>
      <c r="I966" s="172"/>
      <c r="L966" s="168"/>
      <c r="M966" s="173"/>
      <c r="T966" s="174"/>
      <c r="AT966" s="169" t="s">
        <v>200</v>
      </c>
      <c r="AU966" s="169" t="s">
        <v>96</v>
      </c>
      <c r="AV966" s="15" t="s">
        <v>198</v>
      </c>
      <c r="AW966" s="15" t="s">
        <v>41</v>
      </c>
      <c r="AX966" s="15" t="s">
        <v>94</v>
      </c>
      <c r="AY966" s="169" t="s">
        <v>190</v>
      </c>
    </row>
    <row r="967" spans="2:65" s="1" customFormat="1" ht="16.5" customHeight="1">
      <c r="B967" s="33"/>
      <c r="C967" s="175" t="s">
        <v>1762</v>
      </c>
      <c r="D967" s="175" t="s">
        <v>593</v>
      </c>
      <c r="E967" s="176" t="s">
        <v>1763</v>
      </c>
      <c r="F967" s="177" t="s">
        <v>1764</v>
      </c>
      <c r="G967" s="178" t="s">
        <v>224</v>
      </c>
      <c r="H967" s="179">
        <v>323.39999999999998</v>
      </c>
      <c r="I967" s="180"/>
      <c r="J967" s="181">
        <f>ROUND(I967*H967,2)</f>
        <v>0</v>
      </c>
      <c r="K967" s="177" t="s">
        <v>197</v>
      </c>
      <c r="L967" s="182"/>
      <c r="M967" s="183" t="s">
        <v>1</v>
      </c>
      <c r="N967" s="184" t="s">
        <v>51</v>
      </c>
      <c r="P967" s="143">
        <f>O967*H967</f>
        <v>0</v>
      </c>
      <c r="Q967" s="143">
        <v>7.7999999999999999E-4</v>
      </c>
      <c r="R967" s="143">
        <f>Q967*H967</f>
        <v>0.25225199999999998</v>
      </c>
      <c r="S967" s="143">
        <v>0</v>
      </c>
      <c r="T967" s="144">
        <f>S967*H967</f>
        <v>0</v>
      </c>
      <c r="AR967" s="145" t="s">
        <v>1625</v>
      </c>
      <c r="AT967" s="145" t="s">
        <v>593</v>
      </c>
      <c r="AU967" s="145" t="s">
        <v>96</v>
      </c>
      <c r="AY967" s="17" t="s">
        <v>190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7" t="s">
        <v>94</v>
      </c>
      <c r="BK967" s="146">
        <f>ROUND(I967*H967,2)</f>
        <v>0</v>
      </c>
      <c r="BL967" s="17" t="s">
        <v>613</v>
      </c>
      <c r="BM967" s="145" t="s">
        <v>1765</v>
      </c>
    </row>
    <row r="968" spans="2:65" s="12" customFormat="1" ht="11.25">
      <c r="B968" s="147"/>
      <c r="D968" s="148" t="s">
        <v>200</v>
      </c>
      <c r="E968" s="149" t="s">
        <v>1</v>
      </c>
      <c r="F968" s="150" t="s">
        <v>1766</v>
      </c>
      <c r="H968" s="149" t="s">
        <v>1</v>
      </c>
      <c r="I968" s="151"/>
      <c r="L968" s="147"/>
      <c r="M968" s="152"/>
      <c r="T968" s="153"/>
      <c r="AT968" s="149" t="s">
        <v>200</v>
      </c>
      <c r="AU968" s="149" t="s">
        <v>96</v>
      </c>
      <c r="AV968" s="12" t="s">
        <v>94</v>
      </c>
      <c r="AW968" s="12" t="s">
        <v>41</v>
      </c>
      <c r="AX968" s="12" t="s">
        <v>86</v>
      </c>
      <c r="AY968" s="149" t="s">
        <v>190</v>
      </c>
    </row>
    <row r="969" spans="2:65" s="14" customFormat="1" ht="11.25">
      <c r="B969" s="161"/>
      <c r="D969" s="148" t="s">
        <v>200</v>
      </c>
      <c r="E969" s="162" t="s">
        <v>1</v>
      </c>
      <c r="F969" s="163" t="s">
        <v>1767</v>
      </c>
      <c r="H969" s="164">
        <v>323.39999999999998</v>
      </c>
      <c r="I969" s="165"/>
      <c r="L969" s="161"/>
      <c r="M969" s="166"/>
      <c r="T969" s="167"/>
      <c r="AT969" s="162" t="s">
        <v>200</v>
      </c>
      <c r="AU969" s="162" t="s">
        <v>96</v>
      </c>
      <c r="AV969" s="14" t="s">
        <v>96</v>
      </c>
      <c r="AW969" s="14" t="s">
        <v>41</v>
      </c>
      <c r="AX969" s="14" t="s">
        <v>94</v>
      </c>
      <c r="AY969" s="162" t="s">
        <v>190</v>
      </c>
    </row>
    <row r="970" spans="2:65" s="1" customFormat="1" ht="16.5" customHeight="1">
      <c r="B970" s="33"/>
      <c r="C970" s="134" t="s">
        <v>1768</v>
      </c>
      <c r="D970" s="134" t="s">
        <v>193</v>
      </c>
      <c r="E970" s="135" t="s">
        <v>1548</v>
      </c>
      <c r="F970" s="136" t="s">
        <v>1549</v>
      </c>
      <c r="G970" s="137" t="s">
        <v>291</v>
      </c>
      <c r="H970" s="138">
        <v>0.28999999999999998</v>
      </c>
      <c r="I970" s="139"/>
      <c r="J970" s="140">
        <f>ROUND(I970*H970,2)</f>
        <v>0</v>
      </c>
      <c r="K970" s="136" t="s">
        <v>197</v>
      </c>
      <c r="L970" s="33"/>
      <c r="M970" s="185" t="s">
        <v>1</v>
      </c>
      <c r="N970" s="186" t="s">
        <v>51</v>
      </c>
      <c r="O970" s="187"/>
      <c r="P970" s="188">
        <f>O970*H970</f>
        <v>0</v>
      </c>
      <c r="Q970" s="188">
        <v>0</v>
      </c>
      <c r="R970" s="188">
        <f>Q970*H970</f>
        <v>0</v>
      </c>
      <c r="S970" s="188">
        <v>0</v>
      </c>
      <c r="T970" s="189">
        <f>S970*H970</f>
        <v>0</v>
      </c>
      <c r="AR970" s="145" t="s">
        <v>613</v>
      </c>
      <c r="AT970" s="145" t="s">
        <v>193</v>
      </c>
      <c r="AU970" s="145" t="s">
        <v>96</v>
      </c>
      <c r="AY970" s="17" t="s">
        <v>190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7" t="s">
        <v>94</v>
      </c>
      <c r="BK970" s="146">
        <f>ROUND(I970*H970,2)</f>
        <v>0</v>
      </c>
      <c r="BL970" s="17" t="s">
        <v>613</v>
      </c>
      <c r="BM970" s="145" t="s">
        <v>1769</v>
      </c>
    </row>
    <row r="971" spans="2:65" s="1" customFormat="1" ht="6.95" customHeight="1">
      <c r="B971" s="45"/>
      <c r="C971" s="46"/>
      <c r="D971" s="46"/>
      <c r="E971" s="46"/>
      <c r="F971" s="46"/>
      <c r="G971" s="46"/>
      <c r="H971" s="46"/>
      <c r="I971" s="46"/>
      <c r="J971" s="46"/>
      <c r="K971" s="46"/>
      <c r="L971" s="33"/>
    </row>
  </sheetData>
  <sheetProtection algorithmName="SHA-512" hashValue="srVCffYfGX6Zv55IGuLwfKzGw17eRN+Rrus5AGeOEnFUIayl0ukC5iDkKcXns4zGUQlWSWzIsBB4zRcYic+kgA==" saltValue="TNrJYIgMB8jkPKVuc+bWO2eD5WEGKtBnlKpSOa0SS8Q6+AdY+SHKaCqer2ZMY22BC9SRzbyiRLNQrpul4wlbEg==" spinCount="100000" sheet="1" objects="1" scenarios="1" formatColumns="0" formatRows="0" autoFilter="0"/>
  <autoFilter ref="C127:K970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103</v>
      </c>
      <c r="AZ2" s="89" t="s">
        <v>1770</v>
      </c>
      <c r="BA2" s="89" t="s">
        <v>1</v>
      </c>
      <c r="BB2" s="89" t="s">
        <v>1</v>
      </c>
      <c r="BC2" s="89" t="s">
        <v>1771</v>
      </c>
      <c r="BD2" s="89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89" t="s">
        <v>1772</v>
      </c>
      <c r="BA3" s="89" t="s">
        <v>1</v>
      </c>
      <c r="BB3" s="89" t="s">
        <v>1</v>
      </c>
      <c r="BC3" s="89" t="s">
        <v>1773</v>
      </c>
      <c r="BD3" s="89" t="s">
        <v>96</v>
      </c>
    </row>
    <row r="4" spans="2:56" ht="24.95" customHeight="1">
      <c r="B4" s="20"/>
      <c r="D4" s="21" t="s">
        <v>124</v>
      </c>
      <c r="L4" s="20"/>
      <c r="M4" s="90" t="s">
        <v>10</v>
      </c>
      <c r="AT4" s="17" t="s">
        <v>4</v>
      </c>
      <c r="AZ4" s="89" t="s">
        <v>1774</v>
      </c>
      <c r="BA4" s="89" t="s">
        <v>1</v>
      </c>
      <c r="BB4" s="89" t="s">
        <v>1</v>
      </c>
      <c r="BC4" s="89" t="s">
        <v>1775</v>
      </c>
      <c r="BD4" s="89" t="s">
        <v>96</v>
      </c>
    </row>
    <row r="5" spans="2:56" ht="6.95" customHeight="1">
      <c r="B5" s="20"/>
      <c r="L5" s="20"/>
      <c r="AZ5" s="89" t="s">
        <v>1776</v>
      </c>
      <c r="BA5" s="89" t="s">
        <v>1</v>
      </c>
      <c r="BB5" s="89" t="s">
        <v>1</v>
      </c>
      <c r="BC5" s="89" t="s">
        <v>1777</v>
      </c>
      <c r="BD5" s="89" t="s">
        <v>96</v>
      </c>
    </row>
    <row r="6" spans="2:56" ht="12" customHeight="1">
      <c r="B6" s="20"/>
      <c r="D6" s="27" t="s">
        <v>16</v>
      </c>
      <c r="L6" s="20"/>
      <c r="AZ6" s="89" t="s">
        <v>1778</v>
      </c>
      <c r="BA6" s="89" t="s">
        <v>1</v>
      </c>
      <c r="BB6" s="89" t="s">
        <v>1</v>
      </c>
      <c r="BC6" s="89" t="s">
        <v>1779</v>
      </c>
      <c r="BD6" s="89" t="s">
        <v>96</v>
      </c>
    </row>
    <row r="7" spans="2:5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  <c r="AZ7" s="89" t="s">
        <v>1780</v>
      </c>
      <c r="BA7" s="89" t="s">
        <v>1</v>
      </c>
      <c r="BB7" s="89" t="s">
        <v>1</v>
      </c>
      <c r="BC7" s="89" t="s">
        <v>1781</v>
      </c>
      <c r="BD7" s="89" t="s">
        <v>96</v>
      </c>
    </row>
    <row r="8" spans="2:56" s="1" customFormat="1" ht="12" customHeight="1">
      <c r="B8" s="33"/>
      <c r="D8" s="27" t="s">
        <v>132</v>
      </c>
      <c r="L8" s="33"/>
      <c r="AZ8" s="89" t="s">
        <v>1782</v>
      </c>
      <c r="BA8" s="89" t="s">
        <v>1</v>
      </c>
      <c r="BB8" s="89" t="s">
        <v>1</v>
      </c>
      <c r="BC8" s="89" t="s">
        <v>1783</v>
      </c>
      <c r="BD8" s="89" t="s">
        <v>96</v>
      </c>
    </row>
    <row r="9" spans="2:56" s="1" customFormat="1" ht="16.5" customHeight="1">
      <c r="B9" s="33"/>
      <c r="E9" s="197" t="s">
        <v>1784</v>
      </c>
      <c r="F9" s="237"/>
      <c r="G9" s="237"/>
      <c r="H9" s="237"/>
      <c r="L9" s="33"/>
      <c r="AZ9" s="89" t="s">
        <v>1785</v>
      </c>
      <c r="BA9" s="89" t="s">
        <v>1</v>
      </c>
      <c r="BB9" s="89" t="s">
        <v>1</v>
      </c>
      <c r="BC9" s="89" t="s">
        <v>1786</v>
      </c>
      <c r="BD9" s="89" t="s">
        <v>96</v>
      </c>
    </row>
    <row r="10" spans="2:56" s="1" customFormat="1" ht="11.25">
      <c r="B10" s="33"/>
      <c r="L10" s="33"/>
      <c r="AZ10" s="89" t="s">
        <v>1787</v>
      </c>
      <c r="BA10" s="89" t="s">
        <v>1</v>
      </c>
      <c r="BB10" s="89" t="s">
        <v>1</v>
      </c>
      <c r="BC10" s="89" t="s">
        <v>1788</v>
      </c>
      <c r="BD10" s="89" t="s">
        <v>96</v>
      </c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  <c r="AZ11" s="89" t="s">
        <v>1789</v>
      </c>
      <c r="BA11" s="89" t="s">
        <v>1</v>
      </c>
      <c r="BB11" s="89" t="s">
        <v>1</v>
      </c>
      <c r="BC11" s="89" t="s">
        <v>1790</v>
      </c>
      <c r="BD11" s="89" t="s">
        <v>96</v>
      </c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  <c r="AZ12" s="89" t="s">
        <v>1791</v>
      </c>
      <c r="BA12" s="89" t="s">
        <v>1</v>
      </c>
      <c r="BB12" s="89" t="s">
        <v>1</v>
      </c>
      <c r="BC12" s="89" t="s">
        <v>1792</v>
      </c>
      <c r="BD12" s="89" t="s">
        <v>96</v>
      </c>
    </row>
    <row r="13" spans="2:56" s="1" customFormat="1" ht="10.9" customHeight="1">
      <c r="B13" s="33"/>
      <c r="L13" s="33"/>
      <c r="AZ13" s="89" t="s">
        <v>1793</v>
      </c>
      <c r="BA13" s="89" t="s">
        <v>1</v>
      </c>
      <c r="BB13" s="89" t="s">
        <v>1</v>
      </c>
      <c r="BC13" s="89" t="s">
        <v>1794</v>
      </c>
      <c r="BD13" s="89" t="s">
        <v>96</v>
      </c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  <c r="AZ14" s="89" t="s">
        <v>1795</v>
      </c>
      <c r="BA14" s="89" t="s">
        <v>1</v>
      </c>
      <c r="BB14" s="89" t="s">
        <v>1</v>
      </c>
      <c r="BC14" s="89" t="s">
        <v>1796</v>
      </c>
      <c r="BD14" s="89" t="s">
        <v>96</v>
      </c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  <c r="AZ15" s="89" t="s">
        <v>1797</v>
      </c>
      <c r="BA15" s="89" t="s">
        <v>1</v>
      </c>
      <c r="BB15" s="89" t="s">
        <v>1</v>
      </c>
      <c r="BC15" s="89" t="s">
        <v>1798</v>
      </c>
      <c r="BD15" s="89" t="s">
        <v>96</v>
      </c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ROUND((SUM(BE128:BE567)),  2)</f>
        <v>0</v>
      </c>
      <c r="I33" s="94">
        <v>0.21</v>
      </c>
      <c r="J33" s="93">
        <f>ROUND(((SUM(BE128:BE567))*I33),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ROUND((SUM(BF128:BF567)),  2)</f>
        <v>0</v>
      </c>
      <c r="I34" s="94">
        <v>0.12</v>
      </c>
      <c r="J34" s="93">
        <f>ROUND(((SUM(BF128:BF567))*I34),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ROUND((SUM(BG128:BG567)),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ROUND((SUM(BH128:BH567)),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ROUND((SUM(BI128:BI567)),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103 - SCHODIŠTĚ S1, OBVODOVÁ ZEĎ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J128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J129</f>
        <v>0</v>
      </c>
      <c r="L97" s="106"/>
    </row>
    <row r="98" spans="2:12" s="9" customFormat="1" ht="19.899999999999999" customHeight="1">
      <c r="B98" s="110"/>
      <c r="D98" s="111" t="s">
        <v>1799</v>
      </c>
      <c r="E98" s="112"/>
      <c r="F98" s="112"/>
      <c r="G98" s="112"/>
      <c r="H98" s="112"/>
      <c r="I98" s="112"/>
      <c r="J98" s="113">
        <f>J130</f>
        <v>0</v>
      </c>
      <c r="L98" s="110"/>
    </row>
    <row r="99" spans="2:12" s="9" customFormat="1" ht="19.899999999999999" customHeight="1">
      <c r="B99" s="110"/>
      <c r="D99" s="111" t="s">
        <v>1800</v>
      </c>
      <c r="E99" s="112"/>
      <c r="F99" s="112"/>
      <c r="G99" s="112"/>
      <c r="H99" s="112"/>
      <c r="I99" s="112"/>
      <c r="J99" s="113">
        <f>J263</f>
        <v>0</v>
      </c>
      <c r="L99" s="110"/>
    </row>
    <row r="100" spans="2:12" s="9" customFormat="1" ht="19.899999999999999" customHeight="1">
      <c r="B100" s="110"/>
      <c r="D100" s="111" t="s">
        <v>1801</v>
      </c>
      <c r="E100" s="112"/>
      <c r="F100" s="112"/>
      <c r="G100" s="112"/>
      <c r="H100" s="112"/>
      <c r="I100" s="112"/>
      <c r="J100" s="113">
        <f>J304</f>
        <v>0</v>
      </c>
      <c r="L100" s="110"/>
    </row>
    <row r="101" spans="2:12" s="9" customFormat="1" ht="19.899999999999999" customHeight="1">
      <c r="B101" s="110"/>
      <c r="D101" s="111" t="s">
        <v>1802</v>
      </c>
      <c r="E101" s="112"/>
      <c r="F101" s="112"/>
      <c r="G101" s="112"/>
      <c r="H101" s="112"/>
      <c r="I101" s="112"/>
      <c r="J101" s="113">
        <f>J385</f>
        <v>0</v>
      </c>
      <c r="L101" s="110"/>
    </row>
    <row r="102" spans="2:12" s="9" customFormat="1" ht="19.899999999999999" customHeight="1">
      <c r="B102" s="110"/>
      <c r="D102" s="111" t="s">
        <v>1803</v>
      </c>
      <c r="E102" s="112"/>
      <c r="F102" s="112"/>
      <c r="G102" s="112"/>
      <c r="H102" s="112"/>
      <c r="I102" s="112"/>
      <c r="J102" s="113">
        <f>J453</f>
        <v>0</v>
      </c>
      <c r="L102" s="110"/>
    </row>
    <row r="103" spans="2:12" s="9" customFormat="1" ht="19.899999999999999" customHeight="1">
      <c r="B103" s="110"/>
      <c r="D103" s="111" t="s">
        <v>173</v>
      </c>
      <c r="E103" s="112"/>
      <c r="F103" s="112"/>
      <c r="G103" s="112"/>
      <c r="H103" s="112"/>
      <c r="I103" s="112"/>
      <c r="J103" s="113">
        <f>J460</f>
        <v>0</v>
      </c>
      <c r="L103" s="110"/>
    </row>
    <row r="104" spans="2:12" s="9" customFormat="1" ht="19.899999999999999" customHeight="1">
      <c r="B104" s="110"/>
      <c r="D104" s="111" t="s">
        <v>174</v>
      </c>
      <c r="E104" s="112"/>
      <c r="F104" s="112"/>
      <c r="G104" s="112"/>
      <c r="H104" s="112"/>
      <c r="I104" s="112"/>
      <c r="J104" s="113">
        <f>J494</f>
        <v>0</v>
      </c>
      <c r="L104" s="110"/>
    </row>
    <row r="105" spans="2:12" s="8" customFormat="1" ht="24.95" customHeight="1">
      <c r="B105" s="106"/>
      <c r="D105" s="107" t="s">
        <v>1804</v>
      </c>
      <c r="E105" s="108"/>
      <c r="F105" s="108"/>
      <c r="G105" s="108"/>
      <c r="H105" s="108"/>
      <c r="I105" s="108"/>
      <c r="J105" s="109">
        <f>J496</f>
        <v>0</v>
      </c>
      <c r="L105" s="106"/>
    </row>
    <row r="106" spans="2:12" s="9" customFormat="1" ht="19.899999999999999" customHeight="1">
      <c r="B106" s="110"/>
      <c r="D106" s="111" t="s">
        <v>1805</v>
      </c>
      <c r="E106" s="112"/>
      <c r="F106" s="112"/>
      <c r="G106" s="112"/>
      <c r="H106" s="112"/>
      <c r="I106" s="112"/>
      <c r="J106" s="113">
        <f>J497</f>
        <v>0</v>
      </c>
      <c r="L106" s="110"/>
    </row>
    <row r="107" spans="2:12" s="9" customFormat="1" ht="19.899999999999999" customHeight="1">
      <c r="B107" s="110"/>
      <c r="D107" s="111" t="s">
        <v>1806</v>
      </c>
      <c r="E107" s="112"/>
      <c r="F107" s="112"/>
      <c r="G107" s="112"/>
      <c r="H107" s="112"/>
      <c r="I107" s="112"/>
      <c r="J107" s="113">
        <f>J554</f>
        <v>0</v>
      </c>
      <c r="L107" s="110"/>
    </row>
    <row r="108" spans="2:12" s="9" customFormat="1" ht="19.899999999999999" customHeight="1">
      <c r="B108" s="110"/>
      <c r="D108" s="111" t="s">
        <v>1807</v>
      </c>
      <c r="E108" s="112"/>
      <c r="F108" s="112"/>
      <c r="G108" s="112"/>
      <c r="H108" s="112"/>
      <c r="I108" s="112"/>
      <c r="J108" s="113">
        <f>J561</f>
        <v>0</v>
      </c>
      <c r="L108" s="110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1" t="s">
        <v>175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7" t="s">
        <v>16</v>
      </c>
      <c r="L117" s="33"/>
    </row>
    <row r="118" spans="2:63" s="1" customFormat="1" ht="16.5" customHeight="1">
      <c r="B118" s="33"/>
      <c r="E118" s="235" t="str">
        <f>E7</f>
        <v>REVITALIZACE PARKU MARIE RESTITUTY  II. ETAPA - ČÁST A</v>
      </c>
      <c r="F118" s="236"/>
      <c r="G118" s="236"/>
      <c r="H118" s="236"/>
      <c r="L118" s="33"/>
    </row>
    <row r="119" spans="2:63" s="1" customFormat="1" ht="12" customHeight="1">
      <c r="B119" s="33"/>
      <c r="C119" s="27" t="s">
        <v>132</v>
      </c>
      <c r="L119" s="33"/>
    </row>
    <row r="120" spans="2:63" s="1" customFormat="1" ht="16.5" customHeight="1">
      <c r="B120" s="33"/>
      <c r="E120" s="197" t="str">
        <f>E9</f>
        <v>SO 103 - SCHODIŠTĚ S1, OBVODOVÁ ZEĎ</v>
      </c>
      <c r="F120" s="237"/>
      <c r="G120" s="237"/>
      <c r="H120" s="237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7" t="s">
        <v>22</v>
      </c>
      <c r="F122" s="25" t="str">
        <f>F12</f>
        <v>Brno -  Husovice</v>
      </c>
      <c r="I122" s="27" t="s">
        <v>24</v>
      </c>
      <c r="J122" s="53" t="str">
        <f>IF(J12="","",J12)</f>
        <v>26. 4. 2024</v>
      </c>
      <c r="L122" s="33"/>
    </row>
    <row r="123" spans="2:63" s="1" customFormat="1" ht="6.95" customHeight="1">
      <c r="B123" s="33"/>
      <c r="L123" s="33"/>
    </row>
    <row r="124" spans="2:63" s="1" customFormat="1" ht="25.7" customHeight="1">
      <c r="B124" s="33"/>
      <c r="C124" s="27" t="s">
        <v>30</v>
      </c>
      <c r="F124" s="25" t="str">
        <f>E15</f>
        <v>ÚMČ Brno - sever</v>
      </c>
      <c r="I124" s="27" t="s">
        <v>38</v>
      </c>
      <c r="J124" s="31" t="str">
        <f>E21</f>
        <v>Ing. Wagnerová Eva, Brno</v>
      </c>
      <c r="L124" s="33"/>
    </row>
    <row r="125" spans="2:63" s="1" customFormat="1" ht="15.2" customHeight="1">
      <c r="B125" s="33"/>
      <c r="C125" s="27" t="s">
        <v>36</v>
      </c>
      <c r="F125" s="25" t="str">
        <f>IF(E18="","",E18)</f>
        <v>Vyplň údaj</v>
      </c>
      <c r="I125" s="27" t="s">
        <v>42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4"/>
      <c r="C127" s="115" t="s">
        <v>176</v>
      </c>
      <c r="D127" s="116" t="s">
        <v>71</v>
      </c>
      <c r="E127" s="116" t="s">
        <v>67</v>
      </c>
      <c r="F127" s="116" t="s">
        <v>68</v>
      </c>
      <c r="G127" s="116" t="s">
        <v>177</v>
      </c>
      <c r="H127" s="116" t="s">
        <v>178</v>
      </c>
      <c r="I127" s="116" t="s">
        <v>179</v>
      </c>
      <c r="J127" s="116" t="s">
        <v>166</v>
      </c>
      <c r="K127" s="117" t="s">
        <v>180</v>
      </c>
      <c r="L127" s="114"/>
      <c r="M127" s="60" t="s">
        <v>1</v>
      </c>
      <c r="N127" s="61" t="s">
        <v>50</v>
      </c>
      <c r="O127" s="61" t="s">
        <v>181</v>
      </c>
      <c r="P127" s="61" t="s">
        <v>182</v>
      </c>
      <c r="Q127" s="61" t="s">
        <v>183</v>
      </c>
      <c r="R127" s="61" t="s">
        <v>184</v>
      </c>
      <c r="S127" s="61" t="s">
        <v>185</v>
      </c>
      <c r="T127" s="62" t="s">
        <v>186</v>
      </c>
    </row>
    <row r="128" spans="2:63" s="1" customFormat="1" ht="22.9" customHeight="1">
      <c r="B128" s="33"/>
      <c r="C128" s="65" t="s">
        <v>187</v>
      </c>
      <c r="J128" s="118">
        <f>BK128</f>
        <v>0</v>
      </c>
      <c r="L128" s="33"/>
      <c r="M128" s="63"/>
      <c r="N128" s="54"/>
      <c r="O128" s="54"/>
      <c r="P128" s="119">
        <f>P129+P496</f>
        <v>0</v>
      </c>
      <c r="Q128" s="54"/>
      <c r="R128" s="119">
        <f>R129+R496</f>
        <v>236.93144364000003</v>
      </c>
      <c r="S128" s="54"/>
      <c r="T128" s="120">
        <f>T129+T496</f>
        <v>0.315</v>
      </c>
      <c r="AT128" s="17" t="s">
        <v>85</v>
      </c>
      <c r="AU128" s="17" t="s">
        <v>168</v>
      </c>
      <c r="BK128" s="121">
        <f>BK129+BK496</f>
        <v>0</v>
      </c>
    </row>
    <row r="129" spans="2:65" s="11" customFormat="1" ht="25.9" customHeight="1">
      <c r="B129" s="122"/>
      <c r="D129" s="123" t="s">
        <v>85</v>
      </c>
      <c r="E129" s="124" t="s">
        <v>188</v>
      </c>
      <c r="F129" s="124" t="s">
        <v>189</v>
      </c>
      <c r="I129" s="125"/>
      <c r="J129" s="126">
        <f>BK129</f>
        <v>0</v>
      </c>
      <c r="L129" s="122"/>
      <c r="M129" s="127"/>
      <c r="P129" s="128">
        <f>P130+P263+P304+P385+P453+P460+P494</f>
        <v>0</v>
      </c>
      <c r="R129" s="128">
        <f>R130+R263+R304+R385+R453+R460+R494</f>
        <v>236.29504736000001</v>
      </c>
      <c r="T129" s="129">
        <f>T130+T263+T304+T385+T453+T460+T494</f>
        <v>0.315</v>
      </c>
      <c r="AR129" s="123" t="s">
        <v>94</v>
      </c>
      <c r="AT129" s="130" t="s">
        <v>85</v>
      </c>
      <c r="AU129" s="130" t="s">
        <v>86</v>
      </c>
      <c r="AY129" s="123" t="s">
        <v>190</v>
      </c>
      <c r="BK129" s="131">
        <f>BK130+BK263+BK304+BK385+BK453+BK460+BK494</f>
        <v>0</v>
      </c>
    </row>
    <row r="130" spans="2:65" s="11" customFormat="1" ht="22.9" customHeight="1">
      <c r="B130" s="122"/>
      <c r="D130" s="123" t="s">
        <v>85</v>
      </c>
      <c r="E130" s="132" t="s">
        <v>94</v>
      </c>
      <c r="F130" s="132" t="s">
        <v>1808</v>
      </c>
      <c r="I130" s="125"/>
      <c r="J130" s="133">
        <f>BK130</f>
        <v>0</v>
      </c>
      <c r="L130" s="122"/>
      <c r="M130" s="127"/>
      <c r="P130" s="128">
        <f>SUM(P131:P262)</f>
        <v>0</v>
      </c>
      <c r="R130" s="128">
        <f>SUM(R131:R262)</f>
        <v>169.51400000000001</v>
      </c>
      <c r="T130" s="129">
        <f>SUM(T131:T262)</f>
        <v>0</v>
      </c>
      <c r="AR130" s="123" t="s">
        <v>94</v>
      </c>
      <c r="AT130" s="130" t="s">
        <v>85</v>
      </c>
      <c r="AU130" s="130" t="s">
        <v>94</v>
      </c>
      <c r="AY130" s="123" t="s">
        <v>190</v>
      </c>
      <c r="BK130" s="131">
        <f>SUM(BK131:BK262)</f>
        <v>0</v>
      </c>
    </row>
    <row r="131" spans="2:65" s="1" customFormat="1" ht="21.75" customHeight="1">
      <c r="B131" s="33"/>
      <c r="C131" s="134" t="s">
        <v>94</v>
      </c>
      <c r="D131" s="134" t="s">
        <v>193</v>
      </c>
      <c r="E131" s="135" t="s">
        <v>1134</v>
      </c>
      <c r="F131" s="136" t="s">
        <v>1135</v>
      </c>
      <c r="G131" s="137" t="s">
        <v>255</v>
      </c>
      <c r="H131" s="138">
        <v>9.4890000000000008</v>
      </c>
      <c r="I131" s="139"/>
      <c r="J131" s="140">
        <f>ROUND(I131*H131,2)</f>
        <v>0</v>
      </c>
      <c r="K131" s="136" t="s">
        <v>197</v>
      </c>
      <c r="L131" s="33"/>
      <c r="M131" s="141" t="s">
        <v>1</v>
      </c>
      <c r="N131" s="142" t="s">
        <v>51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198</v>
      </c>
      <c r="AT131" s="145" t="s">
        <v>193</v>
      </c>
      <c r="AU131" s="145" t="s">
        <v>96</v>
      </c>
      <c r="AY131" s="17" t="s">
        <v>190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94</v>
      </c>
      <c r="BK131" s="146">
        <f>ROUND(I131*H131,2)</f>
        <v>0</v>
      </c>
      <c r="BL131" s="17" t="s">
        <v>198</v>
      </c>
      <c r="BM131" s="145" t="s">
        <v>1809</v>
      </c>
    </row>
    <row r="132" spans="2:65" s="12" customFormat="1" ht="11.25">
      <c r="B132" s="147"/>
      <c r="D132" s="148" t="s">
        <v>200</v>
      </c>
      <c r="E132" s="149" t="s">
        <v>1</v>
      </c>
      <c r="F132" s="150" t="s">
        <v>1810</v>
      </c>
      <c r="H132" s="149" t="s">
        <v>1</v>
      </c>
      <c r="I132" s="151"/>
      <c r="L132" s="147"/>
      <c r="M132" s="152"/>
      <c r="T132" s="153"/>
      <c r="AT132" s="149" t="s">
        <v>200</v>
      </c>
      <c r="AU132" s="149" t="s">
        <v>96</v>
      </c>
      <c r="AV132" s="12" t="s">
        <v>94</v>
      </c>
      <c r="AW132" s="12" t="s">
        <v>41</v>
      </c>
      <c r="AX132" s="12" t="s">
        <v>86</v>
      </c>
      <c r="AY132" s="149" t="s">
        <v>190</v>
      </c>
    </row>
    <row r="133" spans="2:65" s="12" customFormat="1" ht="11.25">
      <c r="B133" s="147"/>
      <c r="D133" s="148" t="s">
        <v>200</v>
      </c>
      <c r="E133" s="149" t="s">
        <v>1</v>
      </c>
      <c r="F133" s="150" t="s">
        <v>1811</v>
      </c>
      <c r="H133" s="149" t="s">
        <v>1</v>
      </c>
      <c r="I133" s="151"/>
      <c r="L133" s="147"/>
      <c r="M133" s="152"/>
      <c r="T133" s="153"/>
      <c r="AT133" s="149" t="s">
        <v>200</v>
      </c>
      <c r="AU133" s="149" t="s">
        <v>96</v>
      </c>
      <c r="AV133" s="12" t="s">
        <v>94</v>
      </c>
      <c r="AW133" s="12" t="s">
        <v>41</v>
      </c>
      <c r="AX133" s="12" t="s">
        <v>86</v>
      </c>
      <c r="AY133" s="149" t="s">
        <v>190</v>
      </c>
    </row>
    <row r="134" spans="2:65" s="12" customFormat="1" ht="11.25">
      <c r="B134" s="147"/>
      <c r="D134" s="148" t="s">
        <v>200</v>
      </c>
      <c r="E134" s="149" t="s">
        <v>1</v>
      </c>
      <c r="F134" s="150" t="s">
        <v>1812</v>
      </c>
      <c r="H134" s="149" t="s">
        <v>1</v>
      </c>
      <c r="I134" s="151"/>
      <c r="L134" s="147"/>
      <c r="M134" s="152"/>
      <c r="T134" s="153"/>
      <c r="AT134" s="149" t="s">
        <v>200</v>
      </c>
      <c r="AU134" s="149" t="s">
        <v>96</v>
      </c>
      <c r="AV134" s="12" t="s">
        <v>94</v>
      </c>
      <c r="AW134" s="12" t="s">
        <v>41</v>
      </c>
      <c r="AX134" s="12" t="s">
        <v>86</v>
      </c>
      <c r="AY134" s="149" t="s">
        <v>190</v>
      </c>
    </row>
    <row r="135" spans="2:65" s="12" customFormat="1" ht="11.25">
      <c r="B135" s="147"/>
      <c r="D135" s="148" t="s">
        <v>200</v>
      </c>
      <c r="E135" s="149" t="s">
        <v>1</v>
      </c>
      <c r="F135" s="150" t="s">
        <v>1813</v>
      </c>
      <c r="H135" s="149" t="s">
        <v>1</v>
      </c>
      <c r="I135" s="151"/>
      <c r="L135" s="147"/>
      <c r="M135" s="152"/>
      <c r="T135" s="153"/>
      <c r="AT135" s="149" t="s">
        <v>200</v>
      </c>
      <c r="AU135" s="149" t="s">
        <v>96</v>
      </c>
      <c r="AV135" s="12" t="s">
        <v>94</v>
      </c>
      <c r="AW135" s="12" t="s">
        <v>41</v>
      </c>
      <c r="AX135" s="12" t="s">
        <v>86</v>
      </c>
      <c r="AY135" s="149" t="s">
        <v>190</v>
      </c>
    </row>
    <row r="136" spans="2:65" s="12" customFormat="1" ht="11.25">
      <c r="B136" s="147"/>
      <c r="D136" s="148" t="s">
        <v>200</v>
      </c>
      <c r="E136" s="149" t="s">
        <v>1</v>
      </c>
      <c r="F136" s="150" t="s">
        <v>1814</v>
      </c>
      <c r="H136" s="149" t="s">
        <v>1</v>
      </c>
      <c r="I136" s="151"/>
      <c r="L136" s="147"/>
      <c r="M136" s="152"/>
      <c r="T136" s="153"/>
      <c r="AT136" s="149" t="s">
        <v>200</v>
      </c>
      <c r="AU136" s="149" t="s">
        <v>96</v>
      </c>
      <c r="AV136" s="12" t="s">
        <v>94</v>
      </c>
      <c r="AW136" s="12" t="s">
        <v>41</v>
      </c>
      <c r="AX136" s="12" t="s">
        <v>86</v>
      </c>
      <c r="AY136" s="149" t="s">
        <v>190</v>
      </c>
    </row>
    <row r="137" spans="2:65" s="13" customFormat="1" ht="11.25">
      <c r="B137" s="154"/>
      <c r="D137" s="148" t="s">
        <v>200</v>
      </c>
      <c r="E137" s="155" t="s">
        <v>1</v>
      </c>
      <c r="F137" s="156" t="s">
        <v>203</v>
      </c>
      <c r="H137" s="157">
        <v>0</v>
      </c>
      <c r="I137" s="158"/>
      <c r="L137" s="154"/>
      <c r="M137" s="159"/>
      <c r="T137" s="160"/>
      <c r="AT137" s="155" t="s">
        <v>200</v>
      </c>
      <c r="AU137" s="155" t="s">
        <v>96</v>
      </c>
      <c r="AV137" s="13" t="s">
        <v>204</v>
      </c>
      <c r="AW137" s="13" t="s">
        <v>41</v>
      </c>
      <c r="AX137" s="13" t="s">
        <v>86</v>
      </c>
      <c r="AY137" s="155" t="s">
        <v>190</v>
      </c>
    </row>
    <row r="138" spans="2:65" s="12" customFormat="1" ht="11.25">
      <c r="B138" s="147"/>
      <c r="D138" s="148" t="s">
        <v>200</v>
      </c>
      <c r="E138" s="149" t="s">
        <v>1</v>
      </c>
      <c r="F138" s="150" t="s">
        <v>1815</v>
      </c>
      <c r="H138" s="149" t="s">
        <v>1</v>
      </c>
      <c r="I138" s="151"/>
      <c r="L138" s="147"/>
      <c r="M138" s="152"/>
      <c r="T138" s="153"/>
      <c r="AT138" s="149" t="s">
        <v>200</v>
      </c>
      <c r="AU138" s="149" t="s">
        <v>96</v>
      </c>
      <c r="AV138" s="12" t="s">
        <v>94</v>
      </c>
      <c r="AW138" s="12" t="s">
        <v>41</v>
      </c>
      <c r="AX138" s="12" t="s">
        <v>86</v>
      </c>
      <c r="AY138" s="149" t="s">
        <v>190</v>
      </c>
    </row>
    <row r="139" spans="2:65" s="14" customFormat="1" ht="11.25">
      <c r="B139" s="161"/>
      <c r="D139" s="148" t="s">
        <v>200</v>
      </c>
      <c r="E139" s="162" t="s">
        <v>1</v>
      </c>
      <c r="F139" s="163" t="s">
        <v>1816</v>
      </c>
      <c r="H139" s="164">
        <v>17.064</v>
      </c>
      <c r="I139" s="165"/>
      <c r="L139" s="161"/>
      <c r="M139" s="166"/>
      <c r="T139" s="167"/>
      <c r="AT139" s="162" t="s">
        <v>200</v>
      </c>
      <c r="AU139" s="162" t="s">
        <v>96</v>
      </c>
      <c r="AV139" s="14" t="s">
        <v>96</v>
      </c>
      <c r="AW139" s="14" t="s">
        <v>41</v>
      </c>
      <c r="AX139" s="14" t="s">
        <v>86</v>
      </c>
      <c r="AY139" s="162" t="s">
        <v>190</v>
      </c>
    </row>
    <row r="140" spans="2:65" s="13" customFormat="1" ht="11.25">
      <c r="B140" s="154"/>
      <c r="D140" s="148" t="s">
        <v>200</v>
      </c>
      <c r="E140" s="155" t="s">
        <v>1</v>
      </c>
      <c r="F140" s="156" t="s">
        <v>203</v>
      </c>
      <c r="H140" s="157">
        <v>17.064</v>
      </c>
      <c r="I140" s="158"/>
      <c r="L140" s="154"/>
      <c r="M140" s="159"/>
      <c r="T140" s="160"/>
      <c r="AT140" s="155" t="s">
        <v>200</v>
      </c>
      <c r="AU140" s="155" t="s">
        <v>96</v>
      </c>
      <c r="AV140" s="13" t="s">
        <v>204</v>
      </c>
      <c r="AW140" s="13" t="s">
        <v>41</v>
      </c>
      <c r="AX140" s="13" t="s">
        <v>86</v>
      </c>
      <c r="AY140" s="155" t="s">
        <v>190</v>
      </c>
    </row>
    <row r="141" spans="2:65" s="12" customFormat="1" ht="11.25">
      <c r="B141" s="147"/>
      <c r="D141" s="148" t="s">
        <v>200</v>
      </c>
      <c r="E141" s="149" t="s">
        <v>1</v>
      </c>
      <c r="F141" s="150" t="s">
        <v>1817</v>
      </c>
      <c r="H141" s="149" t="s">
        <v>1</v>
      </c>
      <c r="I141" s="151"/>
      <c r="L141" s="147"/>
      <c r="M141" s="152"/>
      <c r="T141" s="153"/>
      <c r="AT141" s="149" t="s">
        <v>200</v>
      </c>
      <c r="AU141" s="149" t="s">
        <v>96</v>
      </c>
      <c r="AV141" s="12" t="s">
        <v>94</v>
      </c>
      <c r="AW141" s="12" t="s">
        <v>41</v>
      </c>
      <c r="AX141" s="12" t="s">
        <v>86</v>
      </c>
      <c r="AY141" s="149" t="s">
        <v>190</v>
      </c>
    </row>
    <row r="142" spans="2:65" s="12" customFormat="1" ht="11.25">
      <c r="B142" s="147"/>
      <c r="D142" s="148" t="s">
        <v>200</v>
      </c>
      <c r="E142" s="149" t="s">
        <v>1</v>
      </c>
      <c r="F142" s="150" t="s">
        <v>1818</v>
      </c>
      <c r="H142" s="149" t="s">
        <v>1</v>
      </c>
      <c r="I142" s="151"/>
      <c r="L142" s="147"/>
      <c r="M142" s="152"/>
      <c r="T142" s="153"/>
      <c r="AT142" s="149" t="s">
        <v>200</v>
      </c>
      <c r="AU142" s="149" t="s">
        <v>96</v>
      </c>
      <c r="AV142" s="12" t="s">
        <v>94</v>
      </c>
      <c r="AW142" s="12" t="s">
        <v>41</v>
      </c>
      <c r="AX142" s="12" t="s">
        <v>86</v>
      </c>
      <c r="AY142" s="149" t="s">
        <v>190</v>
      </c>
    </row>
    <row r="143" spans="2:65" s="14" customFormat="1" ht="11.25">
      <c r="B143" s="161"/>
      <c r="D143" s="148" t="s">
        <v>200</v>
      </c>
      <c r="E143" s="162" t="s">
        <v>1</v>
      </c>
      <c r="F143" s="163" t="s">
        <v>1819</v>
      </c>
      <c r="H143" s="164">
        <v>-6.375</v>
      </c>
      <c r="I143" s="165"/>
      <c r="L143" s="161"/>
      <c r="M143" s="166"/>
      <c r="T143" s="167"/>
      <c r="AT143" s="162" t="s">
        <v>200</v>
      </c>
      <c r="AU143" s="162" t="s">
        <v>96</v>
      </c>
      <c r="AV143" s="14" t="s">
        <v>96</v>
      </c>
      <c r="AW143" s="14" t="s">
        <v>41</v>
      </c>
      <c r="AX143" s="14" t="s">
        <v>86</v>
      </c>
      <c r="AY143" s="162" t="s">
        <v>190</v>
      </c>
    </row>
    <row r="144" spans="2:65" s="14" customFormat="1" ht="11.25">
      <c r="B144" s="161"/>
      <c r="D144" s="148" t="s">
        <v>200</v>
      </c>
      <c r="E144" s="162" t="s">
        <v>1</v>
      </c>
      <c r="F144" s="163" t="s">
        <v>1820</v>
      </c>
      <c r="H144" s="164">
        <v>-1.2</v>
      </c>
      <c r="I144" s="165"/>
      <c r="L144" s="161"/>
      <c r="M144" s="166"/>
      <c r="T144" s="167"/>
      <c r="AT144" s="162" t="s">
        <v>200</v>
      </c>
      <c r="AU144" s="162" t="s">
        <v>96</v>
      </c>
      <c r="AV144" s="14" t="s">
        <v>96</v>
      </c>
      <c r="AW144" s="14" t="s">
        <v>41</v>
      </c>
      <c r="AX144" s="14" t="s">
        <v>86</v>
      </c>
      <c r="AY144" s="162" t="s">
        <v>190</v>
      </c>
    </row>
    <row r="145" spans="2:65" s="13" customFormat="1" ht="11.25">
      <c r="B145" s="154"/>
      <c r="D145" s="148" t="s">
        <v>200</v>
      </c>
      <c r="E145" s="155" t="s">
        <v>1</v>
      </c>
      <c r="F145" s="156" t="s">
        <v>1821</v>
      </c>
      <c r="H145" s="157">
        <v>-7.5750000000000002</v>
      </c>
      <c r="I145" s="158"/>
      <c r="L145" s="154"/>
      <c r="M145" s="159"/>
      <c r="T145" s="160"/>
      <c r="AT145" s="155" t="s">
        <v>200</v>
      </c>
      <c r="AU145" s="155" t="s">
        <v>96</v>
      </c>
      <c r="AV145" s="13" t="s">
        <v>204</v>
      </c>
      <c r="AW145" s="13" t="s">
        <v>41</v>
      </c>
      <c r="AX145" s="13" t="s">
        <v>86</v>
      </c>
      <c r="AY145" s="155" t="s">
        <v>190</v>
      </c>
    </row>
    <row r="146" spans="2:65" s="15" customFormat="1" ht="11.25">
      <c r="B146" s="168"/>
      <c r="D146" s="148" t="s">
        <v>200</v>
      </c>
      <c r="E146" s="169" t="s">
        <v>1780</v>
      </c>
      <c r="F146" s="170" t="s">
        <v>207</v>
      </c>
      <c r="H146" s="171">
        <v>9.4890000000000008</v>
      </c>
      <c r="I146" s="172"/>
      <c r="L146" s="168"/>
      <c r="M146" s="173"/>
      <c r="T146" s="174"/>
      <c r="AT146" s="169" t="s">
        <v>200</v>
      </c>
      <c r="AU146" s="169" t="s">
        <v>96</v>
      </c>
      <c r="AV146" s="15" t="s">
        <v>198</v>
      </c>
      <c r="AW146" s="15" t="s">
        <v>41</v>
      </c>
      <c r="AX146" s="15" t="s">
        <v>94</v>
      </c>
      <c r="AY146" s="169" t="s">
        <v>190</v>
      </c>
    </row>
    <row r="147" spans="2:65" s="1" customFormat="1" ht="21.75" customHeight="1">
      <c r="B147" s="33"/>
      <c r="C147" s="134" t="s">
        <v>96</v>
      </c>
      <c r="D147" s="134" t="s">
        <v>193</v>
      </c>
      <c r="E147" s="135" t="s">
        <v>1423</v>
      </c>
      <c r="F147" s="136" t="s">
        <v>1424</v>
      </c>
      <c r="G147" s="137" t="s">
        <v>255</v>
      </c>
      <c r="H147" s="138">
        <v>3.2269999999999999</v>
      </c>
      <c r="I147" s="139"/>
      <c r="J147" s="140">
        <f>ROUND(I147*H147,2)</f>
        <v>0</v>
      </c>
      <c r="K147" s="136" t="s">
        <v>197</v>
      </c>
      <c r="L147" s="33"/>
      <c r="M147" s="141" t="s">
        <v>1</v>
      </c>
      <c r="N147" s="142" t="s">
        <v>51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198</v>
      </c>
      <c r="AT147" s="145" t="s">
        <v>193</v>
      </c>
      <c r="AU147" s="145" t="s">
        <v>96</v>
      </c>
      <c r="AY147" s="17" t="s">
        <v>190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7" t="s">
        <v>94</v>
      </c>
      <c r="BK147" s="146">
        <f>ROUND(I147*H147,2)</f>
        <v>0</v>
      </c>
      <c r="BL147" s="17" t="s">
        <v>198</v>
      </c>
      <c r="BM147" s="145" t="s">
        <v>1822</v>
      </c>
    </row>
    <row r="148" spans="2:65" s="12" customFormat="1" ht="11.25">
      <c r="B148" s="147"/>
      <c r="D148" s="148" t="s">
        <v>200</v>
      </c>
      <c r="E148" s="149" t="s">
        <v>1</v>
      </c>
      <c r="F148" s="150" t="s">
        <v>1823</v>
      </c>
      <c r="H148" s="149" t="s">
        <v>1</v>
      </c>
      <c r="I148" s="151"/>
      <c r="L148" s="147"/>
      <c r="M148" s="152"/>
      <c r="T148" s="153"/>
      <c r="AT148" s="149" t="s">
        <v>200</v>
      </c>
      <c r="AU148" s="149" t="s">
        <v>96</v>
      </c>
      <c r="AV148" s="12" t="s">
        <v>94</v>
      </c>
      <c r="AW148" s="12" t="s">
        <v>41</v>
      </c>
      <c r="AX148" s="12" t="s">
        <v>86</v>
      </c>
      <c r="AY148" s="149" t="s">
        <v>190</v>
      </c>
    </row>
    <row r="149" spans="2:65" s="14" customFormat="1" ht="11.25">
      <c r="B149" s="161"/>
      <c r="D149" s="148" t="s">
        <v>200</v>
      </c>
      <c r="E149" s="162" t="s">
        <v>1</v>
      </c>
      <c r="F149" s="163" t="s">
        <v>1824</v>
      </c>
      <c r="H149" s="164">
        <v>3.2269999999999999</v>
      </c>
      <c r="I149" s="165"/>
      <c r="L149" s="161"/>
      <c r="M149" s="166"/>
      <c r="T149" s="167"/>
      <c r="AT149" s="162" t="s">
        <v>200</v>
      </c>
      <c r="AU149" s="162" t="s">
        <v>96</v>
      </c>
      <c r="AV149" s="14" t="s">
        <v>96</v>
      </c>
      <c r="AW149" s="14" t="s">
        <v>41</v>
      </c>
      <c r="AX149" s="14" t="s">
        <v>86</v>
      </c>
      <c r="AY149" s="162" t="s">
        <v>190</v>
      </c>
    </row>
    <row r="150" spans="2:65" s="15" customFormat="1" ht="11.25">
      <c r="B150" s="168"/>
      <c r="D150" s="148" t="s">
        <v>200</v>
      </c>
      <c r="E150" s="169" t="s">
        <v>1789</v>
      </c>
      <c r="F150" s="170" t="s">
        <v>207</v>
      </c>
      <c r="H150" s="171">
        <v>3.2269999999999999</v>
      </c>
      <c r="I150" s="172"/>
      <c r="L150" s="168"/>
      <c r="M150" s="173"/>
      <c r="T150" s="174"/>
      <c r="AT150" s="169" t="s">
        <v>200</v>
      </c>
      <c r="AU150" s="169" t="s">
        <v>96</v>
      </c>
      <c r="AV150" s="15" t="s">
        <v>198</v>
      </c>
      <c r="AW150" s="15" t="s">
        <v>41</v>
      </c>
      <c r="AX150" s="15" t="s">
        <v>94</v>
      </c>
      <c r="AY150" s="169" t="s">
        <v>190</v>
      </c>
    </row>
    <row r="151" spans="2:65" s="1" customFormat="1" ht="21.75" customHeight="1">
      <c r="B151" s="33"/>
      <c r="C151" s="134" t="s">
        <v>204</v>
      </c>
      <c r="D151" s="134" t="s">
        <v>193</v>
      </c>
      <c r="E151" s="135" t="s">
        <v>1429</v>
      </c>
      <c r="F151" s="136" t="s">
        <v>1430</v>
      </c>
      <c r="G151" s="137" t="s">
        <v>255</v>
      </c>
      <c r="H151" s="138">
        <v>16.571999999999999</v>
      </c>
      <c r="I151" s="139"/>
      <c r="J151" s="140">
        <f>ROUND(I151*H151,2)</f>
        <v>0</v>
      </c>
      <c r="K151" s="136" t="s">
        <v>197</v>
      </c>
      <c r="L151" s="33"/>
      <c r="M151" s="141" t="s">
        <v>1</v>
      </c>
      <c r="N151" s="142" t="s">
        <v>51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198</v>
      </c>
      <c r="AT151" s="145" t="s">
        <v>193</v>
      </c>
      <c r="AU151" s="145" t="s">
        <v>96</v>
      </c>
      <c r="AY151" s="17" t="s">
        <v>190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94</v>
      </c>
      <c r="BK151" s="146">
        <f>ROUND(I151*H151,2)</f>
        <v>0</v>
      </c>
      <c r="BL151" s="17" t="s">
        <v>198</v>
      </c>
      <c r="BM151" s="145" t="s">
        <v>1825</v>
      </c>
    </row>
    <row r="152" spans="2:65" s="12" customFormat="1" ht="11.25">
      <c r="B152" s="147"/>
      <c r="D152" s="148" t="s">
        <v>200</v>
      </c>
      <c r="E152" s="149" t="s">
        <v>1</v>
      </c>
      <c r="F152" s="150" t="s">
        <v>1826</v>
      </c>
      <c r="H152" s="149" t="s">
        <v>1</v>
      </c>
      <c r="I152" s="151"/>
      <c r="L152" s="147"/>
      <c r="M152" s="152"/>
      <c r="T152" s="153"/>
      <c r="AT152" s="149" t="s">
        <v>200</v>
      </c>
      <c r="AU152" s="149" t="s">
        <v>96</v>
      </c>
      <c r="AV152" s="12" t="s">
        <v>94</v>
      </c>
      <c r="AW152" s="12" t="s">
        <v>41</v>
      </c>
      <c r="AX152" s="12" t="s">
        <v>86</v>
      </c>
      <c r="AY152" s="149" t="s">
        <v>190</v>
      </c>
    </row>
    <row r="153" spans="2:65" s="14" customFormat="1" ht="11.25">
      <c r="B153" s="161"/>
      <c r="D153" s="148" t="s">
        <v>200</v>
      </c>
      <c r="E153" s="162" t="s">
        <v>1</v>
      </c>
      <c r="F153" s="163" t="s">
        <v>1827</v>
      </c>
      <c r="H153" s="164">
        <v>16.571999999999999</v>
      </c>
      <c r="I153" s="165"/>
      <c r="L153" s="161"/>
      <c r="M153" s="166"/>
      <c r="T153" s="167"/>
      <c r="AT153" s="162" t="s">
        <v>200</v>
      </c>
      <c r="AU153" s="162" t="s">
        <v>96</v>
      </c>
      <c r="AV153" s="14" t="s">
        <v>96</v>
      </c>
      <c r="AW153" s="14" t="s">
        <v>41</v>
      </c>
      <c r="AX153" s="14" t="s">
        <v>86</v>
      </c>
      <c r="AY153" s="162" t="s">
        <v>190</v>
      </c>
    </row>
    <row r="154" spans="2:65" s="15" customFormat="1" ht="11.25">
      <c r="B154" s="168"/>
      <c r="D154" s="148" t="s">
        <v>200</v>
      </c>
      <c r="E154" s="169" t="s">
        <v>1791</v>
      </c>
      <c r="F154" s="170" t="s">
        <v>207</v>
      </c>
      <c r="H154" s="171">
        <v>16.571999999999999</v>
      </c>
      <c r="I154" s="172"/>
      <c r="L154" s="168"/>
      <c r="M154" s="173"/>
      <c r="T154" s="174"/>
      <c r="AT154" s="169" t="s">
        <v>200</v>
      </c>
      <c r="AU154" s="169" t="s">
        <v>96</v>
      </c>
      <c r="AV154" s="15" t="s">
        <v>198</v>
      </c>
      <c r="AW154" s="15" t="s">
        <v>41</v>
      </c>
      <c r="AX154" s="15" t="s">
        <v>94</v>
      </c>
      <c r="AY154" s="169" t="s">
        <v>190</v>
      </c>
    </row>
    <row r="155" spans="2:65" s="1" customFormat="1" ht="21.75" customHeight="1">
      <c r="B155" s="33"/>
      <c r="C155" s="134" t="s">
        <v>198</v>
      </c>
      <c r="D155" s="134" t="s">
        <v>193</v>
      </c>
      <c r="E155" s="135" t="s">
        <v>1828</v>
      </c>
      <c r="F155" s="136" t="s">
        <v>1829</v>
      </c>
      <c r="G155" s="137" t="s">
        <v>255</v>
      </c>
      <c r="H155" s="138">
        <v>142.34700000000001</v>
      </c>
      <c r="I155" s="139"/>
      <c r="J155" s="140">
        <f>ROUND(I155*H155,2)</f>
        <v>0</v>
      </c>
      <c r="K155" s="136" t="s">
        <v>197</v>
      </c>
      <c r="L155" s="33"/>
      <c r="M155" s="141" t="s">
        <v>1</v>
      </c>
      <c r="N155" s="142" t="s">
        <v>51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198</v>
      </c>
      <c r="AT155" s="145" t="s">
        <v>193</v>
      </c>
      <c r="AU155" s="145" t="s">
        <v>96</v>
      </c>
      <c r="AY155" s="17" t="s">
        <v>190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94</v>
      </c>
      <c r="BK155" s="146">
        <f>ROUND(I155*H155,2)</f>
        <v>0</v>
      </c>
      <c r="BL155" s="17" t="s">
        <v>198</v>
      </c>
      <c r="BM155" s="145" t="s">
        <v>1830</v>
      </c>
    </row>
    <row r="156" spans="2:65" s="12" customFormat="1" ht="11.25">
      <c r="B156" s="147"/>
      <c r="D156" s="148" t="s">
        <v>200</v>
      </c>
      <c r="E156" s="149" t="s">
        <v>1</v>
      </c>
      <c r="F156" s="150" t="s">
        <v>1815</v>
      </c>
      <c r="H156" s="149" t="s">
        <v>1</v>
      </c>
      <c r="I156" s="151"/>
      <c r="L156" s="147"/>
      <c r="M156" s="152"/>
      <c r="T156" s="153"/>
      <c r="AT156" s="149" t="s">
        <v>200</v>
      </c>
      <c r="AU156" s="149" t="s">
        <v>96</v>
      </c>
      <c r="AV156" s="12" t="s">
        <v>94</v>
      </c>
      <c r="AW156" s="12" t="s">
        <v>41</v>
      </c>
      <c r="AX156" s="12" t="s">
        <v>86</v>
      </c>
      <c r="AY156" s="149" t="s">
        <v>190</v>
      </c>
    </row>
    <row r="157" spans="2:65" s="12" customFormat="1" ht="11.25">
      <c r="B157" s="147"/>
      <c r="D157" s="148" t="s">
        <v>200</v>
      </c>
      <c r="E157" s="149" t="s">
        <v>1</v>
      </c>
      <c r="F157" s="150" t="s">
        <v>1831</v>
      </c>
      <c r="H157" s="149" t="s">
        <v>1</v>
      </c>
      <c r="I157" s="151"/>
      <c r="L157" s="147"/>
      <c r="M157" s="152"/>
      <c r="T157" s="153"/>
      <c r="AT157" s="149" t="s">
        <v>200</v>
      </c>
      <c r="AU157" s="149" t="s">
        <v>96</v>
      </c>
      <c r="AV157" s="12" t="s">
        <v>94</v>
      </c>
      <c r="AW157" s="12" t="s">
        <v>41</v>
      </c>
      <c r="AX157" s="12" t="s">
        <v>86</v>
      </c>
      <c r="AY157" s="149" t="s">
        <v>190</v>
      </c>
    </row>
    <row r="158" spans="2:65" s="14" customFormat="1" ht="11.25">
      <c r="B158" s="161"/>
      <c r="D158" s="148" t="s">
        <v>200</v>
      </c>
      <c r="E158" s="162" t="s">
        <v>1</v>
      </c>
      <c r="F158" s="163" t="s">
        <v>1832</v>
      </c>
      <c r="H158" s="164">
        <v>8.2959999999999994</v>
      </c>
      <c r="I158" s="165"/>
      <c r="L158" s="161"/>
      <c r="M158" s="166"/>
      <c r="T158" s="167"/>
      <c r="AT158" s="162" t="s">
        <v>200</v>
      </c>
      <c r="AU158" s="162" t="s">
        <v>96</v>
      </c>
      <c r="AV158" s="14" t="s">
        <v>96</v>
      </c>
      <c r="AW158" s="14" t="s">
        <v>41</v>
      </c>
      <c r="AX158" s="14" t="s">
        <v>86</v>
      </c>
      <c r="AY158" s="162" t="s">
        <v>190</v>
      </c>
    </row>
    <row r="159" spans="2:65" s="12" customFormat="1" ht="11.25">
      <c r="B159" s="147"/>
      <c r="D159" s="148" t="s">
        <v>200</v>
      </c>
      <c r="E159" s="149" t="s">
        <v>1</v>
      </c>
      <c r="F159" s="150" t="s">
        <v>1833</v>
      </c>
      <c r="H159" s="149" t="s">
        <v>1</v>
      </c>
      <c r="I159" s="151"/>
      <c r="L159" s="147"/>
      <c r="M159" s="152"/>
      <c r="T159" s="153"/>
      <c r="AT159" s="149" t="s">
        <v>200</v>
      </c>
      <c r="AU159" s="149" t="s">
        <v>96</v>
      </c>
      <c r="AV159" s="12" t="s">
        <v>94</v>
      </c>
      <c r="AW159" s="12" t="s">
        <v>41</v>
      </c>
      <c r="AX159" s="12" t="s">
        <v>86</v>
      </c>
      <c r="AY159" s="149" t="s">
        <v>190</v>
      </c>
    </row>
    <row r="160" spans="2:65" s="14" customFormat="1" ht="11.25">
      <c r="B160" s="161"/>
      <c r="D160" s="148" t="s">
        <v>200</v>
      </c>
      <c r="E160" s="162" t="s">
        <v>1</v>
      </c>
      <c r="F160" s="163" t="s">
        <v>1834</v>
      </c>
      <c r="H160" s="164">
        <v>11.664999999999999</v>
      </c>
      <c r="I160" s="165"/>
      <c r="L160" s="161"/>
      <c r="M160" s="166"/>
      <c r="T160" s="167"/>
      <c r="AT160" s="162" t="s">
        <v>200</v>
      </c>
      <c r="AU160" s="162" t="s">
        <v>96</v>
      </c>
      <c r="AV160" s="14" t="s">
        <v>96</v>
      </c>
      <c r="AW160" s="14" t="s">
        <v>41</v>
      </c>
      <c r="AX160" s="14" t="s">
        <v>86</v>
      </c>
      <c r="AY160" s="162" t="s">
        <v>190</v>
      </c>
    </row>
    <row r="161" spans="2:51" s="14" customFormat="1" ht="11.25">
      <c r="B161" s="161"/>
      <c r="D161" s="148" t="s">
        <v>200</v>
      </c>
      <c r="E161" s="162" t="s">
        <v>1</v>
      </c>
      <c r="F161" s="163" t="s">
        <v>1835</v>
      </c>
      <c r="H161" s="164">
        <v>1.1950000000000001</v>
      </c>
      <c r="I161" s="165"/>
      <c r="L161" s="161"/>
      <c r="M161" s="166"/>
      <c r="T161" s="167"/>
      <c r="AT161" s="162" t="s">
        <v>200</v>
      </c>
      <c r="AU161" s="162" t="s">
        <v>96</v>
      </c>
      <c r="AV161" s="14" t="s">
        <v>96</v>
      </c>
      <c r="AW161" s="14" t="s">
        <v>41</v>
      </c>
      <c r="AX161" s="14" t="s">
        <v>86</v>
      </c>
      <c r="AY161" s="162" t="s">
        <v>190</v>
      </c>
    </row>
    <row r="162" spans="2:51" s="12" customFormat="1" ht="11.25">
      <c r="B162" s="147"/>
      <c r="D162" s="148" t="s">
        <v>200</v>
      </c>
      <c r="E162" s="149" t="s">
        <v>1</v>
      </c>
      <c r="F162" s="150" t="s">
        <v>1836</v>
      </c>
      <c r="H162" s="149" t="s">
        <v>1</v>
      </c>
      <c r="I162" s="151"/>
      <c r="L162" s="147"/>
      <c r="M162" s="152"/>
      <c r="T162" s="153"/>
      <c r="AT162" s="149" t="s">
        <v>200</v>
      </c>
      <c r="AU162" s="149" t="s">
        <v>96</v>
      </c>
      <c r="AV162" s="12" t="s">
        <v>94</v>
      </c>
      <c r="AW162" s="12" t="s">
        <v>41</v>
      </c>
      <c r="AX162" s="12" t="s">
        <v>86</v>
      </c>
      <c r="AY162" s="149" t="s">
        <v>190</v>
      </c>
    </row>
    <row r="163" spans="2:51" s="14" customFormat="1" ht="11.25">
      <c r="B163" s="161"/>
      <c r="D163" s="148" t="s">
        <v>200</v>
      </c>
      <c r="E163" s="162" t="s">
        <v>1</v>
      </c>
      <c r="F163" s="163" t="s">
        <v>1837</v>
      </c>
      <c r="H163" s="164">
        <v>7.12</v>
      </c>
      <c r="I163" s="165"/>
      <c r="L163" s="161"/>
      <c r="M163" s="166"/>
      <c r="T163" s="167"/>
      <c r="AT163" s="162" t="s">
        <v>200</v>
      </c>
      <c r="AU163" s="162" t="s">
        <v>96</v>
      </c>
      <c r="AV163" s="14" t="s">
        <v>96</v>
      </c>
      <c r="AW163" s="14" t="s">
        <v>41</v>
      </c>
      <c r="AX163" s="14" t="s">
        <v>86</v>
      </c>
      <c r="AY163" s="162" t="s">
        <v>190</v>
      </c>
    </row>
    <row r="164" spans="2:51" s="13" customFormat="1" ht="11.25">
      <c r="B164" s="154"/>
      <c r="D164" s="148" t="s">
        <v>200</v>
      </c>
      <c r="E164" s="155" t="s">
        <v>1</v>
      </c>
      <c r="F164" s="156" t="s">
        <v>203</v>
      </c>
      <c r="H164" s="157">
        <v>28.276</v>
      </c>
      <c r="I164" s="158"/>
      <c r="L164" s="154"/>
      <c r="M164" s="159"/>
      <c r="T164" s="160"/>
      <c r="AT164" s="155" t="s">
        <v>200</v>
      </c>
      <c r="AU164" s="155" t="s">
        <v>96</v>
      </c>
      <c r="AV164" s="13" t="s">
        <v>204</v>
      </c>
      <c r="AW164" s="13" t="s">
        <v>41</v>
      </c>
      <c r="AX164" s="13" t="s">
        <v>86</v>
      </c>
      <c r="AY164" s="155" t="s">
        <v>190</v>
      </c>
    </row>
    <row r="165" spans="2:51" s="12" customFormat="1" ht="11.25">
      <c r="B165" s="147"/>
      <c r="D165" s="148" t="s">
        <v>200</v>
      </c>
      <c r="E165" s="149" t="s">
        <v>1</v>
      </c>
      <c r="F165" s="150" t="s">
        <v>1838</v>
      </c>
      <c r="H165" s="149" t="s">
        <v>1</v>
      </c>
      <c r="I165" s="151"/>
      <c r="L165" s="147"/>
      <c r="M165" s="152"/>
      <c r="T165" s="153"/>
      <c r="AT165" s="149" t="s">
        <v>200</v>
      </c>
      <c r="AU165" s="149" t="s">
        <v>96</v>
      </c>
      <c r="AV165" s="12" t="s">
        <v>94</v>
      </c>
      <c r="AW165" s="12" t="s">
        <v>41</v>
      </c>
      <c r="AX165" s="12" t="s">
        <v>86</v>
      </c>
      <c r="AY165" s="149" t="s">
        <v>190</v>
      </c>
    </row>
    <row r="166" spans="2:51" s="12" customFormat="1" ht="11.25">
      <c r="B166" s="147"/>
      <c r="D166" s="148" t="s">
        <v>200</v>
      </c>
      <c r="E166" s="149" t="s">
        <v>1</v>
      </c>
      <c r="F166" s="150" t="s">
        <v>1839</v>
      </c>
      <c r="H166" s="149" t="s">
        <v>1</v>
      </c>
      <c r="I166" s="151"/>
      <c r="L166" s="147"/>
      <c r="M166" s="152"/>
      <c r="T166" s="153"/>
      <c r="AT166" s="149" t="s">
        <v>200</v>
      </c>
      <c r="AU166" s="149" t="s">
        <v>96</v>
      </c>
      <c r="AV166" s="12" t="s">
        <v>94</v>
      </c>
      <c r="AW166" s="12" t="s">
        <v>41</v>
      </c>
      <c r="AX166" s="12" t="s">
        <v>86</v>
      </c>
      <c r="AY166" s="149" t="s">
        <v>190</v>
      </c>
    </row>
    <row r="167" spans="2:51" s="12" customFormat="1" ht="11.25">
      <c r="B167" s="147"/>
      <c r="D167" s="148" t="s">
        <v>200</v>
      </c>
      <c r="E167" s="149" t="s">
        <v>1</v>
      </c>
      <c r="F167" s="150" t="s">
        <v>1840</v>
      </c>
      <c r="H167" s="149" t="s">
        <v>1</v>
      </c>
      <c r="I167" s="151"/>
      <c r="L167" s="147"/>
      <c r="M167" s="152"/>
      <c r="T167" s="153"/>
      <c r="AT167" s="149" t="s">
        <v>200</v>
      </c>
      <c r="AU167" s="149" t="s">
        <v>96</v>
      </c>
      <c r="AV167" s="12" t="s">
        <v>94</v>
      </c>
      <c r="AW167" s="12" t="s">
        <v>41</v>
      </c>
      <c r="AX167" s="12" t="s">
        <v>86</v>
      </c>
      <c r="AY167" s="149" t="s">
        <v>190</v>
      </c>
    </row>
    <row r="168" spans="2:51" s="14" customFormat="1" ht="11.25">
      <c r="B168" s="161"/>
      <c r="D168" s="148" t="s">
        <v>200</v>
      </c>
      <c r="E168" s="162" t="s">
        <v>1</v>
      </c>
      <c r="F168" s="163" t="s">
        <v>1841</v>
      </c>
      <c r="H168" s="164">
        <v>14.84</v>
      </c>
      <c r="I168" s="165"/>
      <c r="L168" s="161"/>
      <c r="M168" s="166"/>
      <c r="T168" s="167"/>
      <c r="AT168" s="162" t="s">
        <v>200</v>
      </c>
      <c r="AU168" s="162" t="s">
        <v>96</v>
      </c>
      <c r="AV168" s="14" t="s">
        <v>96</v>
      </c>
      <c r="AW168" s="14" t="s">
        <v>41</v>
      </c>
      <c r="AX168" s="14" t="s">
        <v>86</v>
      </c>
      <c r="AY168" s="162" t="s">
        <v>190</v>
      </c>
    </row>
    <row r="169" spans="2:51" s="12" customFormat="1" ht="11.25">
      <c r="B169" s="147"/>
      <c r="D169" s="148" t="s">
        <v>200</v>
      </c>
      <c r="E169" s="149" t="s">
        <v>1</v>
      </c>
      <c r="F169" s="150" t="s">
        <v>1842</v>
      </c>
      <c r="H169" s="149" t="s">
        <v>1</v>
      </c>
      <c r="I169" s="151"/>
      <c r="L169" s="147"/>
      <c r="M169" s="152"/>
      <c r="T169" s="153"/>
      <c r="AT169" s="149" t="s">
        <v>200</v>
      </c>
      <c r="AU169" s="149" t="s">
        <v>96</v>
      </c>
      <c r="AV169" s="12" t="s">
        <v>94</v>
      </c>
      <c r="AW169" s="12" t="s">
        <v>41</v>
      </c>
      <c r="AX169" s="12" t="s">
        <v>86</v>
      </c>
      <c r="AY169" s="149" t="s">
        <v>190</v>
      </c>
    </row>
    <row r="170" spans="2:51" s="14" customFormat="1" ht="11.25">
      <c r="B170" s="161"/>
      <c r="D170" s="148" t="s">
        <v>200</v>
      </c>
      <c r="E170" s="162" t="s">
        <v>1</v>
      </c>
      <c r="F170" s="163" t="s">
        <v>1843</v>
      </c>
      <c r="H170" s="164">
        <v>23.332000000000001</v>
      </c>
      <c r="I170" s="165"/>
      <c r="L170" s="161"/>
      <c r="M170" s="166"/>
      <c r="T170" s="167"/>
      <c r="AT170" s="162" t="s">
        <v>200</v>
      </c>
      <c r="AU170" s="162" t="s">
        <v>96</v>
      </c>
      <c r="AV170" s="14" t="s">
        <v>96</v>
      </c>
      <c r="AW170" s="14" t="s">
        <v>41</v>
      </c>
      <c r="AX170" s="14" t="s">
        <v>86</v>
      </c>
      <c r="AY170" s="162" t="s">
        <v>190</v>
      </c>
    </row>
    <row r="171" spans="2:51" s="12" customFormat="1" ht="11.25">
      <c r="B171" s="147"/>
      <c r="D171" s="148" t="s">
        <v>200</v>
      </c>
      <c r="E171" s="149" t="s">
        <v>1</v>
      </c>
      <c r="F171" s="150" t="s">
        <v>1844</v>
      </c>
      <c r="H171" s="149" t="s">
        <v>1</v>
      </c>
      <c r="I171" s="151"/>
      <c r="L171" s="147"/>
      <c r="M171" s="152"/>
      <c r="T171" s="153"/>
      <c r="AT171" s="149" t="s">
        <v>200</v>
      </c>
      <c r="AU171" s="149" t="s">
        <v>96</v>
      </c>
      <c r="AV171" s="12" t="s">
        <v>94</v>
      </c>
      <c r="AW171" s="12" t="s">
        <v>41</v>
      </c>
      <c r="AX171" s="12" t="s">
        <v>86</v>
      </c>
      <c r="AY171" s="149" t="s">
        <v>190</v>
      </c>
    </row>
    <row r="172" spans="2:51" s="14" customFormat="1" ht="11.25">
      <c r="B172" s="161"/>
      <c r="D172" s="148" t="s">
        <v>200</v>
      </c>
      <c r="E172" s="162" t="s">
        <v>1</v>
      </c>
      <c r="F172" s="163" t="s">
        <v>1845</v>
      </c>
      <c r="H172" s="164">
        <v>26.948</v>
      </c>
      <c r="I172" s="165"/>
      <c r="L172" s="161"/>
      <c r="M172" s="166"/>
      <c r="T172" s="167"/>
      <c r="AT172" s="162" t="s">
        <v>200</v>
      </c>
      <c r="AU172" s="162" t="s">
        <v>96</v>
      </c>
      <c r="AV172" s="14" t="s">
        <v>96</v>
      </c>
      <c r="AW172" s="14" t="s">
        <v>41</v>
      </c>
      <c r="AX172" s="14" t="s">
        <v>86</v>
      </c>
      <c r="AY172" s="162" t="s">
        <v>190</v>
      </c>
    </row>
    <row r="173" spans="2:51" s="12" customFormat="1" ht="11.25">
      <c r="B173" s="147"/>
      <c r="D173" s="148" t="s">
        <v>200</v>
      </c>
      <c r="E173" s="149" t="s">
        <v>1</v>
      </c>
      <c r="F173" s="150" t="s">
        <v>1846</v>
      </c>
      <c r="H173" s="149" t="s">
        <v>1</v>
      </c>
      <c r="I173" s="151"/>
      <c r="L173" s="147"/>
      <c r="M173" s="152"/>
      <c r="T173" s="153"/>
      <c r="AT173" s="149" t="s">
        <v>200</v>
      </c>
      <c r="AU173" s="149" t="s">
        <v>96</v>
      </c>
      <c r="AV173" s="12" t="s">
        <v>94</v>
      </c>
      <c r="AW173" s="12" t="s">
        <v>41</v>
      </c>
      <c r="AX173" s="12" t="s">
        <v>86</v>
      </c>
      <c r="AY173" s="149" t="s">
        <v>190</v>
      </c>
    </row>
    <row r="174" spans="2:51" s="14" customFormat="1" ht="11.25">
      <c r="B174" s="161"/>
      <c r="D174" s="148" t="s">
        <v>200</v>
      </c>
      <c r="E174" s="162" t="s">
        <v>1</v>
      </c>
      <c r="F174" s="163" t="s">
        <v>1847</v>
      </c>
      <c r="H174" s="164">
        <v>25.120999999999999</v>
      </c>
      <c r="I174" s="165"/>
      <c r="L174" s="161"/>
      <c r="M174" s="166"/>
      <c r="T174" s="167"/>
      <c r="AT174" s="162" t="s">
        <v>200</v>
      </c>
      <c r="AU174" s="162" t="s">
        <v>96</v>
      </c>
      <c r="AV174" s="14" t="s">
        <v>96</v>
      </c>
      <c r="AW174" s="14" t="s">
        <v>41</v>
      </c>
      <c r="AX174" s="14" t="s">
        <v>86</v>
      </c>
      <c r="AY174" s="162" t="s">
        <v>190</v>
      </c>
    </row>
    <row r="175" spans="2:51" s="12" customFormat="1" ht="11.25">
      <c r="B175" s="147"/>
      <c r="D175" s="148" t="s">
        <v>200</v>
      </c>
      <c r="E175" s="149" t="s">
        <v>1</v>
      </c>
      <c r="F175" s="150" t="s">
        <v>1848</v>
      </c>
      <c r="H175" s="149" t="s">
        <v>1</v>
      </c>
      <c r="I175" s="151"/>
      <c r="L175" s="147"/>
      <c r="M175" s="152"/>
      <c r="T175" s="153"/>
      <c r="AT175" s="149" t="s">
        <v>200</v>
      </c>
      <c r="AU175" s="149" t="s">
        <v>96</v>
      </c>
      <c r="AV175" s="12" t="s">
        <v>94</v>
      </c>
      <c r="AW175" s="12" t="s">
        <v>41</v>
      </c>
      <c r="AX175" s="12" t="s">
        <v>86</v>
      </c>
      <c r="AY175" s="149" t="s">
        <v>190</v>
      </c>
    </row>
    <row r="176" spans="2:51" s="14" customFormat="1" ht="11.25">
      <c r="B176" s="161"/>
      <c r="D176" s="148" t="s">
        <v>200</v>
      </c>
      <c r="E176" s="162" t="s">
        <v>1</v>
      </c>
      <c r="F176" s="163" t="s">
        <v>1849</v>
      </c>
      <c r="H176" s="164">
        <v>23.83</v>
      </c>
      <c r="I176" s="165"/>
      <c r="L176" s="161"/>
      <c r="M176" s="166"/>
      <c r="T176" s="167"/>
      <c r="AT176" s="162" t="s">
        <v>200</v>
      </c>
      <c r="AU176" s="162" t="s">
        <v>96</v>
      </c>
      <c r="AV176" s="14" t="s">
        <v>96</v>
      </c>
      <c r="AW176" s="14" t="s">
        <v>41</v>
      </c>
      <c r="AX176" s="14" t="s">
        <v>86</v>
      </c>
      <c r="AY176" s="162" t="s">
        <v>190</v>
      </c>
    </row>
    <row r="177" spans="2:65" s="13" customFormat="1" ht="11.25">
      <c r="B177" s="154"/>
      <c r="D177" s="148" t="s">
        <v>200</v>
      </c>
      <c r="E177" s="155" t="s">
        <v>1</v>
      </c>
      <c r="F177" s="156" t="s">
        <v>203</v>
      </c>
      <c r="H177" s="157">
        <v>114.071</v>
      </c>
      <c r="I177" s="158"/>
      <c r="L177" s="154"/>
      <c r="M177" s="159"/>
      <c r="T177" s="160"/>
      <c r="AT177" s="155" t="s">
        <v>200</v>
      </c>
      <c r="AU177" s="155" t="s">
        <v>96</v>
      </c>
      <c r="AV177" s="13" t="s">
        <v>204</v>
      </c>
      <c r="AW177" s="13" t="s">
        <v>41</v>
      </c>
      <c r="AX177" s="13" t="s">
        <v>86</v>
      </c>
      <c r="AY177" s="155" t="s">
        <v>190</v>
      </c>
    </row>
    <row r="178" spans="2:65" s="15" customFormat="1" ht="11.25">
      <c r="B178" s="168"/>
      <c r="D178" s="148" t="s">
        <v>200</v>
      </c>
      <c r="E178" s="169" t="s">
        <v>1793</v>
      </c>
      <c r="F178" s="170" t="s">
        <v>207</v>
      </c>
      <c r="H178" s="171">
        <v>142.34700000000001</v>
      </c>
      <c r="I178" s="172"/>
      <c r="L178" s="168"/>
      <c r="M178" s="173"/>
      <c r="T178" s="174"/>
      <c r="AT178" s="169" t="s">
        <v>200</v>
      </c>
      <c r="AU178" s="169" t="s">
        <v>96</v>
      </c>
      <c r="AV178" s="15" t="s">
        <v>198</v>
      </c>
      <c r="AW178" s="15" t="s">
        <v>41</v>
      </c>
      <c r="AX178" s="15" t="s">
        <v>94</v>
      </c>
      <c r="AY178" s="169" t="s">
        <v>190</v>
      </c>
    </row>
    <row r="179" spans="2:65" s="1" customFormat="1" ht="16.5" customHeight="1">
      <c r="B179" s="33"/>
      <c r="C179" s="134" t="s">
        <v>221</v>
      </c>
      <c r="D179" s="134" t="s">
        <v>193</v>
      </c>
      <c r="E179" s="135" t="s">
        <v>557</v>
      </c>
      <c r="F179" s="136" t="s">
        <v>558</v>
      </c>
      <c r="G179" s="137" t="s">
        <v>255</v>
      </c>
      <c r="H179" s="138">
        <v>90.671999999999997</v>
      </c>
      <c r="I179" s="139"/>
      <c r="J179" s="140">
        <f>ROUND(I179*H179,2)</f>
        <v>0</v>
      </c>
      <c r="K179" s="136" t="s">
        <v>197</v>
      </c>
      <c r="L179" s="33"/>
      <c r="M179" s="141" t="s">
        <v>1</v>
      </c>
      <c r="N179" s="142" t="s">
        <v>51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198</v>
      </c>
      <c r="AT179" s="145" t="s">
        <v>193</v>
      </c>
      <c r="AU179" s="145" t="s">
        <v>96</v>
      </c>
      <c r="AY179" s="17" t="s">
        <v>190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94</v>
      </c>
      <c r="BK179" s="146">
        <f>ROUND(I179*H179,2)</f>
        <v>0</v>
      </c>
      <c r="BL179" s="17" t="s">
        <v>198</v>
      </c>
      <c r="BM179" s="145" t="s">
        <v>1850</v>
      </c>
    </row>
    <row r="180" spans="2:65" s="12" customFormat="1" ht="11.25">
      <c r="B180" s="147"/>
      <c r="D180" s="148" t="s">
        <v>200</v>
      </c>
      <c r="E180" s="149" t="s">
        <v>1</v>
      </c>
      <c r="F180" s="150" t="s">
        <v>1851</v>
      </c>
      <c r="H180" s="149" t="s">
        <v>1</v>
      </c>
      <c r="I180" s="151"/>
      <c r="L180" s="147"/>
      <c r="M180" s="152"/>
      <c r="T180" s="153"/>
      <c r="AT180" s="149" t="s">
        <v>200</v>
      </c>
      <c r="AU180" s="149" t="s">
        <v>96</v>
      </c>
      <c r="AV180" s="12" t="s">
        <v>94</v>
      </c>
      <c r="AW180" s="12" t="s">
        <v>41</v>
      </c>
      <c r="AX180" s="12" t="s">
        <v>86</v>
      </c>
      <c r="AY180" s="149" t="s">
        <v>190</v>
      </c>
    </row>
    <row r="181" spans="2:65" s="12" customFormat="1" ht="11.25">
      <c r="B181" s="147"/>
      <c r="D181" s="148" t="s">
        <v>200</v>
      </c>
      <c r="E181" s="149" t="s">
        <v>1</v>
      </c>
      <c r="F181" s="150" t="s">
        <v>1852</v>
      </c>
      <c r="H181" s="149" t="s">
        <v>1</v>
      </c>
      <c r="I181" s="151"/>
      <c r="L181" s="147"/>
      <c r="M181" s="152"/>
      <c r="T181" s="153"/>
      <c r="AT181" s="149" t="s">
        <v>200</v>
      </c>
      <c r="AU181" s="149" t="s">
        <v>96</v>
      </c>
      <c r="AV181" s="12" t="s">
        <v>94</v>
      </c>
      <c r="AW181" s="12" t="s">
        <v>41</v>
      </c>
      <c r="AX181" s="12" t="s">
        <v>86</v>
      </c>
      <c r="AY181" s="149" t="s">
        <v>190</v>
      </c>
    </row>
    <row r="182" spans="2:65" s="12" customFormat="1" ht="11.25">
      <c r="B182" s="147"/>
      <c r="D182" s="148" t="s">
        <v>200</v>
      </c>
      <c r="E182" s="149" t="s">
        <v>1</v>
      </c>
      <c r="F182" s="150" t="s">
        <v>1853</v>
      </c>
      <c r="H182" s="149" t="s">
        <v>1</v>
      </c>
      <c r="I182" s="151"/>
      <c r="L182" s="147"/>
      <c r="M182" s="152"/>
      <c r="T182" s="153"/>
      <c r="AT182" s="149" t="s">
        <v>200</v>
      </c>
      <c r="AU182" s="149" t="s">
        <v>96</v>
      </c>
      <c r="AV182" s="12" t="s">
        <v>94</v>
      </c>
      <c r="AW182" s="12" t="s">
        <v>41</v>
      </c>
      <c r="AX182" s="12" t="s">
        <v>86</v>
      </c>
      <c r="AY182" s="149" t="s">
        <v>190</v>
      </c>
    </row>
    <row r="183" spans="2:65" s="12" customFormat="1" ht="11.25">
      <c r="B183" s="147"/>
      <c r="D183" s="148" t="s">
        <v>200</v>
      </c>
      <c r="E183" s="149" t="s">
        <v>1</v>
      </c>
      <c r="F183" s="150" t="s">
        <v>1840</v>
      </c>
      <c r="H183" s="149" t="s">
        <v>1</v>
      </c>
      <c r="I183" s="151"/>
      <c r="L183" s="147"/>
      <c r="M183" s="152"/>
      <c r="T183" s="153"/>
      <c r="AT183" s="149" t="s">
        <v>200</v>
      </c>
      <c r="AU183" s="149" t="s">
        <v>96</v>
      </c>
      <c r="AV183" s="12" t="s">
        <v>94</v>
      </c>
      <c r="AW183" s="12" t="s">
        <v>41</v>
      </c>
      <c r="AX183" s="12" t="s">
        <v>86</v>
      </c>
      <c r="AY183" s="149" t="s">
        <v>190</v>
      </c>
    </row>
    <row r="184" spans="2:65" s="14" customFormat="1" ht="11.25">
      <c r="B184" s="161"/>
      <c r="D184" s="148" t="s">
        <v>200</v>
      </c>
      <c r="E184" s="162" t="s">
        <v>1</v>
      </c>
      <c r="F184" s="163" t="s">
        <v>1854</v>
      </c>
      <c r="H184" s="164">
        <v>10.707000000000001</v>
      </c>
      <c r="I184" s="165"/>
      <c r="L184" s="161"/>
      <c r="M184" s="166"/>
      <c r="T184" s="167"/>
      <c r="AT184" s="162" t="s">
        <v>200</v>
      </c>
      <c r="AU184" s="162" t="s">
        <v>96</v>
      </c>
      <c r="AV184" s="14" t="s">
        <v>96</v>
      </c>
      <c r="AW184" s="14" t="s">
        <v>41</v>
      </c>
      <c r="AX184" s="14" t="s">
        <v>86</v>
      </c>
      <c r="AY184" s="162" t="s">
        <v>190</v>
      </c>
    </row>
    <row r="185" spans="2:65" s="14" customFormat="1" ht="11.25">
      <c r="B185" s="161"/>
      <c r="D185" s="148" t="s">
        <v>200</v>
      </c>
      <c r="E185" s="162" t="s">
        <v>1</v>
      </c>
      <c r="F185" s="163" t="s">
        <v>1855</v>
      </c>
      <c r="H185" s="164">
        <v>-0.9</v>
      </c>
      <c r="I185" s="165"/>
      <c r="L185" s="161"/>
      <c r="M185" s="166"/>
      <c r="T185" s="167"/>
      <c r="AT185" s="162" t="s">
        <v>200</v>
      </c>
      <c r="AU185" s="162" t="s">
        <v>96</v>
      </c>
      <c r="AV185" s="14" t="s">
        <v>96</v>
      </c>
      <c r="AW185" s="14" t="s">
        <v>41</v>
      </c>
      <c r="AX185" s="14" t="s">
        <v>86</v>
      </c>
      <c r="AY185" s="162" t="s">
        <v>190</v>
      </c>
    </row>
    <row r="186" spans="2:65" s="12" customFormat="1" ht="11.25">
      <c r="B186" s="147"/>
      <c r="D186" s="148" t="s">
        <v>200</v>
      </c>
      <c r="E186" s="149" t="s">
        <v>1</v>
      </c>
      <c r="F186" s="150" t="s">
        <v>1842</v>
      </c>
      <c r="H186" s="149" t="s">
        <v>1</v>
      </c>
      <c r="I186" s="151"/>
      <c r="L186" s="147"/>
      <c r="M186" s="152"/>
      <c r="T186" s="153"/>
      <c r="AT186" s="149" t="s">
        <v>200</v>
      </c>
      <c r="AU186" s="149" t="s">
        <v>96</v>
      </c>
      <c r="AV186" s="12" t="s">
        <v>94</v>
      </c>
      <c r="AW186" s="12" t="s">
        <v>41</v>
      </c>
      <c r="AX186" s="12" t="s">
        <v>86</v>
      </c>
      <c r="AY186" s="149" t="s">
        <v>190</v>
      </c>
    </row>
    <row r="187" spans="2:65" s="14" customFormat="1" ht="11.25">
      <c r="B187" s="161"/>
      <c r="D187" s="148" t="s">
        <v>200</v>
      </c>
      <c r="E187" s="162" t="s">
        <v>1</v>
      </c>
      <c r="F187" s="163" t="s">
        <v>1856</v>
      </c>
      <c r="H187" s="164">
        <v>17.849</v>
      </c>
      <c r="I187" s="165"/>
      <c r="L187" s="161"/>
      <c r="M187" s="166"/>
      <c r="T187" s="167"/>
      <c r="AT187" s="162" t="s">
        <v>200</v>
      </c>
      <c r="AU187" s="162" t="s">
        <v>96</v>
      </c>
      <c r="AV187" s="14" t="s">
        <v>96</v>
      </c>
      <c r="AW187" s="14" t="s">
        <v>41</v>
      </c>
      <c r="AX187" s="14" t="s">
        <v>86</v>
      </c>
      <c r="AY187" s="162" t="s">
        <v>190</v>
      </c>
    </row>
    <row r="188" spans="2:65" s="14" customFormat="1" ht="11.25">
      <c r="B188" s="161"/>
      <c r="D188" s="148" t="s">
        <v>200</v>
      </c>
      <c r="E188" s="162" t="s">
        <v>1</v>
      </c>
      <c r="F188" s="163" t="s">
        <v>1857</v>
      </c>
      <c r="H188" s="164">
        <v>-1.2310000000000001</v>
      </c>
      <c r="I188" s="165"/>
      <c r="L188" s="161"/>
      <c r="M188" s="166"/>
      <c r="T188" s="167"/>
      <c r="AT188" s="162" t="s">
        <v>200</v>
      </c>
      <c r="AU188" s="162" t="s">
        <v>96</v>
      </c>
      <c r="AV188" s="14" t="s">
        <v>96</v>
      </c>
      <c r="AW188" s="14" t="s">
        <v>41</v>
      </c>
      <c r="AX188" s="14" t="s">
        <v>86</v>
      </c>
      <c r="AY188" s="162" t="s">
        <v>190</v>
      </c>
    </row>
    <row r="189" spans="2:65" s="12" customFormat="1" ht="11.25">
      <c r="B189" s="147"/>
      <c r="D189" s="148" t="s">
        <v>200</v>
      </c>
      <c r="E189" s="149" t="s">
        <v>1</v>
      </c>
      <c r="F189" s="150" t="s">
        <v>1844</v>
      </c>
      <c r="H189" s="149" t="s">
        <v>1</v>
      </c>
      <c r="I189" s="151"/>
      <c r="L189" s="147"/>
      <c r="M189" s="152"/>
      <c r="T189" s="153"/>
      <c r="AT189" s="149" t="s">
        <v>200</v>
      </c>
      <c r="AU189" s="149" t="s">
        <v>96</v>
      </c>
      <c r="AV189" s="12" t="s">
        <v>94</v>
      </c>
      <c r="AW189" s="12" t="s">
        <v>41</v>
      </c>
      <c r="AX189" s="12" t="s">
        <v>86</v>
      </c>
      <c r="AY189" s="149" t="s">
        <v>190</v>
      </c>
    </row>
    <row r="190" spans="2:65" s="14" customFormat="1" ht="11.25">
      <c r="B190" s="161"/>
      <c r="D190" s="148" t="s">
        <v>200</v>
      </c>
      <c r="E190" s="162" t="s">
        <v>1</v>
      </c>
      <c r="F190" s="163" t="s">
        <v>1858</v>
      </c>
      <c r="H190" s="164">
        <v>19.978000000000002</v>
      </c>
      <c r="I190" s="165"/>
      <c r="L190" s="161"/>
      <c r="M190" s="166"/>
      <c r="T190" s="167"/>
      <c r="AT190" s="162" t="s">
        <v>200</v>
      </c>
      <c r="AU190" s="162" t="s">
        <v>96</v>
      </c>
      <c r="AV190" s="14" t="s">
        <v>96</v>
      </c>
      <c r="AW190" s="14" t="s">
        <v>41</v>
      </c>
      <c r="AX190" s="14" t="s">
        <v>86</v>
      </c>
      <c r="AY190" s="162" t="s">
        <v>190</v>
      </c>
    </row>
    <row r="191" spans="2:65" s="14" customFormat="1" ht="11.25">
      <c r="B191" s="161"/>
      <c r="D191" s="148" t="s">
        <v>200</v>
      </c>
      <c r="E191" s="162" t="s">
        <v>1</v>
      </c>
      <c r="F191" s="163" t="s">
        <v>1859</v>
      </c>
      <c r="H191" s="164">
        <v>-1.274</v>
      </c>
      <c r="I191" s="165"/>
      <c r="L191" s="161"/>
      <c r="M191" s="166"/>
      <c r="T191" s="167"/>
      <c r="AT191" s="162" t="s">
        <v>200</v>
      </c>
      <c r="AU191" s="162" t="s">
        <v>96</v>
      </c>
      <c r="AV191" s="14" t="s">
        <v>96</v>
      </c>
      <c r="AW191" s="14" t="s">
        <v>41</v>
      </c>
      <c r="AX191" s="14" t="s">
        <v>86</v>
      </c>
      <c r="AY191" s="162" t="s">
        <v>190</v>
      </c>
    </row>
    <row r="192" spans="2:65" s="12" customFormat="1" ht="11.25">
      <c r="B192" s="147"/>
      <c r="D192" s="148" t="s">
        <v>200</v>
      </c>
      <c r="E192" s="149" t="s">
        <v>1</v>
      </c>
      <c r="F192" s="150" t="s">
        <v>1846</v>
      </c>
      <c r="H192" s="149" t="s">
        <v>1</v>
      </c>
      <c r="I192" s="151"/>
      <c r="L192" s="147"/>
      <c r="M192" s="152"/>
      <c r="T192" s="153"/>
      <c r="AT192" s="149" t="s">
        <v>200</v>
      </c>
      <c r="AU192" s="149" t="s">
        <v>96</v>
      </c>
      <c r="AV192" s="12" t="s">
        <v>94</v>
      </c>
      <c r="AW192" s="12" t="s">
        <v>41</v>
      </c>
      <c r="AX192" s="12" t="s">
        <v>86</v>
      </c>
      <c r="AY192" s="149" t="s">
        <v>190</v>
      </c>
    </row>
    <row r="193" spans="2:51" s="14" customFormat="1" ht="11.25">
      <c r="B193" s="161"/>
      <c r="D193" s="148" t="s">
        <v>200</v>
      </c>
      <c r="E193" s="162" t="s">
        <v>1</v>
      </c>
      <c r="F193" s="163" t="s">
        <v>1860</v>
      </c>
      <c r="H193" s="164">
        <v>18.260999999999999</v>
      </c>
      <c r="I193" s="165"/>
      <c r="L193" s="161"/>
      <c r="M193" s="166"/>
      <c r="T193" s="167"/>
      <c r="AT193" s="162" t="s">
        <v>200</v>
      </c>
      <c r="AU193" s="162" t="s">
        <v>96</v>
      </c>
      <c r="AV193" s="14" t="s">
        <v>96</v>
      </c>
      <c r="AW193" s="14" t="s">
        <v>41</v>
      </c>
      <c r="AX193" s="14" t="s">
        <v>86</v>
      </c>
      <c r="AY193" s="162" t="s">
        <v>190</v>
      </c>
    </row>
    <row r="194" spans="2:51" s="14" customFormat="1" ht="11.25">
      <c r="B194" s="161"/>
      <c r="D194" s="148" t="s">
        <v>200</v>
      </c>
      <c r="E194" s="162" t="s">
        <v>1</v>
      </c>
      <c r="F194" s="163" t="s">
        <v>1861</v>
      </c>
      <c r="H194" s="164">
        <v>-0.98799999999999999</v>
      </c>
      <c r="I194" s="165"/>
      <c r="L194" s="161"/>
      <c r="M194" s="166"/>
      <c r="T194" s="167"/>
      <c r="AT194" s="162" t="s">
        <v>200</v>
      </c>
      <c r="AU194" s="162" t="s">
        <v>96</v>
      </c>
      <c r="AV194" s="14" t="s">
        <v>96</v>
      </c>
      <c r="AW194" s="14" t="s">
        <v>41</v>
      </c>
      <c r="AX194" s="14" t="s">
        <v>86</v>
      </c>
      <c r="AY194" s="162" t="s">
        <v>190</v>
      </c>
    </row>
    <row r="195" spans="2:51" s="12" customFormat="1" ht="11.25">
      <c r="B195" s="147"/>
      <c r="D195" s="148" t="s">
        <v>200</v>
      </c>
      <c r="E195" s="149" t="s">
        <v>1</v>
      </c>
      <c r="F195" s="150" t="s">
        <v>1848</v>
      </c>
      <c r="H195" s="149" t="s">
        <v>1</v>
      </c>
      <c r="I195" s="151"/>
      <c r="L195" s="147"/>
      <c r="M195" s="152"/>
      <c r="T195" s="153"/>
      <c r="AT195" s="149" t="s">
        <v>200</v>
      </c>
      <c r="AU195" s="149" t="s">
        <v>96</v>
      </c>
      <c r="AV195" s="12" t="s">
        <v>94</v>
      </c>
      <c r="AW195" s="12" t="s">
        <v>41</v>
      </c>
      <c r="AX195" s="12" t="s">
        <v>86</v>
      </c>
      <c r="AY195" s="149" t="s">
        <v>190</v>
      </c>
    </row>
    <row r="196" spans="2:51" s="14" customFormat="1" ht="11.25">
      <c r="B196" s="161"/>
      <c r="D196" s="148" t="s">
        <v>200</v>
      </c>
      <c r="E196" s="162" t="s">
        <v>1</v>
      </c>
      <c r="F196" s="163" t="s">
        <v>1862</v>
      </c>
      <c r="H196" s="164">
        <v>16.963000000000001</v>
      </c>
      <c r="I196" s="165"/>
      <c r="L196" s="161"/>
      <c r="M196" s="166"/>
      <c r="T196" s="167"/>
      <c r="AT196" s="162" t="s">
        <v>200</v>
      </c>
      <c r="AU196" s="162" t="s">
        <v>96</v>
      </c>
      <c r="AV196" s="14" t="s">
        <v>96</v>
      </c>
      <c r="AW196" s="14" t="s">
        <v>41</v>
      </c>
      <c r="AX196" s="14" t="s">
        <v>86</v>
      </c>
      <c r="AY196" s="162" t="s">
        <v>190</v>
      </c>
    </row>
    <row r="197" spans="2:51" s="14" customFormat="1" ht="11.25">
      <c r="B197" s="161"/>
      <c r="D197" s="148" t="s">
        <v>200</v>
      </c>
      <c r="E197" s="162" t="s">
        <v>1</v>
      </c>
      <c r="F197" s="163" t="s">
        <v>1863</v>
      </c>
      <c r="H197" s="164">
        <v>-0.76100000000000001</v>
      </c>
      <c r="I197" s="165"/>
      <c r="L197" s="161"/>
      <c r="M197" s="166"/>
      <c r="T197" s="167"/>
      <c r="AT197" s="162" t="s">
        <v>200</v>
      </c>
      <c r="AU197" s="162" t="s">
        <v>96</v>
      </c>
      <c r="AV197" s="14" t="s">
        <v>96</v>
      </c>
      <c r="AW197" s="14" t="s">
        <v>41</v>
      </c>
      <c r="AX197" s="14" t="s">
        <v>86</v>
      </c>
      <c r="AY197" s="162" t="s">
        <v>190</v>
      </c>
    </row>
    <row r="198" spans="2:51" s="12" customFormat="1" ht="11.25">
      <c r="B198" s="147"/>
      <c r="D198" s="148" t="s">
        <v>200</v>
      </c>
      <c r="E198" s="149" t="s">
        <v>1</v>
      </c>
      <c r="F198" s="150" t="s">
        <v>1864</v>
      </c>
      <c r="H198" s="149" t="s">
        <v>1</v>
      </c>
      <c r="I198" s="151"/>
      <c r="L198" s="147"/>
      <c r="M198" s="152"/>
      <c r="T198" s="153"/>
      <c r="AT198" s="149" t="s">
        <v>200</v>
      </c>
      <c r="AU198" s="149" t="s">
        <v>96</v>
      </c>
      <c r="AV198" s="12" t="s">
        <v>94</v>
      </c>
      <c r="AW198" s="12" t="s">
        <v>41</v>
      </c>
      <c r="AX198" s="12" t="s">
        <v>86</v>
      </c>
      <c r="AY198" s="149" t="s">
        <v>190</v>
      </c>
    </row>
    <row r="199" spans="2:51" s="14" customFormat="1" ht="11.25">
      <c r="B199" s="161"/>
      <c r="D199" s="148" t="s">
        <v>200</v>
      </c>
      <c r="E199" s="162" t="s">
        <v>1</v>
      </c>
      <c r="F199" s="163" t="s">
        <v>1865</v>
      </c>
      <c r="H199" s="164">
        <v>-2.5529999999999999</v>
      </c>
      <c r="I199" s="165"/>
      <c r="L199" s="161"/>
      <c r="M199" s="166"/>
      <c r="T199" s="167"/>
      <c r="AT199" s="162" t="s">
        <v>200</v>
      </c>
      <c r="AU199" s="162" t="s">
        <v>96</v>
      </c>
      <c r="AV199" s="14" t="s">
        <v>96</v>
      </c>
      <c r="AW199" s="14" t="s">
        <v>41</v>
      </c>
      <c r="AX199" s="14" t="s">
        <v>86</v>
      </c>
      <c r="AY199" s="162" t="s">
        <v>190</v>
      </c>
    </row>
    <row r="200" spans="2:51" s="13" customFormat="1" ht="11.25">
      <c r="B200" s="154"/>
      <c r="D200" s="148" t="s">
        <v>200</v>
      </c>
      <c r="E200" s="155" t="s">
        <v>1</v>
      </c>
      <c r="F200" s="156" t="s">
        <v>203</v>
      </c>
      <c r="H200" s="157">
        <v>76.051000000000002</v>
      </c>
      <c r="I200" s="158"/>
      <c r="L200" s="154"/>
      <c r="M200" s="159"/>
      <c r="T200" s="160"/>
      <c r="AT200" s="155" t="s">
        <v>200</v>
      </c>
      <c r="AU200" s="155" t="s">
        <v>96</v>
      </c>
      <c r="AV200" s="13" t="s">
        <v>204</v>
      </c>
      <c r="AW200" s="13" t="s">
        <v>41</v>
      </c>
      <c r="AX200" s="13" t="s">
        <v>86</v>
      </c>
      <c r="AY200" s="155" t="s">
        <v>190</v>
      </c>
    </row>
    <row r="201" spans="2:51" s="12" customFormat="1" ht="11.25">
      <c r="B201" s="147"/>
      <c r="D201" s="148" t="s">
        <v>200</v>
      </c>
      <c r="E201" s="149" t="s">
        <v>1</v>
      </c>
      <c r="F201" s="150" t="s">
        <v>1826</v>
      </c>
      <c r="H201" s="149" t="s">
        <v>1</v>
      </c>
      <c r="I201" s="151"/>
      <c r="L201" s="147"/>
      <c r="M201" s="152"/>
      <c r="T201" s="153"/>
      <c r="AT201" s="149" t="s">
        <v>200</v>
      </c>
      <c r="AU201" s="149" t="s">
        <v>96</v>
      </c>
      <c r="AV201" s="12" t="s">
        <v>94</v>
      </c>
      <c r="AW201" s="12" t="s">
        <v>41</v>
      </c>
      <c r="AX201" s="12" t="s">
        <v>86</v>
      </c>
      <c r="AY201" s="149" t="s">
        <v>190</v>
      </c>
    </row>
    <row r="202" spans="2:51" s="14" customFormat="1" ht="11.25">
      <c r="B202" s="161"/>
      <c r="D202" s="148" t="s">
        <v>200</v>
      </c>
      <c r="E202" s="162" t="s">
        <v>1</v>
      </c>
      <c r="F202" s="163" t="s">
        <v>1827</v>
      </c>
      <c r="H202" s="164">
        <v>16.571999999999999</v>
      </c>
      <c r="I202" s="165"/>
      <c r="L202" s="161"/>
      <c r="M202" s="166"/>
      <c r="T202" s="167"/>
      <c r="AT202" s="162" t="s">
        <v>200</v>
      </c>
      <c r="AU202" s="162" t="s">
        <v>96</v>
      </c>
      <c r="AV202" s="14" t="s">
        <v>96</v>
      </c>
      <c r="AW202" s="14" t="s">
        <v>41</v>
      </c>
      <c r="AX202" s="14" t="s">
        <v>86</v>
      </c>
      <c r="AY202" s="162" t="s">
        <v>190</v>
      </c>
    </row>
    <row r="203" spans="2:51" s="14" customFormat="1" ht="11.25">
      <c r="B203" s="161"/>
      <c r="D203" s="148" t="s">
        <v>200</v>
      </c>
      <c r="E203" s="162" t="s">
        <v>1</v>
      </c>
      <c r="F203" s="163" t="s">
        <v>1866</v>
      </c>
      <c r="H203" s="164">
        <v>-2.25</v>
      </c>
      <c r="I203" s="165"/>
      <c r="L203" s="161"/>
      <c r="M203" s="166"/>
      <c r="T203" s="167"/>
      <c r="AT203" s="162" t="s">
        <v>200</v>
      </c>
      <c r="AU203" s="162" t="s">
        <v>96</v>
      </c>
      <c r="AV203" s="14" t="s">
        <v>96</v>
      </c>
      <c r="AW203" s="14" t="s">
        <v>41</v>
      </c>
      <c r="AX203" s="14" t="s">
        <v>86</v>
      </c>
      <c r="AY203" s="162" t="s">
        <v>190</v>
      </c>
    </row>
    <row r="204" spans="2:51" s="13" customFormat="1" ht="11.25">
      <c r="B204" s="154"/>
      <c r="D204" s="148" t="s">
        <v>200</v>
      </c>
      <c r="E204" s="155" t="s">
        <v>1</v>
      </c>
      <c r="F204" s="156" t="s">
        <v>203</v>
      </c>
      <c r="H204" s="157">
        <v>14.321999999999999</v>
      </c>
      <c r="I204" s="158"/>
      <c r="L204" s="154"/>
      <c r="M204" s="159"/>
      <c r="T204" s="160"/>
      <c r="AT204" s="155" t="s">
        <v>200</v>
      </c>
      <c r="AU204" s="155" t="s">
        <v>96</v>
      </c>
      <c r="AV204" s="13" t="s">
        <v>204</v>
      </c>
      <c r="AW204" s="13" t="s">
        <v>41</v>
      </c>
      <c r="AX204" s="13" t="s">
        <v>86</v>
      </c>
      <c r="AY204" s="155" t="s">
        <v>190</v>
      </c>
    </row>
    <row r="205" spans="2:51" s="12" customFormat="1" ht="11.25">
      <c r="B205" s="147"/>
      <c r="D205" s="148" t="s">
        <v>200</v>
      </c>
      <c r="E205" s="149" t="s">
        <v>1</v>
      </c>
      <c r="F205" s="150" t="s">
        <v>1867</v>
      </c>
      <c r="H205" s="149" t="s">
        <v>1</v>
      </c>
      <c r="I205" s="151"/>
      <c r="L205" s="147"/>
      <c r="M205" s="152"/>
      <c r="T205" s="153"/>
      <c r="AT205" s="149" t="s">
        <v>200</v>
      </c>
      <c r="AU205" s="149" t="s">
        <v>96</v>
      </c>
      <c r="AV205" s="12" t="s">
        <v>94</v>
      </c>
      <c r="AW205" s="12" t="s">
        <v>41</v>
      </c>
      <c r="AX205" s="12" t="s">
        <v>86</v>
      </c>
      <c r="AY205" s="149" t="s">
        <v>190</v>
      </c>
    </row>
    <row r="206" spans="2:51" s="12" customFormat="1" ht="11.25">
      <c r="B206" s="147"/>
      <c r="D206" s="148" t="s">
        <v>200</v>
      </c>
      <c r="E206" s="149" t="s">
        <v>1</v>
      </c>
      <c r="F206" s="150" t="s">
        <v>1868</v>
      </c>
      <c r="H206" s="149" t="s">
        <v>1</v>
      </c>
      <c r="I206" s="151"/>
      <c r="L206" s="147"/>
      <c r="M206" s="152"/>
      <c r="T206" s="153"/>
      <c r="AT206" s="149" t="s">
        <v>200</v>
      </c>
      <c r="AU206" s="149" t="s">
        <v>96</v>
      </c>
      <c r="AV206" s="12" t="s">
        <v>94</v>
      </c>
      <c r="AW206" s="12" t="s">
        <v>41</v>
      </c>
      <c r="AX206" s="12" t="s">
        <v>86</v>
      </c>
      <c r="AY206" s="149" t="s">
        <v>190</v>
      </c>
    </row>
    <row r="207" spans="2:51" s="14" customFormat="1" ht="11.25">
      <c r="B207" s="161"/>
      <c r="D207" s="148" t="s">
        <v>200</v>
      </c>
      <c r="E207" s="162" t="s">
        <v>1</v>
      </c>
      <c r="F207" s="163" t="s">
        <v>1824</v>
      </c>
      <c r="H207" s="164">
        <v>3.2269999999999999</v>
      </c>
      <c r="I207" s="165"/>
      <c r="L207" s="161"/>
      <c r="M207" s="166"/>
      <c r="T207" s="167"/>
      <c r="AT207" s="162" t="s">
        <v>200</v>
      </c>
      <c r="AU207" s="162" t="s">
        <v>96</v>
      </c>
      <c r="AV207" s="14" t="s">
        <v>96</v>
      </c>
      <c r="AW207" s="14" t="s">
        <v>41</v>
      </c>
      <c r="AX207" s="14" t="s">
        <v>86</v>
      </c>
      <c r="AY207" s="162" t="s">
        <v>190</v>
      </c>
    </row>
    <row r="208" spans="2:51" s="14" customFormat="1" ht="11.25">
      <c r="B208" s="161"/>
      <c r="D208" s="148" t="s">
        <v>200</v>
      </c>
      <c r="E208" s="162" t="s">
        <v>1</v>
      </c>
      <c r="F208" s="163" t="s">
        <v>1869</v>
      </c>
      <c r="H208" s="164">
        <v>-2.4239999999999999</v>
      </c>
      <c r="I208" s="165"/>
      <c r="L208" s="161"/>
      <c r="M208" s="166"/>
      <c r="T208" s="167"/>
      <c r="AT208" s="162" t="s">
        <v>200</v>
      </c>
      <c r="AU208" s="162" t="s">
        <v>96</v>
      </c>
      <c r="AV208" s="14" t="s">
        <v>96</v>
      </c>
      <c r="AW208" s="14" t="s">
        <v>41</v>
      </c>
      <c r="AX208" s="14" t="s">
        <v>86</v>
      </c>
      <c r="AY208" s="162" t="s">
        <v>190</v>
      </c>
    </row>
    <row r="209" spans="2:65" s="14" customFormat="1" ht="11.25">
      <c r="B209" s="161"/>
      <c r="D209" s="148" t="s">
        <v>200</v>
      </c>
      <c r="E209" s="162" t="s">
        <v>1</v>
      </c>
      <c r="F209" s="163" t="s">
        <v>1870</v>
      </c>
      <c r="H209" s="164">
        <v>-0.504</v>
      </c>
      <c r="I209" s="165"/>
      <c r="L209" s="161"/>
      <c r="M209" s="166"/>
      <c r="T209" s="167"/>
      <c r="AT209" s="162" t="s">
        <v>200</v>
      </c>
      <c r="AU209" s="162" t="s">
        <v>96</v>
      </c>
      <c r="AV209" s="14" t="s">
        <v>96</v>
      </c>
      <c r="AW209" s="14" t="s">
        <v>41</v>
      </c>
      <c r="AX209" s="14" t="s">
        <v>86</v>
      </c>
      <c r="AY209" s="162" t="s">
        <v>190</v>
      </c>
    </row>
    <row r="210" spans="2:65" s="13" customFormat="1" ht="11.25">
      <c r="B210" s="154"/>
      <c r="D210" s="148" t="s">
        <v>200</v>
      </c>
      <c r="E210" s="155" t="s">
        <v>1</v>
      </c>
      <c r="F210" s="156" t="s">
        <v>203</v>
      </c>
      <c r="H210" s="157">
        <v>0.29899999999999999</v>
      </c>
      <c r="I210" s="158"/>
      <c r="L210" s="154"/>
      <c r="M210" s="159"/>
      <c r="T210" s="160"/>
      <c r="AT210" s="155" t="s">
        <v>200</v>
      </c>
      <c r="AU210" s="155" t="s">
        <v>96</v>
      </c>
      <c r="AV210" s="13" t="s">
        <v>204</v>
      </c>
      <c r="AW210" s="13" t="s">
        <v>41</v>
      </c>
      <c r="AX210" s="13" t="s">
        <v>86</v>
      </c>
      <c r="AY210" s="155" t="s">
        <v>190</v>
      </c>
    </row>
    <row r="211" spans="2:65" s="15" customFormat="1" ht="11.25">
      <c r="B211" s="168"/>
      <c r="D211" s="148" t="s">
        <v>200</v>
      </c>
      <c r="E211" s="169" t="s">
        <v>1797</v>
      </c>
      <c r="F211" s="170" t="s">
        <v>207</v>
      </c>
      <c r="H211" s="171">
        <v>90.671999999999997</v>
      </c>
      <c r="I211" s="172"/>
      <c r="L211" s="168"/>
      <c r="M211" s="173"/>
      <c r="T211" s="174"/>
      <c r="AT211" s="169" t="s">
        <v>200</v>
      </c>
      <c r="AU211" s="169" t="s">
        <v>96</v>
      </c>
      <c r="AV211" s="15" t="s">
        <v>198</v>
      </c>
      <c r="AW211" s="15" t="s">
        <v>41</v>
      </c>
      <c r="AX211" s="15" t="s">
        <v>94</v>
      </c>
      <c r="AY211" s="169" t="s">
        <v>190</v>
      </c>
    </row>
    <row r="212" spans="2:65" s="1" customFormat="1" ht="16.5" customHeight="1">
      <c r="B212" s="33"/>
      <c r="C212" s="134" t="s">
        <v>227</v>
      </c>
      <c r="D212" s="134" t="s">
        <v>193</v>
      </c>
      <c r="E212" s="135" t="s">
        <v>614</v>
      </c>
      <c r="F212" s="136" t="s">
        <v>615</v>
      </c>
      <c r="G212" s="137" t="s">
        <v>255</v>
      </c>
      <c r="H212" s="138">
        <v>90.671999999999997</v>
      </c>
      <c r="I212" s="139"/>
      <c r="J212" s="140">
        <f>ROUND(I212*H212,2)</f>
        <v>0</v>
      </c>
      <c r="K212" s="136" t="s">
        <v>197</v>
      </c>
      <c r="L212" s="33"/>
      <c r="M212" s="141" t="s">
        <v>1</v>
      </c>
      <c r="N212" s="142" t="s">
        <v>51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198</v>
      </c>
      <c r="AT212" s="145" t="s">
        <v>193</v>
      </c>
      <c r="AU212" s="145" t="s">
        <v>96</v>
      </c>
      <c r="AY212" s="17" t="s">
        <v>190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94</v>
      </c>
      <c r="BK212" s="146">
        <f>ROUND(I212*H212,2)</f>
        <v>0</v>
      </c>
      <c r="BL212" s="17" t="s">
        <v>198</v>
      </c>
      <c r="BM212" s="145" t="s">
        <v>1871</v>
      </c>
    </row>
    <row r="213" spans="2:65" s="12" customFormat="1" ht="11.25">
      <c r="B213" s="147"/>
      <c r="D213" s="148" t="s">
        <v>200</v>
      </c>
      <c r="E213" s="149" t="s">
        <v>1</v>
      </c>
      <c r="F213" s="150" t="s">
        <v>1441</v>
      </c>
      <c r="H213" s="149" t="s">
        <v>1</v>
      </c>
      <c r="I213" s="151"/>
      <c r="L213" s="147"/>
      <c r="M213" s="152"/>
      <c r="T213" s="153"/>
      <c r="AT213" s="149" t="s">
        <v>200</v>
      </c>
      <c r="AU213" s="149" t="s">
        <v>96</v>
      </c>
      <c r="AV213" s="12" t="s">
        <v>94</v>
      </c>
      <c r="AW213" s="12" t="s">
        <v>41</v>
      </c>
      <c r="AX213" s="12" t="s">
        <v>86</v>
      </c>
      <c r="AY213" s="149" t="s">
        <v>190</v>
      </c>
    </row>
    <row r="214" spans="2:65" s="14" customFormat="1" ht="11.25">
      <c r="B214" s="161"/>
      <c r="D214" s="148" t="s">
        <v>200</v>
      </c>
      <c r="E214" s="162" t="s">
        <v>1</v>
      </c>
      <c r="F214" s="163" t="s">
        <v>1797</v>
      </c>
      <c r="H214" s="164">
        <v>90.671999999999997</v>
      </c>
      <c r="I214" s="165"/>
      <c r="L214" s="161"/>
      <c r="M214" s="166"/>
      <c r="T214" s="167"/>
      <c r="AT214" s="162" t="s">
        <v>200</v>
      </c>
      <c r="AU214" s="162" t="s">
        <v>96</v>
      </c>
      <c r="AV214" s="14" t="s">
        <v>96</v>
      </c>
      <c r="AW214" s="14" t="s">
        <v>41</v>
      </c>
      <c r="AX214" s="14" t="s">
        <v>94</v>
      </c>
      <c r="AY214" s="162" t="s">
        <v>190</v>
      </c>
    </row>
    <row r="215" spans="2:65" s="1" customFormat="1" ht="21.75" customHeight="1">
      <c r="B215" s="33"/>
      <c r="C215" s="134" t="s">
        <v>232</v>
      </c>
      <c r="D215" s="134" t="s">
        <v>193</v>
      </c>
      <c r="E215" s="135" t="s">
        <v>624</v>
      </c>
      <c r="F215" s="136" t="s">
        <v>625</v>
      </c>
      <c r="G215" s="137" t="s">
        <v>255</v>
      </c>
      <c r="H215" s="138">
        <v>181.34399999999999</v>
      </c>
      <c r="I215" s="139"/>
      <c r="J215" s="140">
        <f>ROUND(I215*H215,2)</f>
        <v>0</v>
      </c>
      <c r="K215" s="136" t="s">
        <v>197</v>
      </c>
      <c r="L215" s="33"/>
      <c r="M215" s="141" t="s">
        <v>1</v>
      </c>
      <c r="N215" s="142" t="s">
        <v>51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198</v>
      </c>
      <c r="AT215" s="145" t="s">
        <v>193</v>
      </c>
      <c r="AU215" s="145" t="s">
        <v>96</v>
      </c>
      <c r="AY215" s="17" t="s">
        <v>190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7" t="s">
        <v>94</v>
      </c>
      <c r="BK215" s="146">
        <f>ROUND(I215*H215,2)</f>
        <v>0</v>
      </c>
      <c r="BL215" s="17" t="s">
        <v>198</v>
      </c>
      <c r="BM215" s="145" t="s">
        <v>1872</v>
      </c>
    </row>
    <row r="216" spans="2:65" s="12" customFormat="1" ht="11.25">
      <c r="B216" s="147"/>
      <c r="D216" s="148" t="s">
        <v>200</v>
      </c>
      <c r="E216" s="149" t="s">
        <v>1</v>
      </c>
      <c r="F216" s="150" t="s">
        <v>1444</v>
      </c>
      <c r="H216" s="149" t="s">
        <v>1</v>
      </c>
      <c r="I216" s="151"/>
      <c r="L216" s="147"/>
      <c r="M216" s="152"/>
      <c r="T216" s="153"/>
      <c r="AT216" s="149" t="s">
        <v>200</v>
      </c>
      <c r="AU216" s="149" t="s">
        <v>96</v>
      </c>
      <c r="AV216" s="12" t="s">
        <v>94</v>
      </c>
      <c r="AW216" s="12" t="s">
        <v>41</v>
      </c>
      <c r="AX216" s="12" t="s">
        <v>86</v>
      </c>
      <c r="AY216" s="149" t="s">
        <v>190</v>
      </c>
    </row>
    <row r="217" spans="2:65" s="14" customFormat="1" ht="11.25">
      <c r="B217" s="161"/>
      <c r="D217" s="148" t="s">
        <v>200</v>
      </c>
      <c r="E217" s="162" t="s">
        <v>1</v>
      </c>
      <c r="F217" s="163" t="s">
        <v>1873</v>
      </c>
      <c r="H217" s="164">
        <v>181.34399999999999</v>
      </c>
      <c r="I217" s="165"/>
      <c r="L217" s="161"/>
      <c r="M217" s="166"/>
      <c r="T217" s="167"/>
      <c r="AT217" s="162" t="s">
        <v>200</v>
      </c>
      <c r="AU217" s="162" t="s">
        <v>96</v>
      </c>
      <c r="AV217" s="14" t="s">
        <v>96</v>
      </c>
      <c r="AW217" s="14" t="s">
        <v>41</v>
      </c>
      <c r="AX217" s="14" t="s">
        <v>94</v>
      </c>
      <c r="AY217" s="162" t="s">
        <v>190</v>
      </c>
    </row>
    <row r="218" spans="2:65" s="1" customFormat="1" ht="21.75" customHeight="1">
      <c r="B218" s="33"/>
      <c r="C218" s="134" t="s">
        <v>237</v>
      </c>
      <c r="D218" s="134" t="s">
        <v>193</v>
      </c>
      <c r="E218" s="135" t="s">
        <v>659</v>
      </c>
      <c r="F218" s="136" t="s">
        <v>660</v>
      </c>
      <c r="G218" s="137" t="s">
        <v>255</v>
      </c>
      <c r="H218" s="138">
        <v>80.962999999999994</v>
      </c>
      <c r="I218" s="139"/>
      <c r="J218" s="140">
        <f>ROUND(I218*H218,2)</f>
        <v>0</v>
      </c>
      <c r="K218" s="136" t="s">
        <v>197</v>
      </c>
      <c r="L218" s="33"/>
      <c r="M218" s="141" t="s">
        <v>1</v>
      </c>
      <c r="N218" s="142" t="s">
        <v>51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198</v>
      </c>
      <c r="AT218" s="145" t="s">
        <v>193</v>
      </c>
      <c r="AU218" s="145" t="s">
        <v>96</v>
      </c>
      <c r="AY218" s="17" t="s">
        <v>190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7" t="s">
        <v>94</v>
      </c>
      <c r="BK218" s="146">
        <f>ROUND(I218*H218,2)</f>
        <v>0</v>
      </c>
      <c r="BL218" s="17" t="s">
        <v>198</v>
      </c>
      <c r="BM218" s="145" t="s">
        <v>1874</v>
      </c>
    </row>
    <row r="219" spans="2:65" s="14" customFormat="1" ht="11.25">
      <c r="B219" s="161"/>
      <c r="D219" s="148" t="s">
        <v>200</v>
      </c>
      <c r="E219" s="162" t="s">
        <v>1</v>
      </c>
      <c r="F219" s="163" t="s">
        <v>1875</v>
      </c>
      <c r="H219" s="164">
        <v>171.63499999999999</v>
      </c>
      <c r="I219" s="165"/>
      <c r="L219" s="161"/>
      <c r="M219" s="166"/>
      <c r="T219" s="167"/>
      <c r="AT219" s="162" t="s">
        <v>200</v>
      </c>
      <c r="AU219" s="162" t="s">
        <v>96</v>
      </c>
      <c r="AV219" s="14" t="s">
        <v>96</v>
      </c>
      <c r="AW219" s="14" t="s">
        <v>41</v>
      </c>
      <c r="AX219" s="14" t="s">
        <v>86</v>
      </c>
      <c r="AY219" s="162" t="s">
        <v>190</v>
      </c>
    </row>
    <row r="220" spans="2:65" s="14" customFormat="1" ht="11.25">
      <c r="B220" s="161"/>
      <c r="D220" s="148" t="s">
        <v>200</v>
      </c>
      <c r="E220" s="162" t="s">
        <v>1</v>
      </c>
      <c r="F220" s="163" t="s">
        <v>1876</v>
      </c>
      <c r="H220" s="164">
        <v>-90.671999999999997</v>
      </c>
      <c r="I220" s="165"/>
      <c r="L220" s="161"/>
      <c r="M220" s="166"/>
      <c r="T220" s="167"/>
      <c r="AT220" s="162" t="s">
        <v>200</v>
      </c>
      <c r="AU220" s="162" t="s">
        <v>96</v>
      </c>
      <c r="AV220" s="14" t="s">
        <v>96</v>
      </c>
      <c r="AW220" s="14" t="s">
        <v>41</v>
      </c>
      <c r="AX220" s="14" t="s">
        <v>86</v>
      </c>
      <c r="AY220" s="162" t="s">
        <v>190</v>
      </c>
    </row>
    <row r="221" spans="2:65" s="15" customFormat="1" ht="11.25">
      <c r="B221" s="168"/>
      <c r="D221" s="148" t="s">
        <v>200</v>
      </c>
      <c r="E221" s="169" t="s">
        <v>1782</v>
      </c>
      <c r="F221" s="170" t="s">
        <v>207</v>
      </c>
      <c r="H221" s="171">
        <v>80.962999999999994</v>
      </c>
      <c r="I221" s="172"/>
      <c r="L221" s="168"/>
      <c r="M221" s="173"/>
      <c r="T221" s="174"/>
      <c r="AT221" s="169" t="s">
        <v>200</v>
      </c>
      <c r="AU221" s="169" t="s">
        <v>96</v>
      </c>
      <c r="AV221" s="15" t="s">
        <v>198</v>
      </c>
      <c r="AW221" s="15" t="s">
        <v>41</v>
      </c>
      <c r="AX221" s="15" t="s">
        <v>94</v>
      </c>
      <c r="AY221" s="169" t="s">
        <v>190</v>
      </c>
    </row>
    <row r="222" spans="2:65" s="1" customFormat="1" ht="16.5" customHeight="1">
      <c r="B222" s="33"/>
      <c r="C222" s="134" t="s">
        <v>244</v>
      </c>
      <c r="D222" s="134" t="s">
        <v>193</v>
      </c>
      <c r="E222" s="135" t="s">
        <v>676</v>
      </c>
      <c r="F222" s="136" t="s">
        <v>677</v>
      </c>
      <c r="G222" s="137" t="s">
        <v>255</v>
      </c>
      <c r="H222" s="138">
        <v>80.962999999999994</v>
      </c>
      <c r="I222" s="139"/>
      <c r="J222" s="140">
        <f>ROUND(I222*H222,2)</f>
        <v>0</v>
      </c>
      <c r="K222" s="136" t="s">
        <v>197</v>
      </c>
      <c r="L222" s="33"/>
      <c r="M222" s="141" t="s">
        <v>1</v>
      </c>
      <c r="N222" s="142" t="s">
        <v>51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198</v>
      </c>
      <c r="AT222" s="145" t="s">
        <v>193</v>
      </c>
      <c r="AU222" s="145" t="s">
        <v>96</v>
      </c>
      <c r="AY222" s="17" t="s">
        <v>190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94</v>
      </c>
      <c r="BK222" s="146">
        <f>ROUND(I222*H222,2)</f>
        <v>0</v>
      </c>
      <c r="BL222" s="17" t="s">
        <v>198</v>
      </c>
      <c r="BM222" s="145" t="s">
        <v>1877</v>
      </c>
    </row>
    <row r="223" spans="2:65" s="14" customFormat="1" ht="11.25">
      <c r="B223" s="161"/>
      <c r="D223" s="148" t="s">
        <v>200</v>
      </c>
      <c r="E223" s="162" t="s">
        <v>1</v>
      </c>
      <c r="F223" s="163" t="s">
        <v>1782</v>
      </c>
      <c r="H223" s="164">
        <v>80.962999999999994</v>
      </c>
      <c r="I223" s="165"/>
      <c r="L223" s="161"/>
      <c r="M223" s="166"/>
      <c r="T223" s="167"/>
      <c r="AT223" s="162" t="s">
        <v>200</v>
      </c>
      <c r="AU223" s="162" t="s">
        <v>96</v>
      </c>
      <c r="AV223" s="14" t="s">
        <v>96</v>
      </c>
      <c r="AW223" s="14" t="s">
        <v>41</v>
      </c>
      <c r="AX223" s="14" t="s">
        <v>94</v>
      </c>
      <c r="AY223" s="162" t="s">
        <v>190</v>
      </c>
    </row>
    <row r="224" spans="2:65" s="1" customFormat="1" ht="16.5" customHeight="1">
      <c r="B224" s="33"/>
      <c r="C224" s="134" t="s">
        <v>252</v>
      </c>
      <c r="D224" s="134" t="s">
        <v>193</v>
      </c>
      <c r="E224" s="135" t="s">
        <v>679</v>
      </c>
      <c r="F224" s="136" t="s">
        <v>680</v>
      </c>
      <c r="G224" s="137" t="s">
        <v>255</v>
      </c>
      <c r="H224" s="138">
        <v>80.962999999999994</v>
      </c>
      <c r="I224" s="139"/>
      <c r="J224" s="140">
        <f>ROUND(I224*H224,2)</f>
        <v>0</v>
      </c>
      <c r="K224" s="136" t="s">
        <v>1878</v>
      </c>
      <c r="L224" s="33"/>
      <c r="M224" s="141" t="s">
        <v>1</v>
      </c>
      <c r="N224" s="142" t="s">
        <v>51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198</v>
      </c>
      <c r="AT224" s="145" t="s">
        <v>193</v>
      </c>
      <c r="AU224" s="145" t="s">
        <v>96</v>
      </c>
      <c r="AY224" s="17" t="s">
        <v>190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94</v>
      </c>
      <c r="BK224" s="146">
        <f>ROUND(I224*H224,2)</f>
        <v>0</v>
      </c>
      <c r="BL224" s="17" t="s">
        <v>198</v>
      </c>
      <c r="BM224" s="145" t="s">
        <v>1879</v>
      </c>
    </row>
    <row r="225" spans="2:65" s="14" customFormat="1" ht="11.25">
      <c r="B225" s="161"/>
      <c r="D225" s="148" t="s">
        <v>200</v>
      </c>
      <c r="E225" s="162" t="s">
        <v>1</v>
      </c>
      <c r="F225" s="163" t="s">
        <v>1782</v>
      </c>
      <c r="H225" s="164">
        <v>80.962999999999994</v>
      </c>
      <c r="I225" s="165"/>
      <c r="L225" s="161"/>
      <c r="M225" s="166"/>
      <c r="T225" s="167"/>
      <c r="AT225" s="162" t="s">
        <v>200</v>
      </c>
      <c r="AU225" s="162" t="s">
        <v>96</v>
      </c>
      <c r="AV225" s="14" t="s">
        <v>96</v>
      </c>
      <c r="AW225" s="14" t="s">
        <v>41</v>
      </c>
      <c r="AX225" s="14" t="s">
        <v>94</v>
      </c>
      <c r="AY225" s="162" t="s">
        <v>190</v>
      </c>
    </row>
    <row r="226" spans="2:65" s="1" customFormat="1" ht="16.5" customHeight="1">
      <c r="B226" s="33"/>
      <c r="C226" s="134" t="s">
        <v>191</v>
      </c>
      <c r="D226" s="134" t="s">
        <v>193</v>
      </c>
      <c r="E226" s="135" t="s">
        <v>557</v>
      </c>
      <c r="F226" s="136" t="s">
        <v>558</v>
      </c>
      <c r="G226" s="137" t="s">
        <v>255</v>
      </c>
      <c r="H226" s="138">
        <v>84.757000000000005</v>
      </c>
      <c r="I226" s="139"/>
      <c r="J226" s="140">
        <f>ROUND(I226*H226,2)</f>
        <v>0</v>
      </c>
      <c r="K226" s="136" t="s">
        <v>197</v>
      </c>
      <c r="L226" s="33"/>
      <c r="M226" s="141" t="s">
        <v>1</v>
      </c>
      <c r="N226" s="142" t="s">
        <v>51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198</v>
      </c>
      <c r="AT226" s="145" t="s">
        <v>193</v>
      </c>
      <c r="AU226" s="145" t="s">
        <v>96</v>
      </c>
      <c r="AY226" s="17" t="s">
        <v>190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94</v>
      </c>
      <c r="BK226" s="146">
        <f>ROUND(I226*H226,2)</f>
        <v>0</v>
      </c>
      <c r="BL226" s="17" t="s">
        <v>198</v>
      </c>
      <c r="BM226" s="145" t="s">
        <v>1880</v>
      </c>
    </row>
    <row r="227" spans="2:65" s="12" customFormat="1" ht="11.25">
      <c r="B227" s="147"/>
      <c r="D227" s="148" t="s">
        <v>200</v>
      </c>
      <c r="E227" s="149" t="s">
        <v>1</v>
      </c>
      <c r="F227" s="150" t="s">
        <v>1881</v>
      </c>
      <c r="H227" s="149" t="s">
        <v>1</v>
      </c>
      <c r="I227" s="151"/>
      <c r="L227" s="147"/>
      <c r="M227" s="152"/>
      <c r="T227" s="153"/>
      <c r="AT227" s="149" t="s">
        <v>200</v>
      </c>
      <c r="AU227" s="149" t="s">
        <v>96</v>
      </c>
      <c r="AV227" s="12" t="s">
        <v>94</v>
      </c>
      <c r="AW227" s="12" t="s">
        <v>41</v>
      </c>
      <c r="AX227" s="12" t="s">
        <v>86</v>
      </c>
      <c r="AY227" s="149" t="s">
        <v>190</v>
      </c>
    </row>
    <row r="228" spans="2:65" s="12" customFormat="1" ht="11.25">
      <c r="B228" s="147"/>
      <c r="D228" s="148" t="s">
        <v>200</v>
      </c>
      <c r="E228" s="149" t="s">
        <v>1</v>
      </c>
      <c r="F228" s="150" t="s">
        <v>1838</v>
      </c>
      <c r="H228" s="149" t="s">
        <v>1</v>
      </c>
      <c r="I228" s="151"/>
      <c r="L228" s="147"/>
      <c r="M228" s="152"/>
      <c r="T228" s="153"/>
      <c r="AT228" s="149" t="s">
        <v>200</v>
      </c>
      <c r="AU228" s="149" t="s">
        <v>96</v>
      </c>
      <c r="AV228" s="12" t="s">
        <v>94</v>
      </c>
      <c r="AW228" s="12" t="s">
        <v>41</v>
      </c>
      <c r="AX228" s="12" t="s">
        <v>86</v>
      </c>
      <c r="AY228" s="149" t="s">
        <v>190</v>
      </c>
    </row>
    <row r="229" spans="2:65" s="12" customFormat="1" ht="11.25">
      <c r="B229" s="147"/>
      <c r="D229" s="148" t="s">
        <v>200</v>
      </c>
      <c r="E229" s="149" t="s">
        <v>1</v>
      </c>
      <c r="F229" s="150" t="s">
        <v>1839</v>
      </c>
      <c r="H229" s="149" t="s">
        <v>1</v>
      </c>
      <c r="I229" s="151"/>
      <c r="L229" s="147"/>
      <c r="M229" s="152"/>
      <c r="T229" s="153"/>
      <c r="AT229" s="149" t="s">
        <v>200</v>
      </c>
      <c r="AU229" s="149" t="s">
        <v>96</v>
      </c>
      <c r="AV229" s="12" t="s">
        <v>94</v>
      </c>
      <c r="AW229" s="12" t="s">
        <v>41</v>
      </c>
      <c r="AX229" s="12" t="s">
        <v>86</v>
      </c>
      <c r="AY229" s="149" t="s">
        <v>190</v>
      </c>
    </row>
    <row r="230" spans="2:65" s="12" customFormat="1" ht="11.25">
      <c r="B230" s="147"/>
      <c r="D230" s="148" t="s">
        <v>200</v>
      </c>
      <c r="E230" s="149" t="s">
        <v>1</v>
      </c>
      <c r="F230" s="150" t="s">
        <v>1840</v>
      </c>
      <c r="H230" s="149" t="s">
        <v>1</v>
      </c>
      <c r="I230" s="151"/>
      <c r="L230" s="147"/>
      <c r="M230" s="152"/>
      <c r="T230" s="153"/>
      <c r="AT230" s="149" t="s">
        <v>200</v>
      </c>
      <c r="AU230" s="149" t="s">
        <v>96</v>
      </c>
      <c r="AV230" s="12" t="s">
        <v>94</v>
      </c>
      <c r="AW230" s="12" t="s">
        <v>41</v>
      </c>
      <c r="AX230" s="12" t="s">
        <v>86</v>
      </c>
      <c r="AY230" s="149" t="s">
        <v>190</v>
      </c>
    </row>
    <row r="231" spans="2:65" s="14" customFormat="1" ht="11.25">
      <c r="B231" s="161"/>
      <c r="D231" s="148" t="s">
        <v>200</v>
      </c>
      <c r="E231" s="162" t="s">
        <v>1</v>
      </c>
      <c r="F231" s="163" t="s">
        <v>1882</v>
      </c>
      <c r="H231" s="164">
        <v>7.5350000000000001</v>
      </c>
      <c r="I231" s="165"/>
      <c r="L231" s="161"/>
      <c r="M231" s="166"/>
      <c r="T231" s="167"/>
      <c r="AT231" s="162" t="s">
        <v>200</v>
      </c>
      <c r="AU231" s="162" t="s">
        <v>96</v>
      </c>
      <c r="AV231" s="14" t="s">
        <v>96</v>
      </c>
      <c r="AW231" s="14" t="s">
        <v>41</v>
      </c>
      <c r="AX231" s="14" t="s">
        <v>86</v>
      </c>
      <c r="AY231" s="162" t="s">
        <v>190</v>
      </c>
    </row>
    <row r="232" spans="2:65" s="14" customFormat="1" ht="11.25">
      <c r="B232" s="161"/>
      <c r="D232" s="148" t="s">
        <v>200</v>
      </c>
      <c r="E232" s="162" t="s">
        <v>1</v>
      </c>
      <c r="F232" s="163" t="s">
        <v>1883</v>
      </c>
      <c r="H232" s="164">
        <v>-0.17199999999999999</v>
      </c>
      <c r="I232" s="165"/>
      <c r="L232" s="161"/>
      <c r="M232" s="166"/>
      <c r="T232" s="167"/>
      <c r="AT232" s="162" t="s">
        <v>200</v>
      </c>
      <c r="AU232" s="162" t="s">
        <v>96</v>
      </c>
      <c r="AV232" s="14" t="s">
        <v>96</v>
      </c>
      <c r="AW232" s="14" t="s">
        <v>41</v>
      </c>
      <c r="AX232" s="14" t="s">
        <v>86</v>
      </c>
      <c r="AY232" s="162" t="s">
        <v>190</v>
      </c>
    </row>
    <row r="233" spans="2:65" s="12" customFormat="1" ht="11.25">
      <c r="B233" s="147"/>
      <c r="D233" s="148" t="s">
        <v>200</v>
      </c>
      <c r="E233" s="149" t="s">
        <v>1</v>
      </c>
      <c r="F233" s="150" t="s">
        <v>1842</v>
      </c>
      <c r="H233" s="149" t="s">
        <v>1</v>
      </c>
      <c r="I233" s="151"/>
      <c r="L233" s="147"/>
      <c r="M233" s="152"/>
      <c r="T233" s="153"/>
      <c r="AT233" s="149" t="s">
        <v>200</v>
      </c>
      <c r="AU233" s="149" t="s">
        <v>96</v>
      </c>
      <c r="AV233" s="12" t="s">
        <v>94</v>
      </c>
      <c r="AW233" s="12" t="s">
        <v>41</v>
      </c>
      <c r="AX233" s="12" t="s">
        <v>86</v>
      </c>
      <c r="AY233" s="149" t="s">
        <v>190</v>
      </c>
    </row>
    <row r="234" spans="2:65" s="14" customFormat="1" ht="11.25">
      <c r="B234" s="161"/>
      <c r="D234" s="148" t="s">
        <v>200</v>
      </c>
      <c r="E234" s="162" t="s">
        <v>1</v>
      </c>
      <c r="F234" s="163" t="s">
        <v>1884</v>
      </c>
      <c r="H234" s="164">
        <v>11.634</v>
      </c>
      <c r="I234" s="165"/>
      <c r="L234" s="161"/>
      <c r="M234" s="166"/>
      <c r="T234" s="167"/>
      <c r="AT234" s="162" t="s">
        <v>200</v>
      </c>
      <c r="AU234" s="162" t="s">
        <v>96</v>
      </c>
      <c r="AV234" s="14" t="s">
        <v>96</v>
      </c>
      <c r="AW234" s="14" t="s">
        <v>41</v>
      </c>
      <c r="AX234" s="14" t="s">
        <v>86</v>
      </c>
      <c r="AY234" s="162" t="s">
        <v>190</v>
      </c>
    </row>
    <row r="235" spans="2:65" s="14" customFormat="1" ht="11.25">
      <c r="B235" s="161"/>
      <c r="D235" s="148" t="s">
        <v>200</v>
      </c>
      <c r="E235" s="162" t="s">
        <v>1</v>
      </c>
      <c r="F235" s="163" t="s">
        <v>1885</v>
      </c>
      <c r="H235" s="164">
        <v>-0.23499999999999999</v>
      </c>
      <c r="I235" s="165"/>
      <c r="L235" s="161"/>
      <c r="M235" s="166"/>
      <c r="T235" s="167"/>
      <c r="AT235" s="162" t="s">
        <v>200</v>
      </c>
      <c r="AU235" s="162" t="s">
        <v>96</v>
      </c>
      <c r="AV235" s="14" t="s">
        <v>96</v>
      </c>
      <c r="AW235" s="14" t="s">
        <v>41</v>
      </c>
      <c r="AX235" s="14" t="s">
        <v>86</v>
      </c>
      <c r="AY235" s="162" t="s">
        <v>190</v>
      </c>
    </row>
    <row r="236" spans="2:65" s="12" customFormat="1" ht="11.25">
      <c r="B236" s="147"/>
      <c r="D236" s="148" t="s">
        <v>200</v>
      </c>
      <c r="E236" s="149" t="s">
        <v>1</v>
      </c>
      <c r="F236" s="150" t="s">
        <v>1844</v>
      </c>
      <c r="H236" s="149" t="s">
        <v>1</v>
      </c>
      <c r="I236" s="151"/>
      <c r="L236" s="147"/>
      <c r="M236" s="152"/>
      <c r="T236" s="153"/>
      <c r="AT236" s="149" t="s">
        <v>200</v>
      </c>
      <c r="AU236" s="149" t="s">
        <v>96</v>
      </c>
      <c r="AV236" s="12" t="s">
        <v>94</v>
      </c>
      <c r="AW236" s="12" t="s">
        <v>41</v>
      </c>
      <c r="AX236" s="12" t="s">
        <v>86</v>
      </c>
      <c r="AY236" s="149" t="s">
        <v>190</v>
      </c>
    </row>
    <row r="237" spans="2:65" s="14" customFormat="1" ht="11.25">
      <c r="B237" s="161"/>
      <c r="D237" s="148" t="s">
        <v>200</v>
      </c>
      <c r="E237" s="162" t="s">
        <v>1</v>
      </c>
      <c r="F237" s="163" t="s">
        <v>1886</v>
      </c>
      <c r="H237" s="164">
        <v>14.159000000000001</v>
      </c>
      <c r="I237" s="165"/>
      <c r="L237" s="161"/>
      <c r="M237" s="166"/>
      <c r="T237" s="167"/>
      <c r="AT237" s="162" t="s">
        <v>200</v>
      </c>
      <c r="AU237" s="162" t="s">
        <v>96</v>
      </c>
      <c r="AV237" s="14" t="s">
        <v>96</v>
      </c>
      <c r="AW237" s="14" t="s">
        <v>41</v>
      </c>
      <c r="AX237" s="14" t="s">
        <v>86</v>
      </c>
      <c r="AY237" s="162" t="s">
        <v>190</v>
      </c>
    </row>
    <row r="238" spans="2:65" s="14" customFormat="1" ht="11.25">
      <c r="B238" s="161"/>
      <c r="D238" s="148" t="s">
        <v>200</v>
      </c>
      <c r="E238" s="162" t="s">
        <v>1</v>
      </c>
      <c r="F238" s="163" t="s">
        <v>1887</v>
      </c>
      <c r="H238" s="164">
        <v>-0.30499999999999999</v>
      </c>
      <c r="I238" s="165"/>
      <c r="L238" s="161"/>
      <c r="M238" s="166"/>
      <c r="T238" s="167"/>
      <c r="AT238" s="162" t="s">
        <v>200</v>
      </c>
      <c r="AU238" s="162" t="s">
        <v>96</v>
      </c>
      <c r="AV238" s="14" t="s">
        <v>96</v>
      </c>
      <c r="AW238" s="14" t="s">
        <v>41</v>
      </c>
      <c r="AX238" s="14" t="s">
        <v>86</v>
      </c>
      <c r="AY238" s="162" t="s">
        <v>190</v>
      </c>
    </row>
    <row r="239" spans="2:65" s="12" customFormat="1" ht="11.25">
      <c r="B239" s="147"/>
      <c r="D239" s="148" t="s">
        <v>200</v>
      </c>
      <c r="E239" s="149" t="s">
        <v>1</v>
      </c>
      <c r="F239" s="150" t="s">
        <v>1846</v>
      </c>
      <c r="H239" s="149" t="s">
        <v>1</v>
      </c>
      <c r="I239" s="151"/>
      <c r="L239" s="147"/>
      <c r="M239" s="152"/>
      <c r="T239" s="153"/>
      <c r="AT239" s="149" t="s">
        <v>200</v>
      </c>
      <c r="AU239" s="149" t="s">
        <v>96</v>
      </c>
      <c r="AV239" s="12" t="s">
        <v>94</v>
      </c>
      <c r="AW239" s="12" t="s">
        <v>41</v>
      </c>
      <c r="AX239" s="12" t="s">
        <v>86</v>
      </c>
      <c r="AY239" s="149" t="s">
        <v>190</v>
      </c>
    </row>
    <row r="240" spans="2:65" s="14" customFormat="1" ht="11.25">
      <c r="B240" s="161"/>
      <c r="D240" s="148" t="s">
        <v>200</v>
      </c>
      <c r="E240" s="162" t="s">
        <v>1</v>
      </c>
      <c r="F240" s="163" t="s">
        <v>1888</v>
      </c>
      <c r="H240" s="164">
        <v>14.159000000000001</v>
      </c>
      <c r="I240" s="165"/>
      <c r="L240" s="161"/>
      <c r="M240" s="166"/>
      <c r="T240" s="167"/>
      <c r="AT240" s="162" t="s">
        <v>200</v>
      </c>
      <c r="AU240" s="162" t="s">
        <v>96</v>
      </c>
      <c r="AV240" s="14" t="s">
        <v>96</v>
      </c>
      <c r="AW240" s="14" t="s">
        <v>41</v>
      </c>
      <c r="AX240" s="14" t="s">
        <v>86</v>
      </c>
      <c r="AY240" s="162" t="s">
        <v>190</v>
      </c>
    </row>
    <row r="241" spans="2:51" s="14" customFormat="1" ht="11.25">
      <c r="B241" s="161"/>
      <c r="D241" s="148" t="s">
        <v>200</v>
      </c>
      <c r="E241" s="162" t="s">
        <v>1</v>
      </c>
      <c r="F241" s="163" t="s">
        <v>1887</v>
      </c>
      <c r="H241" s="164">
        <v>-0.30499999999999999</v>
      </c>
      <c r="I241" s="165"/>
      <c r="L241" s="161"/>
      <c r="M241" s="166"/>
      <c r="T241" s="167"/>
      <c r="AT241" s="162" t="s">
        <v>200</v>
      </c>
      <c r="AU241" s="162" t="s">
        <v>96</v>
      </c>
      <c r="AV241" s="14" t="s">
        <v>96</v>
      </c>
      <c r="AW241" s="14" t="s">
        <v>41</v>
      </c>
      <c r="AX241" s="14" t="s">
        <v>86</v>
      </c>
      <c r="AY241" s="162" t="s">
        <v>190</v>
      </c>
    </row>
    <row r="242" spans="2:51" s="12" customFormat="1" ht="11.25">
      <c r="B242" s="147"/>
      <c r="D242" s="148" t="s">
        <v>200</v>
      </c>
      <c r="E242" s="149" t="s">
        <v>1</v>
      </c>
      <c r="F242" s="150" t="s">
        <v>1848</v>
      </c>
      <c r="H242" s="149" t="s">
        <v>1</v>
      </c>
      <c r="I242" s="151"/>
      <c r="L242" s="147"/>
      <c r="M242" s="152"/>
      <c r="T242" s="153"/>
      <c r="AT242" s="149" t="s">
        <v>200</v>
      </c>
      <c r="AU242" s="149" t="s">
        <v>96</v>
      </c>
      <c r="AV242" s="12" t="s">
        <v>94</v>
      </c>
      <c r="AW242" s="12" t="s">
        <v>41</v>
      </c>
      <c r="AX242" s="12" t="s">
        <v>86</v>
      </c>
      <c r="AY242" s="149" t="s">
        <v>190</v>
      </c>
    </row>
    <row r="243" spans="2:51" s="14" customFormat="1" ht="11.25">
      <c r="B243" s="161"/>
      <c r="D243" s="148" t="s">
        <v>200</v>
      </c>
      <c r="E243" s="162" t="s">
        <v>1</v>
      </c>
      <c r="F243" s="163" t="s">
        <v>1889</v>
      </c>
      <c r="H243" s="164">
        <v>14.215999999999999</v>
      </c>
      <c r="I243" s="165"/>
      <c r="L243" s="161"/>
      <c r="M243" s="166"/>
      <c r="T243" s="167"/>
      <c r="AT243" s="162" t="s">
        <v>200</v>
      </c>
      <c r="AU243" s="162" t="s">
        <v>96</v>
      </c>
      <c r="AV243" s="14" t="s">
        <v>96</v>
      </c>
      <c r="AW243" s="14" t="s">
        <v>41</v>
      </c>
      <c r="AX243" s="14" t="s">
        <v>86</v>
      </c>
      <c r="AY243" s="162" t="s">
        <v>190</v>
      </c>
    </row>
    <row r="244" spans="2:51" s="14" customFormat="1" ht="11.25">
      <c r="B244" s="161"/>
      <c r="D244" s="148" t="s">
        <v>200</v>
      </c>
      <c r="E244" s="162" t="s">
        <v>1</v>
      </c>
      <c r="F244" s="163" t="s">
        <v>1887</v>
      </c>
      <c r="H244" s="164">
        <v>-0.30499999999999999</v>
      </c>
      <c r="I244" s="165"/>
      <c r="L244" s="161"/>
      <c r="M244" s="166"/>
      <c r="T244" s="167"/>
      <c r="AT244" s="162" t="s">
        <v>200</v>
      </c>
      <c r="AU244" s="162" t="s">
        <v>96</v>
      </c>
      <c r="AV244" s="14" t="s">
        <v>96</v>
      </c>
      <c r="AW244" s="14" t="s">
        <v>41</v>
      </c>
      <c r="AX244" s="14" t="s">
        <v>86</v>
      </c>
      <c r="AY244" s="162" t="s">
        <v>190</v>
      </c>
    </row>
    <row r="245" spans="2:51" s="13" customFormat="1" ht="11.25">
      <c r="B245" s="154"/>
      <c r="D245" s="148" t="s">
        <v>200</v>
      </c>
      <c r="E245" s="155" t="s">
        <v>1</v>
      </c>
      <c r="F245" s="156" t="s">
        <v>203</v>
      </c>
      <c r="H245" s="157">
        <v>60.381</v>
      </c>
      <c r="I245" s="158"/>
      <c r="L245" s="154"/>
      <c r="M245" s="159"/>
      <c r="T245" s="160"/>
      <c r="AT245" s="155" t="s">
        <v>200</v>
      </c>
      <c r="AU245" s="155" t="s">
        <v>96</v>
      </c>
      <c r="AV245" s="13" t="s">
        <v>204</v>
      </c>
      <c r="AW245" s="13" t="s">
        <v>41</v>
      </c>
      <c r="AX245" s="13" t="s">
        <v>86</v>
      </c>
      <c r="AY245" s="155" t="s">
        <v>190</v>
      </c>
    </row>
    <row r="246" spans="2:51" s="12" customFormat="1" ht="11.25">
      <c r="B246" s="147"/>
      <c r="D246" s="148" t="s">
        <v>200</v>
      </c>
      <c r="E246" s="149" t="s">
        <v>1</v>
      </c>
      <c r="F246" s="150" t="s">
        <v>1815</v>
      </c>
      <c r="H246" s="149" t="s">
        <v>1</v>
      </c>
      <c r="I246" s="151"/>
      <c r="L246" s="147"/>
      <c r="M246" s="152"/>
      <c r="T246" s="153"/>
      <c r="AT246" s="149" t="s">
        <v>200</v>
      </c>
      <c r="AU246" s="149" t="s">
        <v>96</v>
      </c>
      <c r="AV246" s="12" t="s">
        <v>94</v>
      </c>
      <c r="AW246" s="12" t="s">
        <v>41</v>
      </c>
      <c r="AX246" s="12" t="s">
        <v>86</v>
      </c>
      <c r="AY246" s="149" t="s">
        <v>190</v>
      </c>
    </row>
    <row r="247" spans="2:51" s="12" customFormat="1" ht="11.25">
      <c r="B247" s="147"/>
      <c r="D247" s="148" t="s">
        <v>200</v>
      </c>
      <c r="E247" s="149" t="s">
        <v>1</v>
      </c>
      <c r="F247" s="150" t="s">
        <v>1831</v>
      </c>
      <c r="H247" s="149" t="s">
        <v>1</v>
      </c>
      <c r="I247" s="151"/>
      <c r="L247" s="147"/>
      <c r="M247" s="152"/>
      <c r="T247" s="153"/>
      <c r="AT247" s="149" t="s">
        <v>200</v>
      </c>
      <c r="AU247" s="149" t="s">
        <v>96</v>
      </c>
      <c r="AV247" s="12" t="s">
        <v>94</v>
      </c>
      <c r="AW247" s="12" t="s">
        <v>41</v>
      </c>
      <c r="AX247" s="12" t="s">
        <v>86</v>
      </c>
      <c r="AY247" s="149" t="s">
        <v>190</v>
      </c>
    </row>
    <row r="248" spans="2:51" s="14" customFormat="1" ht="11.25">
      <c r="B248" s="161"/>
      <c r="D248" s="148" t="s">
        <v>200</v>
      </c>
      <c r="E248" s="162" t="s">
        <v>1</v>
      </c>
      <c r="F248" s="163" t="s">
        <v>1832</v>
      </c>
      <c r="H248" s="164">
        <v>8.2959999999999994</v>
      </c>
      <c r="I248" s="165"/>
      <c r="L248" s="161"/>
      <c r="M248" s="166"/>
      <c r="T248" s="167"/>
      <c r="AT248" s="162" t="s">
        <v>200</v>
      </c>
      <c r="AU248" s="162" t="s">
        <v>96</v>
      </c>
      <c r="AV248" s="14" t="s">
        <v>96</v>
      </c>
      <c r="AW248" s="14" t="s">
        <v>41</v>
      </c>
      <c r="AX248" s="14" t="s">
        <v>86</v>
      </c>
      <c r="AY248" s="162" t="s">
        <v>190</v>
      </c>
    </row>
    <row r="249" spans="2:51" s="12" customFormat="1" ht="11.25">
      <c r="B249" s="147"/>
      <c r="D249" s="148" t="s">
        <v>200</v>
      </c>
      <c r="E249" s="149" t="s">
        <v>1</v>
      </c>
      <c r="F249" s="150" t="s">
        <v>1833</v>
      </c>
      <c r="H249" s="149" t="s">
        <v>1</v>
      </c>
      <c r="I249" s="151"/>
      <c r="L249" s="147"/>
      <c r="M249" s="152"/>
      <c r="T249" s="153"/>
      <c r="AT249" s="149" t="s">
        <v>200</v>
      </c>
      <c r="AU249" s="149" t="s">
        <v>96</v>
      </c>
      <c r="AV249" s="12" t="s">
        <v>94</v>
      </c>
      <c r="AW249" s="12" t="s">
        <v>41</v>
      </c>
      <c r="AX249" s="12" t="s">
        <v>86</v>
      </c>
      <c r="AY249" s="149" t="s">
        <v>190</v>
      </c>
    </row>
    <row r="250" spans="2:51" s="14" customFormat="1" ht="11.25">
      <c r="B250" s="161"/>
      <c r="D250" s="148" t="s">
        <v>200</v>
      </c>
      <c r="E250" s="162" t="s">
        <v>1</v>
      </c>
      <c r="F250" s="163" t="s">
        <v>1834</v>
      </c>
      <c r="H250" s="164">
        <v>11.664999999999999</v>
      </c>
      <c r="I250" s="165"/>
      <c r="L250" s="161"/>
      <c r="M250" s="166"/>
      <c r="T250" s="167"/>
      <c r="AT250" s="162" t="s">
        <v>200</v>
      </c>
      <c r="AU250" s="162" t="s">
        <v>96</v>
      </c>
      <c r="AV250" s="14" t="s">
        <v>96</v>
      </c>
      <c r="AW250" s="14" t="s">
        <v>41</v>
      </c>
      <c r="AX250" s="14" t="s">
        <v>86</v>
      </c>
      <c r="AY250" s="162" t="s">
        <v>190</v>
      </c>
    </row>
    <row r="251" spans="2:51" s="14" customFormat="1" ht="11.25">
      <c r="B251" s="161"/>
      <c r="D251" s="148" t="s">
        <v>200</v>
      </c>
      <c r="E251" s="162" t="s">
        <v>1</v>
      </c>
      <c r="F251" s="163" t="s">
        <v>1835</v>
      </c>
      <c r="H251" s="164">
        <v>1.1950000000000001</v>
      </c>
      <c r="I251" s="165"/>
      <c r="L251" s="161"/>
      <c r="M251" s="166"/>
      <c r="T251" s="167"/>
      <c r="AT251" s="162" t="s">
        <v>200</v>
      </c>
      <c r="AU251" s="162" t="s">
        <v>96</v>
      </c>
      <c r="AV251" s="14" t="s">
        <v>96</v>
      </c>
      <c r="AW251" s="14" t="s">
        <v>41</v>
      </c>
      <c r="AX251" s="14" t="s">
        <v>86</v>
      </c>
      <c r="AY251" s="162" t="s">
        <v>190</v>
      </c>
    </row>
    <row r="252" spans="2:51" s="12" customFormat="1" ht="11.25">
      <c r="B252" s="147"/>
      <c r="D252" s="148" t="s">
        <v>200</v>
      </c>
      <c r="E252" s="149" t="s">
        <v>1</v>
      </c>
      <c r="F252" s="150" t="s">
        <v>1836</v>
      </c>
      <c r="H252" s="149" t="s">
        <v>1</v>
      </c>
      <c r="I252" s="151"/>
      <c r="L252" s="147"/>
      <c r="M252" s="152"/>
      <c r="T252" s="153"/>
      <c r="AT252" s="149" t="s">
        <v>200</v>
      </c>
      <c r="AU252" s="149" t="s">
        <v>96</v>
      </c>
      <c r="AV252" s="12" t="s">
        <v>94</v>
      </c>
      <c r="AW252" s="12" t="s">
        <v>41</v>
      </c>
      <c r="AX252" s="12" t="s">
        <v>86</v>
      </c>
      <c r="AY252" s="149" t="s">
        <v>190</v>
      </c>
    </row>
    <row r="253" spans="2:51" s="14" customFormat="1" ht="11.25">
      <c r="B253" s="161"/>
      <c r="D253" s="148" t="s">
        <v>200</v>
      </c>
      <c r="E253" s="162" t="s">
        <v>1</v>
      </c>
      <c r="F253" s="163" t="s">
        <v>1837</v>
      </c>
      <c r="H253" s="164">
        <v>7.12</v>
      </c>
      <c r="I253" s="165"/>
      <c r="L253" s="161"/>
      <c r="M253" s="166"/>
      <c r="T253" s="167"/>
      <c r="AT253" s="162" t="s">
        <v>200</v>
      </c>
      <c r="AU253" s="162" t="s">
        <v>96</v>
      </c>
      <c r="AV253" s="14" t="s">
        <v>96</v>
      </c>
      <c r="AW253" s="14" t="s">
        <v>41</v>
      </c>
      <c r="AX253" s="14" t="s">
        <v>86</v>
      </c>
      <c r="AY253" s="162" t="s">
        <v>190</v>
      </c>
    </row>
    <row r="254" spans="2:51" s="12" customFormat="1" ht="11.25">
      <c r="B254" s="147"/>
      <c r="D254" s="148" t="s">
        <v>200</v>
      </c>
      <c r="E254" s="149" t="s">
        <v>1</v>
      </c>
      <c r="F254" s="150" t="s">
        <v>1890</v>
      </c>
      <c r="H254" s="149" t="s">
        <v>1</v>
      </c>
      <c r="I254" s="151"/>
      <c r="L254" s="147"/>
      <c r="M254" s="152"/>
      <c r="T254" s="153"/>
      <c r="AT254" s="149" t="s">
        <v>200</v>
      </c>
      <c r="AU254" s="149" t="s">
        <v>96</v>
      </c>
      <c r="AV254" s="12" t="s">
        <v>94</v>
      </c>
      <c r="AW254" s="12" t="s">
        <v>41</v>
      </c>
      <c r="AX254" s="12" t="s">
        <v>86</v>
      </c>
      <c r="AY254" s="149" t="s">
        <v>190</v>
      </c>
    </row>
    <row r="255" spans="2:51" s="14" customFormat="1" ht="11.25">
      <c r="B255" s="161"/>
      <c r="D255" s="148" t="s">
        <v>200</v>
      </c>
      <c r="E255" s="162" t="s">
        <v>1</v>
      </c>
      <c r="F255" s="163" t="s">
        <v>1891</v>
      </c>
      <c r="H255" s="164">
        <v>-3.9</v>
      </c>
      <c r="I255" s="165"/>
      <c r="L255" s="161"/>
      <c r="M255" s="166"/>
      <c r="T255" s="167"/>
      <c r="AT255" s="162" t="s">
        <v>200</v>
      </c>
      <c r="AU255" s="162" t="s">
        <v>96</v>
      </c>
      <c r="AV255" s="14" t="s">
        <v>96</v>
      </c>
      <c r="AW255" s="14" t="s">
        <v>41</v>
      </c>
      <c r="AX255" s="14" t="s">
        <v>86</v>
      </c>
      <c r="AY255" s="162" t="s">
        <v>190</v>
      </c>
    </row>
    <row r="256" spans="2:51" s="13" customFormat="1" ht="11.25">
      <c r="B256" s="154"/>
      <c r="D256" s="148" t="s">
        <v>200</v>
      </c>
      <c r="E256" s="155" t="s">
        <v>1</v>
      </c>
      <c r="F256" s="156" t="s">
        <v>203</v>
      </c>
      <c r="H256" s="157">
        <v>24.376000000000001</v>
      </c>
      <c r="I256" s="158"/>
      <c r="L256" s="154"/>
      <c r="M256" s="159"/>
      <c r="T256" s="160"/>
      <c r="AT256" s="155" t="s">
        <v>200</v>
      </c>
      <c r="AU256" s="155" t="s">
        <v>96</v>
      </c>
      <c r="AV256" s="13" t="s">
        <v>204</v>
      </c>
      <c r="AW256" s="13" t="s">
        <v>41</v>
      </c>
      <c r="AX256" s="13" t="s">
        <v>86</v>
      </c>
      <c r="AY256" s="155" t="s">
        <v>190</v>
      </c>
    </row>
    <row r="257" spans="2:65" s="15" customFormat="1" ht="11.25">
      <c r="B257" s="168"/>
      <c r="D257" s="148" t="s">
        <v>200</v>
      </c>
      <c r="E257" s="169" t="s">
        <v>1795</v>
      </c>
      <c r="F257" s="170" t="s">
        <v>207</v>
      </c>
      <c r="H257" s="171">
        <v>84.757000000000005</v>
      </c>
      <c r="I257" s="172"/>
      <c r="L257" s="168"/>
      <c r="M257" s="173"/>
      <c r="T257" s="174"/>
      <c r="AT257" s="169" t="s">
        <v>200</v>
      </c>
      <c r="AU257" s="169" t="s">
        <v>96</v>
      </c>
      <c r="AV257" s="15" t="s">
        <v>198</v>
      </c>
      <c r="AW257" s="15" t="s">
        <v>41</v>
      </c>
      <c r="AX257" s="15" t="s">
        <v>94</v>
      </c>
      <c r="AY257" s="169" t="s">
        <v>190</v>
      </c>
    </row>
    <row r="258" spans="2:65" s="1" customFormat="1" ht="16.5" customHeight="1">
      <c r="B258" s="33"/>
      <c r="C258" s="175" t="s">
        <v>8</v>
      </c>
      <c r="D258" s="175" t="s">
        <v>593</v>
      </c>
      <c r="E258" s="176" t="s">
        <v>1892</v>
      </c>
      <c r="F258" s="177" t="s">
        <v>1893</v>
      </c>
      <c r="G258" s="178" t="s">
        <v>291</v>
      </c>
      <c r="H258" s="179">
        <v>169.51400000000001</v>
      </c>
      <c r="I258" s="180"/>
      <c r="J258" s="181">
        <f>ROUND(I258*H258,2)</f>
        <v>0</v>
      </c>
      <c r="K258" s="177" t="s">
        <v>197</v>
      </c>
      <c r="L258" s="182"/>
      <c r="M258" s="183" t="s">
        <v>1</v>
      </c>
      <c r="N258" s="184" t="s">
        <v>51</v>
      </c>
      <c r="P258" s="143">
        <f>O258*H258</f>
        <v>0</v>
      </c>
      <c r="Q258" s="143">
        <v>1</v>
      </c>
      <c r="R258" s="143">
        <f>Q258*H258</f>
        <v>169.51400000000001</v>
      </c>
      <c r="S258" s="143">
        <v>0</v>
      </c>
      <c r="T258" s="144">
        <f>S258*H258</f>
        <v>0</v>
      </c>
      <c r="AR258" s="145" t="s">
        <v>237</v>
      </c>
      <c r="AT258" s="145" t="s">
        <v>593</v>
      </c>
      <c r="AU258" s="145" t="s">
        <v>96</v>
      </c>
      <c r="AY258" s="17" t="s">
        <v>190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94</v>
      </c>
      <c r="BK258" s="146">
        <f>ROUND(I258*H258,2)</f>
        <v>0</v>
      </c>
      <c r="BL258" s="17" t="s">
        <v>198</v>
      </c>
      <c r="BM258" s="145" t="s">
        <v>1894</v>
      </c>
    </row>
    <row r="259" spans="2:65" s="14" customFormat="1" ht="11.25">
      <c r="B259" s="161"/>
      <c r="D259" s="148" t="s">
        <v>200</v>
      </c>
      <c r="E259" s="162" t="s">
        <v>1</v>
      </c>
      <c r="F259" s="163" t="s">
        <v>1895</v>
      </c>
      <c r="H259" s="164">
        <v>169.51400000000001</v>
      </c>
      <c r="I259" s="165"/>
      <c r="L259" s="161"/>
      <c r="M259" s="166"/>
      <c r="T259" s="167"/>
      <c r="AT259" s="162" t="s">
        <v>200</v>
      </c>
      <c r="AU259" s="162" t="s">
        <v>96</v>
      </c>
      <c r="AV259" s="14" t="s">
        <v>96</v>
      </c>
      <c r="AW259" s="14" t="s">
        <v>41</v>
      </c>
      <c r="AX259" s="14" t="s">
        <v>94</v>
      </c>
      <c r="AY259" s="162" t="s">
        <v>190</v>
      </c>
    </row>
    <row r="260" spans="2:65" s="1" customFormat="1" ht="16.5" customHeight="1">
      <c r="B260" s="33"/>
      <c r="C260" s="134" t="s">
        <v>272</v>
      </c>
      <c r="D260" s="134" t="s">
        <v>193</v>
      </c>
      <c r="E260" s="135" t="s">
        <v>614</v>
      </c>
      <c r="F260" s="136" t="s">
        <v>615</v>
      </c>
      <c r="G260" s="137" t="s">
        <v>255</v>
      </c>
      <c r="H260" s="138">
        <v>84.757000000000005</v>
      </c>
      <c r="I260" s="139"/>
      <c r="J260" s="140">
        <f>ROUND(I260*H260,2)</f>
        <v>0</v>
      </c>
      <c r="K260" s="136" t="s">
        <v>197</v>
      </c>
      <c r="L260" s="33"/>
      <c r="M260" s="141" t="s">
        <v>1</v>
      </c>
      <c r="N260" s="142" t="s">
        <v>51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198</v>
      </c>
      <c r="AT260" s="145" t="s">
        <v>193</v>
      </c>
      <c r="AU260" s="145" t="s">
        <v>96</v>
      </c>
      <c r="AY260" s="17" t="s">
        <v>190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94</v>
      </c>
      <c r="BK260" s="146">
        <f>ROUND(I260*H260,2)</f>
        <v>0</v>
      </c>
      <c r="BL260" s="17" t="s">
        <v>198</v>
      </c>
      <c r="BM260" s="145" t="s">
        <v>1896</v>
      </c>
    </row>
    <row r="261" spans="2:65" s="14" customFormat="1" ht="11.25">
      <c r="B261" s="161"/>
      <c r="D261" s="148" t="s">
        <v>200</v>
      </c>
      <c r="E261" s="162" t="s">
        <v>1</v>
      </c>
      <c r="F261" s="163" t="s">
        <v>1897</v>
      </c>
      <c r="H261" s="164">
        <v>84.757000000000005</v>
      </c>
      <c r="I261" s="165"/>
      <c r="L261" s="161"/>
      <c r="M261" s="166"/>
      <c r="T261" s="167"/>
      <c r="AT261" s="162" t="s">
        <v>200</v>
      </c>
      <c r="AU261" s="162" t="s">
        <v>96</v>
      </c>
      <c r="AV261" s="14" t="s">
        <v>96</v>
      </c>
      <c r="AW261" s="14" t="s">
        <v>41</v>
      </c>
      <c r="AX261" s="14" t="s">
        <v>94</v>
      </c>
      <c r="AY261" s="162" t="s">
        <v>190</v>
      </c>
    </row>
    <row r="262" spans="2:65" s="1" customFormat="1" ht="21.75" customHeight="1">
      <c r="B262" s="33"/>
      <c r="C262" s="134" t="s">
        <v>277</v>
      </c>
      <c r="D262" s="134" t="s">
        <v>193</v>
      </c>
      <c r="E262" s="135" t="s">
        <v>619</v>
      </c>
      <c r="F262" s="136" t="s">
        <v>620</v>
      </c>
      <c r="G262" s="137" t="s">
        <v>255</v>
      </c>
      <c r="H262" s="138">
        <v>84.757000000000005</v>
      </c>
      <c r="I262" s="139"/>
      <c r="J262" s="140">
        <f>ROUND(I262*H262,2)</f>
        <v>0</v>
      </c>
      <c r="K262" s="136" t="s">
        <v>197</v>
      </c>
      <c r="L262" s="33"/>
      <c r="M262" s="141" t="s">
        <v>1</v>
      </c>
      <c r="N262" s="142" t="s">
        <v>51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198</v>
      </c>
      <c r="AT262" s="145" t="s">
        <v>193</v>
      </c>
      <c r="AU262" s="145" t="s">
        <v>96</v>
      </c>
      <c r="AY262" s="17" t="s">
        <v>190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94</v>
      </c>
      <c r="BK262" s="146">
        <f>ROUND(I262*H262,2)</f>
        <v>0</v>
      </c>
      <c r="BL262" s="17" t="s">
        <v>198</v>
      </c>
      <c r="BM262" s="145" t="s">
        <v>1898</v>
      </c>
    </row>
    <row r="263" spans="2:65" s="11" customFormat="1" ht="22.9" customHeight="1">
      <c r="B263" s="122"/>
      <c r="D263" s="123" t="s">
        <v>85</v>
      </c>
      <c r="E263" s="132" t="s">
        <v>96</v>
      </c>
      <c r="F263" s="132" t="s">
        <v>1899</v>
      </c>
      <c r="I263" s="125"/>
      <c r="J263" s="133">
        <f>BK263</f>
        <v>0</v>
      </c>
      <c r="L263" s="122"/>
      <c r="M263" s="127"/>
      <c r="P263" s="128">
        <f>SUM(P264:P303)</f>
        <v>0</v>
      </c>
      <c r="R263" s="128">
        <f>SUM(R264:R303)</f>
        <v>14.25580937</v>
      </c>
      <c r="T263" s="129">
        <f>SUM(T264:T303)</f>
        <v>0</v>
      </c>
      <c r="AR263" s="123" t="s">
        <v>94</v>
      </c>
      <c r="AT263" s="130" t="s">
        <v>85</v>
      </c>
      <c r="AU263" s="130" t="s">
        <v>94</v>
      </c>
      <c r="AY263" s="123" t="s">
        <v>190</v>
      </c>
      <c r="BK263" s="131">
        <f>SUM(BK264:BK303)</f>
        <v>0</v>
      </c>
    </row>
    <row r="264" spans="2:65" s="1" customFormat="1" ht="16.5" customHeight="1">
      <c r="B264" s="33"/>
      <c r="C264" s="134" t="s">
        <v>282</v>
      </c>
      <c r="D264" s="134" t="s">
        <v>193</v>
      </c>
      <c r="E264" s="135" t="s">
        <v>1900</v>
      </c>
      <c r="F264" s="136" t="s">
        <v>1901</v>
      </c>
      <c r="G264" s="137" t="s">
        <v>255</v>
      </c>
      <c r="H264" s="138">
        <v>1.97</v>
      </c>
      <c r="I264" s="139"/>
      <c r="J264" s="140">
        <f>ROUND(I264*H264,2)</f>
        <v>0</v>
      </c>
      <c r="K264" s="136" t="s">
        <v>1878</v>
      </c>
      <c r="L264" s="33"/>
      <c r="M264" s="141" t="s">
        <v>1</v>
      </c>
      <c r="N264" s="142" t="s">
        <v>51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198</v>
      </c>
      <c r="AT264" s="145" t="s">
        <v>193</v>
      </c>
      <c r="AU264" s="145" t="s">
        <v>96</v>
      </c>
      <c r="AY264" s="17" t="s">
        <v>190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94</v>
      </c>
      <c r="BK264" s="146">
        <f>ROUND(I264*H264,2)</f>
        <v>0</v>
      </c>
      <c r="BL264" s="17" t="s">
        <v>198</v>
      </c>
      <c r="BM264" s="145" t="s">
        <v>1902</v>
      </c>
    </row>
    <row r="265" spans="2:65" s="12" customFormat="1" ht="11.25">
      <c r="B265" s="147"/>
      <c r="D265" s="148" t="s">
        <v>200</v>
      </c>
      <c r="E265" s="149" t="s">
        <v>1</v>
      </c>
      <c r="F265" s="150" t="s">
        <v>1903</v>
      </c>
      <c r="H265" s="149" t="s">
        <v>1</v>
      </c>
      <c r="I265" s="151"/>
      <c r="L265" s="147"/>
      <c r="M265" s="152"/>
      <c r="T265" s="153"/>
      <c r="AT265" s="149" t="s">
        <v>200</v>
      </c>
      <c r="AU265" s="149" t="s">
        <v>96</v>
      </c>
      <c r="AV265" s="12" t="s">
        <v>94</v>
      </c>
      <c r="AW265" s="12" t="s">
        <v>41</v>
      </c>
      <c r="AX265" s="12" t="s">
        <v>86</v>
      </c>
      <c r="AY265" s="149" t="s">
        <v>190</v>
      </c>
    </row>
    <row r="266" spans="2:65" s="12" customFormat="1" ht="11.25">
      <c r="B266" s="147"/>
      <c r="D266" s="148" t="s">
        <v>200</v>
      </c>
      <c r="E266" s="149" t="s">
        <v>1</v>
      </c>
      <c r="F266" s="150" t="s">
        <v>1904</v>
      </c>
      <c r="H266" s="149" t="s">
        <v>1</v>
      </c>
      <c r="I266" s="151"/>
      <c r="L266" s="147"/>
      <c r="M266" s="152"/>
      <c r="T266" s="153"/>
      <c r="AT266" s="149" t="s">
        <v>200</v>
      </c>
      <c r="AU266" s="149" t="s">
        <v>96</v>
      </c>
      <c r="AV266" s="12" t="s">
        <v>94</v>
      </c>
      <c r="AW266" s="12" t="s">
        <v>41</v>
      </c>
      <c r="AX266" s="12" t="s">
        <v>86</v>
      </c>
      <c r="AY266" s="149" t="s">
        <v>190</v>
      </c>
    </row>
    <row r="267" spans="2:65" s="12" customFormat="1" ht="11.25">
      <c r="B267" s="147"/>
      <c r="D267" s="148" t="s">
        <v>200</v>
      </c>
      <c r="E267" s="149" t="s">
        <v>1</v>
      </c>
      <c r="F267" s="150" t="s">
        <v>1905</v>
      </c>
      <c r="H267" s="149" t="s">
        <v>1</v>
      </c>
      <c r="I267" s="151"/>
      <c r="L267" s="147"/>
      <c r="M267" s="152"/>
      <c r="T267" s="153"/>
      <c r="AT267" s="149" t="s">
        <v>200</v>
      </c>
      <c r="AU267" s="149" t="s">
        <v>96</v>
      </c>
      <c r="AV267" s="12" t="s">
        <v>94</v>
      </c>
      <c r="AW267" s="12" t="s">
        <v>41</v>
      </c>
      <c r="AX267" s="12" t="s">
        <v>86</v>
      </c>
      <c r="AY267" s="149" t="s">
        <v>190</v>
      </c>
    </row>
    <row r="268" spans="2:65" s="14" customFormat="1" ht="11.25">
      <c r="B268" s="161"/>
      <c r="D268" s="148" t="s">
        <v>200</v>
      </c>
      <c r="E268" s="162" t="s">
        <v>1</v>
      </c>
      <c r="F268" s="163" t="s">
        <v>1906</v>
      </c>
      <c r="H268" s="164">
        <v>1.97</v>
      </c>
      <c r="I268" s="165"/>
      <c r="L268" s="161"/>
      <c r="M268" s="166"/>
      <c r="T268" s="167"/>
      <c r="AT268" s="162" t="s">
        <v>200</v>
      </c>
      <c r="AU268" s="162" t="s">
        <v>96</v>
      </c>
      <c r="AV268" s="14" t="s">
        <v>96</v>
      </c>
      <c r="AW268" s="14" t="s">
        <v>41</v>
      </c>
      <c r="AX268" s="14" t="s">
        <v>86</v>
      </c>
      <c r="AY268" s="162" t="s">
        <v>190</v>
      </c>
    </row>
    <row r="269" spans="2:65" s="15" customFormat="1" ht="11.25">
      <c r="B269" s="168"/>
      <c r="D269" s="148" t="s">
        <v>200</v>
      </c>
      <c r="E269" s="169" t="s">
        <v>1776</v>
      </c>
      <c r="F269" s="170" t="s">
        <v>207</v>
      </c>
      <c r="H269" s="171">
        <v>1.97</v>
      </c>
      <c r="I269" s="172"/>
      <c r="L269" s="168"/>
      <c r="M269" s="173"/>
      <c r="T269" s="174"/>
      <c r="AT269" s="169" t="s">
        <v>200</v>
      </c>
      <c r="AU269" s="169" t="s">
        <v>96</v>
      </c>
      <c r="AV269" s="15" t="s">
        <v>198</v>
      </c>
      <c r="AW269" s="15" t="s">
        <v>41</v>
      </c>
      <c r="AX269" s="15" t="s">
        <v>94</v>
      </c>
      <c r="AY269" s="169" t="s">
        <v>190</v>
      </c>
    </row>
    <row r="270" spans="2:65" s="1" customFormat="1" ht="16.5" customHeight="1">
      <c r="B270" s="33"/>
      <c r="C270" s="134" t="s">
        <v>288</v>
      </c>
      <c r="D270" s="134" t="s">
        <v>193</v>
      </c>
      <c r="E270" s="135" t="s">
        <v>614</v>
      </c>
      <c r="F270" s="136" t="s">
        <v>615</v>
      </c>
      <c r="G270" s="137" t="s">
        <v>255</v>
      </c>
      <c r="H270" s="138">
        <v>1.97</v>
      </c>
      <c r="I270" s="139"/>
      <c r="J270" s="140">
        <f>ROUND(I270*H270,2)</f>
        <v>0</v>
      </c>
      <c r="K270" s="136" t="s">
        <v>197</v>
      </c>
      <c r="L270" s="33"/>
      <c r="M270" s="141" t="s">
        <v>1</v>
      </c>
      <c r="N270" s="142" t="s">
        <v>51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198</v>
      </c>
      <c r="AT270" s="145" t="s">
        <v>193</v>
      </c>
      <c r="AU270" s="145" t="s">
        <v>96</v>
      </c>
      <c r="AY270" s="17" t="s">
        <v>190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94</v>
      </c>
      <c r="BK270" s="146">
        <f>ROUND(I270*H270,2)</f>
        <v>0</v>
      </c>
      <c r="BL270" s="17" t="s">
        <v>198</v>
      </c>
      <c r="BM270" s="145" t="s">
        <v>1907</v>
      </c>
    </row>
    <row r="271" spans="2:65" s="14" customFormat="1" ht="11.25">
      <c r="B271" s="161"/>
      <c r="D271" s="148" t="s">
        <v>200</v>
      </c>
      <c r="E271" s="162" t="s">
        <v>1</v>
      </c>
      <c r="F271" s="163" t="s">
        <v>1908</v>
      </c>
      <c r="H271" s="164">
        <v>1.97</v>
      </c>
      <c r="I271" s="165"/>
      <c r="L271" s="161"/>
      <c r="M271" s="166"/>
      <c r="T271" s="167"/>
      <c r="AT271" s="162" t="s">
        <v>200</v>
      </c>
      <c r="AU271" s="162" t="s">
        <v>96</v>
      </c>
      <c r="AV271" s="14" t="s">
        <v>96</v>
      </c>
      <c r="AW271" s="14" t="s">
        <v>41</v>
      </c>
      <c r="AX271" s="14" t="s">
        <v>94</v>
      </c>
      <c r="AY271" s="162" t="s">
        <v>190</v>
      </c>
    </row>
    <row r="272" spans="2:65" s="1" customFormat="1" ht="21.75" customHeight="1">
      <c r="B272" s="33"/>
      <c r="C272" s="134" t="s">
        <v>293</v>
      </c>
      <c r="D272" s="134" t="s">
        <v>193</v>
      </c>
      <c r="E272" s="135" t="s">
        <v>619</v>
      </c>
      <c r="F272" s="136" t="s">
        <v>620</v>
      </c>
      <c r="G272" s="137" t="s">
        <v>255</v>
      </c>
      <c r="H272" s="138">
        <v>1.97</v>
      </c>
      <c r="I272" s="139"/>
      <c r="J272" s="140">
        <f>ROUND(I272*H272,2)</f>
        <v>0</v>
      </c>
      <c r="K272" s="136" t="s">
        <v>197</v>
      </c>
      <c r="L272" s="33"/>
      <c r="M272" s="141" t="s">
        <v>1</v>
      </c>
      <c r="N272" s="142" t="s">
        <v>51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198</v>
      </c>
      <c r="AT272" s="145" t="s">
        <v>193</v>
      </c>
      <c r="AU272" s="145" t="s">
        <v>96</v>
      </c>
      <c r="AY272" s="17" t="s">
        <v>190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7" t="s">
        <v>94</v>
      </c>
      <c r="BK272" s="146">
        <f>ROUND(I272*H272,2)</f>
        <v>0</v>
      </c>
      <c r="BL272" s="17" t="s">
        <v>198</v>
      </c>
      <c r="BM272" s="145" t="s">
        <v>1909</v>
      </c>
    </row>
    <row r="273" spans="2:65" s="1" customFormat="1" ht="16.5" customHeight="1">
      <c r="B273" s="33"/>
      <c r="C273" s="134" t="s">
        <v>297</v>
      </c>
      <c r="D273" s="134" t="s">
        <v>193</v>
      </c>
      <c r="E273" s="135" t="s">
        <v>1910</v>
      </c>
      <c r="F273" s="136" t="s">
        <v>1911</v>
      </c>
      <c r="G273" s="137" t="s">
        <v>196</v>
      </c>
      <c r="H273" s="138">
        <v>0.47</v>
      </c>
      <c r="I273" s="139"/>
      <c r="J273" s="140">
        <f>ROUND(I273*H273,2)</f>
        <v>0</v>
      </c>
      <c r="K273" s="136" t="s">
        <v>197</v>
      </c>
      <c r="L273" s="33"/>
      <c r="M273" s="141" t="s">
        <v>1</v>
      </c>
      <c r="N273" s="142" t="s">
        <v>51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198</v>
      </c>
      <c r="AT273" s="145" t="s">
        <v>193</v>
      </c>
      <c r="AU273" s="145" t="s">
        <v>96</v>
      </c>
      <c r="AY273" s="17" t="s">
        <v>190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94</v>
      </c>
      <c r="BK273" s="146">
        <f>ROUND(I273*H273,2)</f>
        <v>0</v>
      </c>
      <c r="BL273" s="17" t="s">
        <v>198</v>
      </c>
      <c r="BM273" s="145" t="s">
        <v>1912</v>
      </c>
    </row>
    <row r="274" spans="2:65" s="12" customFormat="1" ht="11.25">
      <c r="B274" s="147"/>
      <c r="D274" s="148" t="s">
        <v>200</v>
      </c>
      <c r="E274" s="149" t="s">
        <v>1</v>
      </c>
      <c r="F274" s="150" t="s">
        <v>1913</v>
      </c>
      <c r="H274" s="149" t="s">
        <v>1</v>
      </c>
      <c r="I274" s="151"/>
      <c r="L274" s="147"/>
      <c r="M274" s="152"/>
      <c r="T274" s="153"/>
      <c r="AT274" s="149" t="s">
        <v>200</v>
      </c>
      <c r="AU274" s="149" t="s">
        <v>96</v>
      </c>
      <c r="AV274" s="12" t="s">
        <v>94</v>
      </c>
      <c r="AW274" s="12" t="s">
        <v>41</v>
      </c>
      <c r="AX274" s="12" t="s">
        <v>86</v>
      </c>
      <c r="AY274" s="149" t="s">
        <v>190</v>
      </c>
    </row>
    <row r="275" spans="2:65" s="14" customFormat="1" ht="11.25">
      <c r="B275" s="161"/>
      <c r="D275" s="148" t="s">
        <v>200</v>
      </c>
      <c r="E275" s="162" t="s">
        <v>1</v>
      </c>
      <c r="F275" s="163" t="s">
        <v>1914</v>
      </c>
      <c r="H275" s="164">
        <v>0.47</v>
      </c>
      <c r="I275" s="165"/>
      <c r="L275" s="161"/>
      <c r="M275" s="166"/>
      <c r="T275" s="167"/>
      <c r="AT275" s="162" t="s">
        <v>200</v>
      </c>
      <c r="AU275" s="162" t="s">
        <v>96</v>
      </c>
      <c r="AV275" s="14" t="s">
        <v>96</v>
      </c>
      <c r="AW275" s="14" t="s">
        <v>41</v>
      </c>
      <c r="AX275" s="14" t="s">
        <v>94</v>
      </c>
      <c r="AY275" s="162" t="s">
        <v>190</v>
      </c>
    </row>
    <row r="276" spans="2:65" s="1" customFormat="1" ht="16.5" customHeight="1">
      <c r="B276" s="33"/>
      <c r="C276" s="134" t="s">
        <v>302</v>
      </c>
      <c r="D276" s="134" t="s">
        <v>193</v>
      </c>
      <c r="E276" s="135" t="s">
        <v>1915</v>
      </c>
      <c r="F276" s="136" t="s">
        <v>1916</v>
      </c>
      <c r="G276" s="137" t="s">
        <v>255</v>
      </c>
      <c r="H276" s="138">
        <v>1.89</v>
      </c>
      <c r="I276" s="139"/>
      <c r="J276" s="140">
        <f>ROUND(I276*H276,2)</f>
        <v>0</v>
      </c>
      <c r="K276" s="136" t="s">
        <v>1878</v>
      </c>
      <c r="L276" s="33"/>
      <c r="M276" s="141" t="s">
        <v>1</v>
      </c>
      <c r="N276" s="142" t="s">
        <v>51</v>
      </c>
      <c r="P276" s="143">
        <f>O276*H276</f>
        <v>0</v>
      </c>
      <c r="Q276" s="143">
        <v>2.3010199999999998</v>
      </c>
      <c r="R276" s="143">
        <f>Q276*H276</f>
        <v>4.3489277999999993</v>
      </c>
      <c r="S276" s="143">
        <v>0</v>
      </c>
      <c r="T276" s="144">
        <f>S276*H276</f>
        <v>0</v>
      </c>
      <c r="AR276" s="145" t="s">
        <v>198</v>
      </c>
      <c r="AT276" s="145" t="s">
        <v>193</v>
      </c>
      <c r="AU276" s="145" t="s">
        <v>96</v>
      </c>
      <c r="AY276" s="17" t="s">
        <v>190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7" t="s">
        <v>94</v>
      </c>
      <c r="BK276" s="146">
        <f>ROUND(I276*H276,2)</f>
        <v>0</v>
      </c>
      <c r="BL276" s="17" t="s">
        <v>198</v>
      </c>
      <c r="BM276" s="145" t="s">
        <v>1917</v>
      </c>
    </row>
    <row r="277" spans="2:65" s="12" customFormat="1" ht="11.25">
      <c r="B277" s="147"/>
      <c r="D277" s="148" t="s">
        <v>200</v>
      </c>
      <c r="E277" s="149" t="s">
        <v>1</v>
      </c>
      <c r="F277" s="150" t="s">
        <v>1826</v>
      </c>
      <c r="H277" s="149" t="s">
        <v>1</v>
      </c>
      <c r="I277" s="151"/>
      <c r="L277" s="147"/>
      <c r="M277" s="152"/>
      <c r="T277" s="153"/>
      <c r="AT277" s="149" t="s">
        <v>200</v>
      </c>
      <c r="AU277" s="149" t="s">
        <v>96</v>
      </c>
      <c r="AV277" s="12" t="s">
        <v>94</v>
      </c>
      <c r="AW277" s="12" t="s">
        <v>41</v>
      </c>
      <c r="AX277" s="12" t="s">
        <v>86</v>
      </c>
      <c r="AY277" s="149" t="s">
        <v>190</v>
      </c>
    </row>
    <row r="278" spans="2:65" s="14" customFormat="1" ht="11.25">
      <c r="B278" s="161"/>
      <c r="D278" s="148" t="s">
        <v>200</v>
      </c>
      <c r="E278" s="162" t="s">
        <v>1</v>
      </c>
      <c r="F278" s="163" t="s">
        <v>1918</v>
      </c>
      <c r="H278" s="164">
        <v>1.89</v>
      </c>
      <c r="I278" s="165"/>
      <c r="L278" s="161"/>
      <c r="M278" s="166"/>
      <c r="T278" s="167"/>
      <c r="AT278" s="162" t="s">
        <v>200</v>
      </c>
      <c r="AU278" s="162" t="s">
        <v>96</v>
      </c>
      <c r="AV278" s="14" t="s">
        <v>96</v>
      </c>
      <c r="AW278" s="14" t="s">
        <v>41</v>
      </c>
      <c r="AX278" s="14" t="s">
        <v>86</v>
      </c>
      <c r="AY278" s="162" t="s">
        <v>190</v>
      </c>
    </row>
    <row r="279" spans="2:65" s="15" customFormat="1" ht="11.25">
      <c r="B279" s="168"/>
      <c r="D279" s="148" t="s">
        <v>200</v>
      </c>
      <c r="E279" s="169" t="s">
        <v>1</v>
      </c>
      <c r="F279" s="170" t="s">
        <v>207</v>
      </c>
      <c r="H279" s="171">
        <v>1.89</v>
      </c>
      <c r="I279" s="172"/>
      <c r="L279" s="168"/>
      <c r="M279" s="173"/>
      <c r="T279" s="174"/>
      <c r="AT279" s="169" t="s">
        <v>200</v>
      </c>
      <c r="AU279" s="169" t="s">
        <v>96</v>
      </c>
      <c r="AV279" s="15" t="s">
        <v>198</v>
      </c>
      <c r="AW279" s="15" t="s">
        <v>41</v>
      </c>
      <c r="AX279" s="15" t="s">
        <v>94</v>
      </c>
      <c r="AY279" s="169" t="s">
        <v>190</v>
      </c>
    </row>
    <row r="280" spans="2:65" s="1" customFormat="1" ht="16.5" customHeight="1">
      <c r="B280" s="33"/>
      <c r="C280" s="134" t="s">
        <v>306</v>
      </c>
      <c r="D280" s="134" t="s">
        <v>193</v>
      </c>
      <c r="E280" s="135" t="s">
        <v>1919</v>
      </c>
      <c r="F280" s="136" t="s">
        <v>1920</v>
      </c>
      <c r="G280" s="137" t="s">
        <v>255</v>
      </c>
      <c r="H280" s="138">
        <v>3.9</v>
      </c>
      <c r="I280" s="139"/>
      <c r="J280" s="140">
        <f>ROUND(I280*H280,2)</f>
        <v>0</v>
      </c>
      <c r="K280" s="136" t="s">
        <v>1878</v>
      </c>
      <c r="L280" s="33"/>
      <c r="M280" s="141" t="s">
        <v>1</v>
      </c>
      <c r="N280" s="142" t="s">
        <v>51</v>
      </c>
      <c r="P280" s="143">
        <f>O280*H280</f>
        <v>0</v>
      </c>
      <c r="Q280" s="143">
        <v>2.5018699999999998</v>
      </c>
      <c r="R280" s="143">
        <f>Q280*H280</f>
        <v>9.7572929999999989</v>
      </c>
      <c r="S280" s="143">
        <v>0</v>
      </c>
      <c r="T280" s="144">
        <f>S280*H280</f>
        <v>0</v>
      </c>
      <c r="AR280" s="145" t="s">
        <v>198</v>
      </c>
      <c r="AT280" s="145" t="s">
        <v>193</v>
      </c>
      <c r="AU280" s="145" t="s">
        <v>96</v>
      </c>
      <c r="AY280" s="17" t="s">
        <v>190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94</v>
      </c>
      <c r="BK280" s="146">
        <f>ROUND(I280*H280,2)</f>
        <v>0</v>
      </c>
      <c r="BL280" s="17" t="s">
        <v>198</v>
      </c>
      <c r="BM280" s="145" t="s">
        <v>1921</v>
      </c>
    </row>
    <row r="281" spans="2:65" s="12" customFormat="1" ht="11.25">
      <c r="B281" s="147"/>
      <c r="D281" s="148" t="s">
        <v>200</v>
      </c>
      <c r="E281" s="149" t="s">
        <v>1</v>
      </c>
      <c r="F281" s="150" t="s">
        <v>1922</v>
      </c>
      <c r="H281" s="149" t="s">
        <v>1</v>
      </c>
      <c r="I281" s="151"/>
      <c r="L281" s="147"/>
      <c r="M281" s="152"/>
      <c r="T281" s="153"/>
      <c r="AT281" s="149" t="s">
        <v>200</v>
      </c>
      <c r="AU281" s="149" t="s">
        <v>96</v>
      </c>
      <c r="AV281" s="12" t="s">
        <v>94</v>
      </c>
      <c r="AW281" s="12" t="s">
        <v>41</v>
      </c>
      <c r="AX281" s="12" t="s">
        <v>86</v>
      </c>
      <c r="AY281" s="149" t="s">
        <v>190</v>
      </c>
    </row>
    <row r="282" spans="2:65" s="14" customFormat="1" ht="11.25">
      <c r="B282" s="161"/>
      <c r="D282" s="148" t="s">
        <v>200</v>
      </c>
      <c r="E282" s="162" t="s">
        <v>1</v>
      </c>
      <c r="F282" s="163" t="s">
        <v>1923</v>
      </c>
      <c r="H282" s="164">
        <v>3.9</v>
      </c>
      <c r="I282" s="165"/>
      <c r="L282" s="161"/>
      <c r="M282" s="166"/>
      <c r="T282" s="167"/>
      <c r="AT282" s="162" t="s">
        <v>200</v>
      </c>
      <c r="AU282" s="162" t="s">
        <v>96</v>
      </c>
      <c r="AV282" s="14" t="s">
        <v>96</v>
      </c>
      <c r="AW282" s="14" t="s">
        <v>41</v>
      </c>
      <c r="AX282" s="14" t="s">
        <v>94</v>
      </c>
      <c r="AY282" s="162" t="s">
        <v>190</v>
      </c>
    </row>
    <row r="283" spans="2:65" s="1" customFormat="1" ht="16.5" customHeight="1">
      <c r="B283" s="33"/>
      <c r="C283" s="134" t="s">
        <v>7</v>
      </c>
      <c r="D283" s="134" t="s">
        <v>193</v>
      </c>
      <c r="E283" s="135" t="s">
        <v>1924</v>
      </c>
      <c r="F283" s="136" t="s">
        <v>1925</v>
      </c>
      <c r="G283" s="137" t="s">
        <v>196</v>
      </c>
      <c r="H283" s="138">
        <v>37.869999999999997</v>
      </c>
      <c r="I283" s="139"/>
      <c r="J283" s="140">
        <f>ROUND(I283*H283,2)</f>
        <v>0</v>
      </c>
      <c r="K283" s="136" t="s">
        <v>197</v>
      </c>
      <c r="L283" s="33"/>
      <c r="M283" s="141" t="s">
        <v>1</v>
      </c>
      <c r="N283" s="142" t="s">
        <v>51</v>
      </c>
      <c r="P283" s="143">
        <f>O283*H283</f>
        <v>0</v>
      </c>
      <c r="Q283" s="143">
        <v>2.6900000000000001E-3</v>
      </c>
      <c r="R283" s="143">
        <f>Q283*H283</f>
        <v>0.1018703</v>
      </c>
      <c r="S283" s="143">
        <v>0</v>
      </c>
      <c r="T283" s="144">
        <f>S283*H283</f>
        <v>0</v>
      </c>
      <c r="AR283" s="145" t="s">
        <v>198</v>
      </c>
      <c r="AT283" s="145" t="s">
        <v>193</v>
      </c>
      <c r="AU283" s="145" t="s">
        <v>96</v>
      </c>
      <c r="AY283" s="17" t="s">
        <v>190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7" t="s">
        <v>94</v>
      </c>
      <c r="BK283" s="146">
        <f>ROUND(I283*H283,2)</f>
        <v>0</v>
      </c>
      <c r="BL283" s="17" t="s">
        <v>198</v>
      </c>
      <c r="BM283" s="145" t="s">
        <v>1926</v>
      </c>
    </row>
    <row r="284" spans="2:65" s="12" customFormat="1" ht="11.25">
      <c r="B284" s="147"/>
      <c r="D284" s="148" t="s">
        <v>200</v>
      </c>
      <c r="E284" s="149" t="s">
        <v>1</v>
      </c>
      <c r="F284" s="150" t="s">
        <v>1922</v>
      </c>
      <c r="H284" s="149" t="s">
        <v>1</v>
      </c>
      <c r="I284" s="151"/>
      <c r="L284" s="147"/>
      <c r="M284" s="152"/>
      <c r="T284" s="153"/>
      <c r="AT284" s="149" t="s">
        <v>200</v>
      </c>
      <c r="AU284" s="149" t="s">
        <v>96</v>
      </c>
      <c r="AV284" s="12" t="s">
        <v>94</v>
      </c>
      <c r="AW284" s="12" t="s">
        <v>41</v>
      </c>
      <c r="AX284" s="12" t="s">
        <v>86</v>
      </c>
      <c r="AY284" s="149" t="s">
        <v>190</v>
      </c>
    </row>
    <row r="285" spans="2:65" s="14" customFormat="1" ht="11.25">
      <c r="B285" s="161"/>
      <c r="D285" s="148" t="s">
        <v>200</v>
      </c>
      <c r="E285" s="162" t="s">
        <v>1</v>
      </c>
      <c r="F285" s="163" t="s">
        <v>1927</v>
      </c>
      <c r="H285" s="164">
        <v>27.82</v>
      </c>
      <c r="I285" s="165"/>
      <c r="L285" s="161"/>
      <c r="M285" s="166"/>
      <c r="T285" s="167"/>
      <c r="AT285" s="162" t="s">
        <v>200</v>
      </c>
      <c r="AU285" s="162" t="s">
        <v>96</v>
      </c>
      <c r="AV285" s="14" t="s">
        <v>96</v>
      </c>
      <c r="AW285" s="14" t="s">
        <v>41</v>
      </c>
      <c r="AX285" s="14" t="s">
        <v>86</v>
      </c>
      <c r="AY285" s="162" t="s">
        <v>190</v>
      </c>
    </row>
    <row r="286" spans="2:65" s="12" customFormat="1" ht="11.25">
      <c r="B286" s="147"/>
      <c r="D286" s="148" t="s">
        <v>200</v>
      </c>
      <c r="E286" s="149" t="s">
        <v>1</v>
      </c>
      <c r="F286" s="150" t="s">
        <v>1826</v>
      </c>
      <c r="H286" s="149" t="s">
        <v>1</v>
      </c>
      <c r="I286" s="151"/>
      <c r="L286" s="147"/>
      <c r="M286" s="152"/>
      <c r="T286" s="153"/>
      <c r="AT286" s="149" t="s">
        <v>200</v>
      </c>
      <c r="AU286" s="149" t="s">
        <v>96</v>
      </c>
      <c r="AV286" s="12" t="s">
        <v>94</v>
      </c>
      <c r="AW286" s="12" t="s">
        <v>41</v>
      </c>
      <c r="AX286" s="12" t="s">
        <v>86</v>
      </c>
      <c r="AY286" s="149" t="s">
        <v>190</v>
      </c>
    </row>
    <row r="287" spans="2:65" s="14" customFormat="1" ht="11.25">
      <c r="B287" s="161"/>
      <c r="D287" s="148" t="s">
        <v>200</v>
      </c>
      <c r="E287" s="162" t="s">
        <v>1</v>
      </c>
      <c r="F287" s="163" t="s">
        <v>1928</v>
      </c>
      <c r="H287" s="164">
        <v>10.050000000000001</v>
      </c>
      <c r="I287" s="165"/>
      <c r="L287" s="161"/>
      <c r="M287" s="166"/>
      <c r="T287" s="167"/>
      <c r="AT287" s="162" t="s">
        <v>200</v>
      </c>
      <c r="AU287" s="162" t="s">
        <v>96</v>
      </c>
      <c r="AV287" s="14" t="s">
        <v>96</v>
      </c>
      <c r="AW287" s="14" t="s">
        <v>41</v>
      </c>
      <c r="AX287" s="14" t="s">
        <v>86</v>
      </c>
      <c r="AY287" s="162" t="s">
        <v>190</v>
      </c>
    </row>
    <row r="288" spans="2:65" s="15" customFormat="1" ht="11.25">
      <c r="B288" s="168"/>
      <c r="D288" s="148" t="s">
        <v>200</v>
      </c>
      <c r="E288" s="169" t="s">
        <v>1</v>
      </c>
      <c r="F288" s="170" t="s">
        <v>207</v>
      </c>
      <c r="H288" s="171">
        <v>37.869999999999997</v>
      </c>
      <c r="I288" s="172"/>
      <c r="L288" s="168"/>
      <c r="M288" s="173"/>
      <c r="T288" s="174"/>
      <c r="AT288" s="169" t="s">
        <v>200</v>
      </c>
      <c r="AU288" s="169" t="s">
        <v>96</v>
      </c>
      <c r="AV288" s="15" t="s">
        <v>198</v>
      </c>
      <c r="AW288" s="15" t="s">
        <v>41</v>
      </c>
      <c r="AX288" s="15" t="s">
        <v>94</v>
      </c>
      <c r="AY288" s="169" t="s">
        <v>190</v>
      </c>
    </row>
    <row r="289" spans="2:65" s="1" customFormat="1" ht="16.5" customHeight="1">
      <c r="B289" s="33"/>
      <c r="C289" s="134" t="s">
        <v>313</v>
      </c>
      <c r="D289" s="134" t="s">
        <v>193</v>
      </c>
      <c r="E289" s="135" t="s">
        <v>1929</v>
      </c>
      <c r="F289" s="136" t="s">
        <v>1930</v>
      </c>
      <c r="G289" s="137" t="s">
        <v>196</v>
      </c>
      <c r="H289" s="138">
        <v>37.869999999999997</v>
      </c>
      <c r="I289" s="139"/>
      <c r="J289" s="140">
        <f>ROUND(I289*H289,2)</f>
        <v>0</v>
      </c>
      <c r="K289" s="136" t="s">
        <v>197</v>
      </c>
      <c r="L289" s="33"/>
      <c r="M289" s="141" t="s">
        <v>1</v>
      </c>
      <c r="N289" s="142" t="s">
        <v>51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198</v>
      </c>
      <c r="AT289" s="145" t="s">
        <v>193</v>
      </c>
      <c r="AU289" s="145" t="s">
        <v>96</v>
      </c>
      <c r="AY289" s="17" t="s">
        <v>190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7" t="s">
        <v>94</v>
      </c>
      <c r="BK289" s="146">
        <f>ROUND(I289*H289,2)</f>
        <v>0</v>
      </c>
      <c r="BL289" s="17" t="s">
        <v>198</v>
      </c>
      <c r="BM289" s="145" t="s">
        <v>1931</v>
      </c>
    </row>
    <row r="290" spans="2:65" s="1" customFormat="1" ht="16.5" customHeight="1">
      <c r="B290" s="33"/>
      <c r="C290" s="134" t="s">
        <v>317</v>
      </c>
      <c r="D290" s="134" t="s">
        <v>193</v>
      </c>
      <c r="E290" s="135" t="s">
        <v>1932</v>
      </c>
      <c r="F290" s="136" t="s">
        <v>1933</v>
      </c>
      <c r="G290" s="137" t="s">
        <v>224</v>
      </c>
      <c r="H290" s="138">
        <v>23.638999999999999</v>
      </c>
      <c r="I290" s="139"/>
      <c r="J290" s="140">
        <f>ROUND(I290*H290,2)</f>
        <v>0</v>
      </c>
      <c r="K290" s="136" t="s">
        <v>197</v>
      </c>
      <c r="L290" s="33"/>
      <c r="M290" s="141" t="s">
        <v>1</v>
      </c>
      <c r="N290" s="142" t="s">
        <v>51</v>
      </c>
      <c r="P290" s="143">
        <f>O290*H290</f>
        <v>0</v>
      </c>
      <c r="Q290" s="143">
        <v>1.16E-3</v>
      </c>
      <c r="R290" s="143">
        <f>Q290*H290</f>
        <v>2.742124E-2</v>
      </c>
      <c r="S290" s="143">
        <v>0</v>
      </c>
      <c r="T290" s="144">
        <f>S290*H290</f>
        <v>0</v>
      </c>
      <c r="AR290" s="145" t="s">
        <v>198</v>
      </c>
      <c r="AT290" s="145" t="s">
        <v>193</v>
      </c>
      <c r="AU290" s="145" t="s">
        <v>96</v>
      </c>
      <c r="AY290" s="17" t="s">
        <v>190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94</v>
      </c>
      <c r="BK290" s="146">
        <f>ROUND(I290*H290,2)</f>
        <v>0</v>
      </c>
      <c r="BL290" s="17" t="s">
        <v>198</v>
      </c>
      <c r="BM290" s="145" t="s">
        <v>1934</v>
      </c>
    </row>
    <row r="291" spans="2:65" s="12" customFormat="1" ht="11.25">
      <c r="B291" s="147"/>
      <c r="D291" s="148" t="s">
        <v>200</v>
      </c>
      <c r="E291" s="149" t="s">
        <v>1</v>
      </c>
      <c r="F291" s="150" t="s">
        <v>1935</v>
      </c>
      <c r="H291" s="149" t="s">
        <v>1</v>
      </c>
      <c r="I291" s="151"/>
      <c r="L291" s="147"/>
      <c r="M291" s="152"/>
      <c r="T291" s="153"/>
      <c r="AT291" s="149" t="s">
        <v>200</v>
      </c>
      <c r="AU291" s="149" t="s">
        <v>96</v>
      </c>
      <c r="AV291" s="12" t="s">
        <v>94</v>
      </c>
      <c r="AW291" s="12" t="s">
        <v>41</v>
      </c>
      <c r="AX291" s="12" t="s">
        <v>86</v>
      </c>
      <c r="AY291" s="149" t="s">
        <v>190</v>
      </c>
    </row>
    <row r="292" spans="2:65" s="14" customFormat="1" ht="11.25">
      <c r="B292" s="161"/>
      <c r="D292" s="148" t="s">
        <v>200</v>
      </c>
      <c r="E292" s="162" t="s">
        <v>1</v>
      </c>
      <c r="F292" s="163" t="s">
        <v>1936</v>
      </c>
      <c r="H292" s="164">
        <v>23.638999999999999</v>
      </c>
      <c r="I292" s="165"/>
      <c r="L292" s="161"/>
      <c r="M292" s="166"/>
      <c r="T292" s="167"/>
      <c r="AT292" s="162" t="s">
        <v>200</v>
      </c>
      <c r="AU292" s="162" t="s">
        <v>96</v>
      </c>
      <c r="AV292" s="14" t="s">
        <v>96</v>
      </c>
      <c r="AW292" s="14" t="s">
        <v>41</v>
      </c>
      <c r="AX292" s="14" t="s">
        <v>86</v>
      </c>
      <c r="AY292" s="162" t="s">
        <v>190</v>
      </c>
    </row>
    <row r="293" spans="2:65" s="15" customFormat="1" ht="11.25">
      <c r="B293" s="168"/>
      <c r="D293" s="148" t="s">
        <v>200</v>
      </c>
      <c r="E293" s="169" t="s">
        <v>1772</v>
      </c>
      <c r="F293" s="170" t="s">
        <v>207</v>
      </c>
      <c r="H293" s="171">
        <v>23.638999999999999</v>
      </c>
      <c r="I293" s="172"/>
      <c r="L293" s="168"/>
      <c r="M293" s="173"/>
      <c r="T293" s="174"/>
      <c r="AT293" s="169" t="s">
        <v>200</v>
      </c>
      <c r="AU293" s="169" t="s">
        <v>96</v>
      </c>
      <c r="AV293" s="15" t="s">
        <v>198</v>
      </c>
      <c r="AW293" s="15" t="s">
        <v>41</v>
      </c>
      <c r="AX293" s="15" t="s">
        <v>94</v>
      </c>
      <c r="AY293" s="169" t="s">
        <v>190</v>
      </c>
    </row>
    <row r="294" spans="2:65" s="1" customFormat="1" ht="16.5" customHeight="1">
      <c r="B294" s="33"/>
      <c r="C294" s="134" t="s">
        <v>322</v>
      </c>
      <c r="D294" s="134" t="s">
        <v>193</v>
      </c>
      <c r="E294" s="135" t="s">
        <v>1489</v>
      </c>
      <c r="F294" s="136" t="s">
        <v>1490</v>
      </c>
      <c r="G294" s="137" t="s">
        <v>196</v>
      </c>
      <c r="H294" s="138">
        <v>37.113</v>
      </c>
      <c r="I294" s="139"/>
      <c r="J294" s="140">
        <f>ROUND(I294*H294,2)</f>
        <v>0</v>
      </c>
      <c r="K294" s="136" t="s">
        <v>197</v>
      </c>
      <c r="L294" s="33"/>
      <c r="M294" s="141" t="s">
        <v>1</v>
      </c>
      <c r="N294" s="142" t="s">
        <v>51</v>
      </c>
      <c r="P294" s="143">
        <f>O294*H294</f>
        <v>0</v>
      </c>
      <c r="Q294" s="143">
        <v>3.1E-4</v>
      </c>
      <c r="R294" s="143">
        <f>Q294*H294</f>
        <v>1.1505029999999999E-2</v>
      </c>
      <c r="S294" s="143">
        <v>0</v>
      </c>
      <c r="T294" s="144">
        <f>S294*H294</f>
        <v>0</v>
      </c>
      <c r="AR294" s="145" t="s">
        <v>198</v>
      </c>
      <c r="AT294" s="145" t="s">
        <v>193</v>
      </c>
      <c r="AU294" s="145" t="s">
        <v>96</v>
      </c>
      <c r="AY294" s="17" t="s">
        <v>190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7" t="s">
        <v>94</v>
      </c>
      <c r="BK294" s="146">
        <f>ROUND(I294*H294,2)</f>
        <v>0</v>
      </c>
      <c r="BL294" s="17" t="s">
        <v>198</v>
      </c>
      <c r="BM294" s="145" t="s">
        <v>1937</v>
      </c>
    </row>
    <row r="295" spans="2:65" s="14" customFormat="1" ht="11.25">
      <c r="B295" s="161"/>
      <c r="D295" s="148" t="s">
        <v>200</v>
      </c>
      <c r="E295" s="162" t="s">
        <v>1</v>
      </c>
      <c r="F295" s="163" t="s">
        <v>1938</v>
      </c>
      <c r="H295" s="164">
        <v>37.113</v>
      </c>
      <c r="I295" s="165"/>
      <c r="L295" s="161"/>
      <c r="M295" s="166"/>
      <c r="T295" s="167"/>
      <c r="AT295" s="162" t="s">
        <v>200</v>
      </c>
      <c r="AU295" s="162" t="s">
        <v>96</v>
      </c>
      <c r="AV295" s="14" t="s">
        <v>96</v>
      </c>
      <c r="AW295" s="14" t="s">
        <v>41</v>
      </c>
      <c r="AX295" s="14" t="s">
        <v>94</v>
      </c>
      <c r="AY295" s="162" t="s">
        <v>190</v>
      </c>
    </row>
    <row r="296" spans="2:65" s="1" customFormat="1" ht="16.5" customHeight="1">
      <c r="B296" s="33"/>
      <c r="C296" s="175" t="s">
        <v>328</v>
      </c>
      <c r="D296" s="175" t="s">
        <v>593</v>
      </c>
      <c r="E296" s="176" t="s">
        <v>1498</v>
      </c>
      <c r="F296" s="177" t="s">
        <v>1499</v>
      </c>
      <c r="G296" s="178" t="s">
        <v>196</v>
      </c>
      <c r="H296" s="179">
        <v>43.96</v>
      </c>
      <c r="I296" s="180"/>
      <c r="J296" s="181">
        <f>ROUND(I296*H296,2)</f>
        <v>0</v>
      </c>
      <c r="K296" s="177" t="s">
        <v>197</v>
      </c>
      <c r="L296" s="182"/>
      <c r="M296" s="183" t="s">
        <v>1</v>
      </c>
      <c r="N296" s="184" t="s">
        <v>51</v>
      </c>
      <c r="P296" s="143">
        <f>O296*H296</f>
        <v>0</v>
      </c>
      <c r="Q296" s="143">
        <v>2.0000000000000001E-4</v>
      </c>
      <c r="R296" s="143">
        <f>Q296*H296</f>
        <v>8.7920000000000012E-3</v>
      </c>
      <c r="S296" s="143">
        <v>0</v>
      </c>
      <c r="T296" s="144">
        <f>S296*H296</f>
        <v>0</v>
      </c>
      <c r="AR296" s="145" t="s">
        <v>237</v>
      </c>
      <c r="AT296" s="145" t="s">
        <v>593</v>
      </c>
      <c r="AU296" s="145" t="s">
        <v>96</v>
      </c>
      <c r="AY296" s="17" t="s">
        <v>190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7" t="s">
        <v>94</v>
      </c>
      <c r="BK296" s="146">
        <f>ROUND(I296*H296,2)</f>
        <v>0</v>
      </c>
      <c r="BL296" s="17" t="s">
        <v>198</v>
      </c>
      <c r="BM296" s="145" t="s">
        <v>1939</v>
      </c>
    </row>
    <row r="297" spans="2:65" s="14" customFormat="1" ht="11.25">
      <c r="B297" s="161"/>
      <c r="D297" s="148" t="s">
        <v>200</v>
      </c>
      <c r="F297" s="163" t="s">
        <v>1940</v>
      </c>
      <c r="H297" s="164">
        <v>43.96</v>
      </c>
      <c r="I297" s="165"/>
      <c r="L297" s="161"/>
      <c r="M297" s="166"/>
      <c r="T297" s="167"/>
      <c r="AT297" s="162" t="s">
        <v>200</v>
      </c>
      <c r="AU297" s="162" t="s">
        <v>96</v>
      </c>
      <c r="AV297" s="14" t="s">
        <v>96</v>
      </c>
      <c r="AW297" s="14" t="s">
        <v>4</v>
      </c>
      <c r="AX297" s="14" t="s">
        <v>94</v>
      </c>
      <c r="AY297" s="162" t="s">
        <v>190</v>
      </c>
    </row>
    <row r="298" spans="2:65" s="1" customFormat="1" ht="16.5" customHeight="1">
      <c r="B298" s="33"/>
      <c r="C298" s="134" t="s">
        <v>333</v>
      </c>
      <c r="D298" s="134" t="s">
        <v>193</v>
      </c>
      <c r="E298" s="135" t="s">
        <v>1941</v>
      </c>
      <c r="F298" s="136" t="s">
        <v>1942</v>
      </c>
      <c r="G298" s="137" t="s">
        <v>255</v>
      </c>
      <c r="H298" s="138">
        <v>2.5529999999999999</v>
      </c>
      <c r="I298" s="139"/>
      <c r="J298" s="140">
        <f>ROUND(I298*H298,2)</f>
        <v>0</v>
      </c>
      <c r="K298" s="136" t="s">
        <v>197</v>
      </c>
      <c r="L298" s="33"/>
      <c r="M298" s="141" t="s">
        <v>1</v>
      </c>
      <c r="N298" s="142" t="s">
        <v>51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198</v>
      </c>
      <c r="AT298" s="145" t="s">
        <v>193</v>
      </c>
      <c r="AU298" s="145" t="s">
        <v>96</v>
      </c>
      <c r="AY298" s="17" t="s">
        <v>190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94</v>
      </c>
      <c r="BK298" s="146">
        <f>ROUND(I298*H298,2)</f>
        <v>0</v>
      </c>
      <c r="BL298" s="17" t="s">
        <v>198</v>
      </c>
      <c r="BM298" s="145" t="s">
        <v>1943</v>
      </c>
    </row>
    <row r="299" spans="2:65" s="14" customFormat="1" ht="11.25">
      <c r="B299" s="161"/>
      <c r="D299" s="148" t="s">
        <v>200</v>
      </c>
      <c r="E299" s="162" t="s">
        <v>1</v>
      </c>
      <c r="F299" s="163" t="s">
        <v>1944</v>
      </c>
      <c r="H299" s="164">
        <v>2.5529999999999999</v>
      </c>
      <c r="I299" s="165"/>
      <c r="L299" s="161"/>
      <c r="M299" s="166"/>
      <c r="T299" s="167"/>
      <c r="AT299" s="162" t="s">
        <v>200</v>
      </c>
      <c r="AU299" s="162" t="s">
        <v>96</v>
      </c>
      <c r="AV299" s="14" t="s">
        <v>96</v>
      </c>
      <c r="AW299" s="14" t="s">
        <v>41</v>
      </c>
      <c r="AX299" s="14" t="s">
        <v>86</v>
      </c>
      <c r="AY299" s="162" t="s">
        <v>190</v>
      </c>
    </row>
    <row r="300" spans="2:65" s="15" customFormat="1" ht="11.25">
      <c r="B300" s="168"/>
      <c r="D300" s="148" t="s">
        <v>200</v>
      </c>
      <c r="E300" s="169" t="s">
        <v>1778</v>
      </c>
      <c r="F300" s="170" t="s">
        <v>207</v>
      </c>
      <c r="H300" s="171">
        <v>2.5529999999999999</v>
      </c>
      <c r="I300" s="172"/>
      <c r="L300" s="168"/>
      <c r="M300" s="173"/>
      <c r="T300" s="174"/>
      <c r="AT300" s="169" t="s">
        <v>200</v>
      </c>
      <c r="AU300" s="169" t="s">
        <v>96</v>
      </c>
      <c r="AV300" s="15" t="s">
        <v>198</v>
      </c>
      <c r="AW300" s="15" t="s">
        <v>41</v>
      </c>
      <c r="AX300" s="15" t="s">
        <v>94</v>
      </c>
      <c r="AY300" s="169" t="s">
        <v>190</v>
      </c>
    </row>
    <row r="301" spans="2:65" s="1" customFormat="1" ht="16.5" customHeight="1">
      <c r="B301" s="33"/>
      <c r="C301" s="134" t="s">
        <v>337</v>
      </c>
      <c r="D301" s="134" t="s">
        <v>193</v>
      </c>
      <c r="E301" s="135" t="s">
        <v>614</v>
      </c>
      <c r="F301" s="136" t="s">
        <v>615</v>
      </c>
      <c r="G301" s="137" t="s">
        <v>255</v>
      </c>
      <c r="H301" s="138">
        <v>2.5529999999999999</v>
      </c>
      <c r="I301" s="139"/>
      <c r="J301" s="140">
        <f>ROUND(I301*H301,2)</f>
        <v>0</v>
      </c>
      <c r="K301" s="136" t="s">
        <v>197</v>
      </c>
      <c r="L301" s="33"/>
      <c r="M301" s="141" t="s">
        <v>1</v>
      </c>
      <c r="N301" s="142" t="s">
        <v>51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198</v>
      </c>
      <c r="AT301" s="145" t="s">
        <v>193</v>
      </c>
      <c r="AU301" s="145" t="s">
        <v>96</v>
      </c>
      <c r="AY301" s="17" t="s">
        <v>190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7" t="s">
        <v>94</v>
      </c>
      <c r="BK301" s="146">
        <f>ROUND(I301*H301,2)</f>
        <v>0</v>
      </c>
      <c r="BL301" s="17" t="s">
        <v>198</v>
      </c>
      <c r="BM301" s="145" t="s">
        <v>1945</v>
      </c>
    </row>
    <row r="302" spans="2:65" s="14" customFormat="1" ht="11.25">
      <c r="B302" s="161"/>
      <c r="D302" s="148" t="s">
        <v>200</v>
      </c>
      <c r="E302" s="162" t="s">
        <v>1</v>
      </c>
      <c r="F302" s="163" t="s">
        <v>1946</v>
      </c>
      <c r="H302" s="164">
        <v>2.5529999999999999</v>
      </c>
      <c r="I302" s="165"/>
      <c r="L302" s="161"/>
      <c r="M302" s="166"/>
      <c r="T302" s="167"/>
      <c r="AT302" s="162" t="s">
        <v>200</v>
      </c>
      <c r="AU302" s="162" t="s">
        <v>96</v>
      </c>
      <c r="AV302" s="14" t="s">
        <v>96</v>
      </c>
      <c r="AW302" s="14" t="s">
        <v>41</v>
      </c>
      <c r="AX302" s="14" t="s">
        <v>94</v>
      </c>
      <c r="AY302" s="162" t="s">
        <v>190</v>
      </c>
    </row>
    <row r="303" spans="2:65" s="1" customFormat="1" ht="21.75" customHeight="1">
      <c r="B303" s="33"/>
      <c r="C303" s="134" t="s">
        <v>343</v>
      </c>
      <c r="D303" s="134" t="s">
        <v>193</v>
      </c>
      <c r="E303" s="135" t="s">
        <v>619</v>
      </c>
      <c r="F303" s="136" t="s">
        <v>620</v>
      </c>
      <c r="G303" s="137" t="s">
        <v>255</v>
      </c>
      <c r="H303" s="138">
        <v>2.5529999999999999</v>
      </c>
      <c r="I303" s="139"/>
      <c r="J303" s="140">
        <f>ROUND(I303*H303,2)</f>
        <v>0</v>
      </c>
      <c r="K303" s="136" t="s">
        <v>197</v>
      </c>
      <c r="L303" s="33"/>
      <c r="M303" s="141" t="s">
        <v>1</v>
      </c>
      <c r="N303" s="142" t="s">
        <v>51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198</v>
      </c>
      <c r="AT303" s="145" t="s">
        <v>193</v>
      </c>
      <c r="AU303" s="145" t="s">
        <v>96</v>
      </c>
      <c r="AY303" s="17" t="s">
        <v>190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7" t="s">
        <v>94</v>
      </c>
      <c r="BK303" s="146">
        <f>ROUND(I303*H303,2)</f>
        <v>0</v>
      </c>
      <c r="BL303" s="17" t="s">
        <v>198</v>
      </c>
      <c r="BM303" s="145" t="s">
        <v>1947</v>
      </c>
    </row>
    <row r="304" spans="2:65" s="11" customFormat="1" ht="22.9" customHeight="1">
      <c r="B304" s="122"/>
      <c r="D304" s="123" t="s">
        <v>85</v>
      </c>
      <c r="E304" s="132" t="s">
        <v>204</v>
      </c>
      <c r="F304" s="132" t="s">
        <v>1948</v>
      </c>
      <c r="I304" s="125"/>
      <c r="J304" s="133">
        <f>BK304</f>
        <v>0</v>
      </c>
      <c r="L304" s="122"/>
      <c r="M304" s="127"/>
      <c r="P304" s="128">
        <f>SUM(P305:P384)</f>
        <v>0</v>
      </c>
      <c r="R304" s="128">
        <f>SUM(R305:R384)</f>
        <v>8.8039898799999996</v>
      </c>
      <c r="T304" s="129">
        <f>SUM(T305:T384)</f>
        <v>0</v>
      </c>
      <c r="AR304" s="123" t="s">
        <v>94</v>
      </c>
      <c r="AT304" s="130" t="s">
        <v>85</v>
      </c>
      <c r="AU304" s="130" t="s">
        <v>94</v>
      </c>
      <c r="AY304" s="123" t="s">
        <v>190</v>
      </c>
      <c r="BK304" s="131">
        <f>SUM(BK305:BK384)</f>
        <v>0</v>
      </c>
    </row>
    <row r="305" spans="2:65" s="1" customFormat="1" ht="21.75" customHeight="1">
      <c r="B305" s="33"/>
      <c r="C305" s="134" t="s">
        <v>348</v>
      </c>
      <c r="D305" s="134" t="s">
        <v>193</v>
      </c>
      <c r="E305" s="135" t="s">
        <v>1949</v>
      </c>
      <c r="F305" s="136" t="s">
        <v>1950</v>
      </c>
      <c r="G305" s="137" t="s">
        <v>255</v>
      </c>
      <c r="H305" s="138">
        <v>21.241</v>
      </c>
      <c r="I305" s="139"/>
      <c r="J305" s="140">
        <f>ROUND(I305*H305,2)</f>
        <v>0</v>
      </c>
      <c r="K305" s="136" t="s">
        <v>1878</v>
      </c>
      <c r="L305" s="33"/>
      <c r="M305" s="141" t="s">
        <v>1</v>
      </c>
      <c r="N305" s="142" t="s">
        <v>51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198</v>
      </c>
      <c r="AT305" s="145" t="s">
        <v>193</v>
      </c>
      <c r="AU305" s="145" t="s">
        <v>96</v>
      </c>
      <c r="AY305" s="17" t="s">
        <v>190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7" t="s">
        <v>94</v>
      </c>
      <c r="BK305" s="146">
        <f>ROUND(I305*H305,2)</f>
        <v>0</v>
      </c>
      <c r="BL305" s="17" t="s">
        <v>198</v>
      </c>
      <c r="BM305" s="145" t="s">
        <v>1951</v>
      </c>
    </row>
    <row r="306" spans="2:65" s="12" customFormat="1" ht="11.25">
      <c r="B306" s="147"/>
      <c r="D306" s="148" t="s">
        <v>200</v>
      </c>
      <c r="E306" s="149" t="s">
        <v>1</v>
      </c>
      <c r="F306" s="150" t="s">
        <v>1952</v>
      </c>
      <c r="H306" s="149" t="s">
        <v>1</v>
      </c>
      <c r="I306" s="151"/>
      <c r="L306" s="147"/>
      <c r="M306" s="152"/>
      <c r="T306" s="153"/>
      <c r="AT306" s="149" t="s">
        <v>200</v>
      </c>
      <c r="AU306" s="149" t="s">
        <v>96</v>
      </c>
      <c r="AV306" s="12" t="s">
        <v>94</v>
      </c>
      <c r="AW306" s="12" t="s">
        <v>41</v>
      </c>
      <c r="AX306" s="12" t="s">
        <v>86</v>
      </c>
      <c r="AY306" s="149" t="s">
        <v>190</v>
      </c>
    </row>
    <row r="307" spans="2:65" s="14" customFormat="1" ht="11.25">
      <c r="B307" s="161"/>
      <c r="D307" s="148" t="s">
        <v>200</v>
      </c>
      <c r="E307" s="162" t="s">
        <v>1</v>
      </c>
      <c r="F307" s="163" t="s">
        <v>1953</v>
      </c>
      <c r="H307" s="164">
        <v>1.474</v>
      </c>
      <c r="I307" s="165"/>
      <c r="L307" s="161"/>
      <c r="M307" s="166"/>
      <c r="T307" s="167"/>
      <c r="AT307" s="162" t="s">
        <v>200</v>
      </c>
      <c r="AU307" s="162" t="s">
        <v>96</v>
      </c>
      <c r="AV307" s="14" t="s">
        <v>96</v>
      </c>
      <c r="AW307" s="14" t="s">
        <v>41</v>
      </c>
      <c r="AX307" s="14" t="s">
        <v>86</v>
      </c>
      <c r="AY307" s="162" t="s">
        <v>190</v>
      </c>
    </row>
    <row r="308" spans="2:65" s="14" customFormat="1" ht="11.25">
      <c r="B308" s="161"/>
      <c r="D308" s="148" t="s">
        <v>200</v>
      </c>
      <c r="E308" s="162" t="s">
        <v>1</v>
      </c>
      <c r="F308" s="163" t="s">
        <v>1954</v>
      </c>
      <c r="H308" s="164">
        <v>1.7689999999999999</v>
      </c>
      <c r="I308" s="165"/>
      <c r="L308" s="161"/>
      <c r="M308" s="166"/>
      <c r="T308" s="167"/>
      <c r="AT308" s="162" t="s">
        <v>200</v>
      </c>
      <c r="AU308" s="162" t="s">
        <v>96</v>
      </c>
      <c r="AV308" s="14" t="s">
        <v>96</v>
      </c>
      <c r="AW308" s="14" t="s">
        <v>41</v>
      </c>
      <c r="AX308" s="14" t="s">
        <v>86</v>
      </c>
      <c r="AY308" s="162" t="s">
        <v>190</v>
      </c>
    </row>
    <row r="309" spans="2:65" s="14" customFormat="1" ht="11.25">
      <c r="B309" s="161"/>
      <c r="D309" s="148" t="s">
        <v>200</v>
      </c>
      <c r="E309" s="162" t="s">
        <v>1</v>
      </c>
      <c r="F309" s="163" t="s">
        <v>1955</v>
      </c>
      <c r="H309" s="164">
        <v>0.91800000000000004</v>
      </c>
      <c r="I309" s="165"/>
      <c r="L309" s="161"/>
      <c r="M309" s="166"/>
      <c r="T309" s="167"/>
      <c r="AT309" s="162" t="s">
        <v>200</v>
      </c>
      <c r="AU309" s="162" t="s">
        <v>96</v>
      </c>
      <c r="AV309" s="14" t="s">
        <v>96</v>
      </c>
      <c r="AW309" s="14" t="s">
        <v>41</v>
      </c>
      <c r="AX309" s="14" t="s">
        <v>86</v>
      </c>
      <c r="AY309" s="162" t="s">
        <v>190</v>
      </c>
    </row>
    <row r="310" spans="2:65" s="14" customFormat="1" ht="11.25">
      <c r="B310" s="161"/>
      <c r="D310" s="148" t="s">
        <v>200</v>
      </c>
      <c r="E310" s="162" t="s">
        <v>1</v>
      </c>
      <c r="F310" s="163" t="s">
        <v>1956</v>
      </c>
      <c r="H310" s="164">
        <v>4.3289999999999997</v>
      </c>
      <c r="I310" s="165"/>
      <c r="L310" s="161"/>
      <c r="M310" s="166"/>
      <c r="T310" s="167"/>
      <c r="AT310" s="162" t="s">
        <v>200</v>
      </c>
      <c r="AU310" s="162" t="s">
        <v>96</v>
      </c>
      <c r="AV310" s="14" t="s">
        <v>96</v>
      </c>
      <c r="AW310" s="14" t="s">
        <v>41</v>
      </c>
      <c r="AX310" s="14" t="s">
        <v>86</v>
      </c>
      <c r="AY310" s="162" t="s">
        <v>190</v>
      </c>
    </row>
    <row r="311" spans="2:65" s="14" customFormat="1" ht="11.25">
      <c r="B311" s="161"/>
      <c r="D311" s="148" t="s">
        <v>200</v>
      </c>
      <c r="E311" s="162" t="s">
        <v>1</v>
      </c>
      <c r="F311" s="163" t="s">
        <v>1957</v>
      </c>
      <c r="H311" s="164">
        <v>1.595</v>
      </c>
      <c r="I311" s="165"/>
      <c r="L311" s="161"/>
      <c r="M311" s="166"/>
      <c r="T311" s="167"/>
      <c r="AT311" s="162" t="s">
        <v>200</v>
      </c>
      <c r="AU311" s="162" t="s">
        <v>96</v>
      </c>
      <c r="AV311" s="14" t="s">
        <v>96</v>
      </c>
      <c r="AW311" s="14" t="s">
        <v>41</v>
      </c>
      <c r="AX311" s="14" t="s">
        <v>86</v>
      </c>
      <c r="AY311" s="162" t="s">
        <v>190</v>
      </c>
    </row>
    <row r="312" spans="2:65" s="12" customFormat="1" ht="11.25">
      <c r="B312" s="147"/>
      <c r="D312" s="148" t="s">
        <v>200</v>
      </c>
      <c r="E312" s="149" t="s">
        <v>1</v>
      </c>
      <c r="F312" s="150" t="s">
        <v>1958</v>
      </c>
      <c r="H312" s="149" t="s">
        <v>1</v>
      </c>
      <c r="I312" s="151"/>
      <c r="L312" s="147"/>
      <c r="M312" s="152"/>
      <c r="T312" s="153"/>
      <c r="AT312" s="149" t="s">
        <v>200</v>
      </c>
      <c r="AU312" s="149" t="s">
        <v>96</v>
      </c>
      <c r="AV312" s="12" t="s">
        <v>94</v>
      </c>
      <c r="AW312" s="12" t="s">
        <v>41</v>
      </c>
      <c r="AX312" s="12" t="s">
        <v>86</v>
      </c>
      <c r="AY312" s="149" t="s">
        <v>190</v>
      </c>
    </row>
    <row r="313" spans="2:65" s="14" customFormat="1" ht="11.25">
      <c r="B313" s="161"/>
      <c r="D313" s="148" t="s">
        <v>200</v>
      </c>
      <c r="E313" s="162" t="s">
        <v>1</v>
      </c>
      <c r="F313" s="163" t="s">
        <v>1959</v>
      </c>
      <c r="H313" s="164">
        <v>4.43</v>
      </c>
      <c r="I313" s="165"/>
      <c r="L313" s="161"/>
      <c r="M313" s="166"/>
      <c r="T313" s="167"/>
      <c r="AT313" s="162" t="s">
        <v>200</v>
      </c>
      <c r="AU313" s="162" t="s">
        <v>96</v>
      </c>
      <c r="AV313" s="14" t="s">
        <v>96</v>
      </c>
      <c r="AW313" s="14" t="s">
        <v>41</v>
      </c>
      <c r="AX313" s="14" t="s">
        <v>86</v>
      </c>
      <c r="AY313" s="162" t="s">
        <v>190</v>
      </c>
    </row>
    <row r="314" spans="2:65" s="12" customFormat="1" ht="11.25">
      <c r="B314" s="147"/>
      <c r="D314" s="148" t="s">
        <v>200</v>
      </c>
      <c r="E314" s="149" t="s">
        <v>1</v>
      </c>
      <c r="F314" s="150" t="s">
        <v>1960</v>
      </c>
      <c r="H314" s="149" t="s">
        <v>1</v>
      </c>
      <c r="I314" s="151"/>
      <c r="L314" s="147"/>
      <c r="M314" s="152"/>
      <c r="T314" s="153"/>
      <c r="AT314" s="149" t="s">
        <v>200</v>
      </c>
      <c r="AU314" s="149" t="s">
        <v>96</v>
      </c>
      <c r="AV314" s="12" t="s">
        <v>94</v>
      </c>
      <c r="AW314" s="12" t="s">
        <v>41</v>
      </c>
      <c r="AX314" s="12" t="s">
        <v>86</v>
      </c>
      <c r="AY314" s="149" t="s">
        <v>190</v>
      </c>
    </row>
    <row r="315" spans="2:65" s="14" customFormat="1" ht="11.25">
      <c r="B315" s="161"/>
      <c r="D315" s="148" t="s">
        <v>200</v>
      </c>
      <c r="E315" s="162" t="s">
        <v>1</v>
      </c>
      <c r="F315" s="163" t="s">
        <v>1961</v>
      </c>
      <c r="H315" s="164">
        <v>3.6930000000000001</v>
      </c>
      <c r="I315" s="165"/>
      <c r="L315" s="161"/>
      <c r="M315" s="166"/>
      <c r="T315" s="167"/>
      <c r="AT315" s="162" t="s">
        <v>200</v>
      </c>
      <c r="AU315" s="162" t="s">
        <v>96</v>
      </c>
      <c r="AV315" s="14" t="s">
        <v>96</v>
      </c>
      <c r="AW315" s="14" t="s">
        <v>41</v>
      </c>
      <c r="AX315" s="14" t="s">
        <v>86</v>
      </c>
      <c r="AY315" s="162" t="s">
        <v>190</v>
      </c>
    </row>
    <row r="316" spans="2:65" s="12" customFormat="1" ht="11.25">
      <c r="B316" s="147"/>
      <c r="D316" s="148" t="s">
        <v>200</v>
      </c>
      <c r="E316" s="149" t="s">
        <v>1</v>
      </c>
      <c r="F316" s="150" t="s">
        <v>1962</v>
      </c>
      <c r="H316" s="149" t="s">
        <v>1</v>
      </c>
      <c r="I316" s="151"/>
      <c r="L316" s="147"/>
      <c r="M316" s="152"/>
      <c r="T316" s="153"/>
      <c r="AT316" s="149" t="s">
        <v>200</v>
      </c>
      <c r="AU316" s="149" t="s">
        <v>96</v>
      </c>
      <c r="AV316" s="12" t="s">
        <v>94</v>
      </c>
      <c r="AW316" s="12" t="s">
        <v>41</v>
      </c>
      <c r="AX316" s="12" t="s">
        <v>86</v>
      </c>
      <c r="AY316" s="149" t="s">
        <v>190</v>
      </c>
    </row>
    <row r="317" spans="2:65" s="14" customFormat="1" ht="11.25">
      <c r="B317" s="161"/>
      <c r="D317" s="148" t="s">
        <v>200</v>
      </c>
      <c r="E317" s="162" t="s">
        <v>1</v>
      </c>
      <c r="F317" s="163" t="s">
        <v>1963</v>
      </c>
      <c r="H317" s="164">
        <v>3.0329999999999999</v>
      </c>
      <c r="I317" s="165"/>
      <c r="L317" s="161"/>
      <c r="M317" s="166"/>
      <c r="T317" s="167"/>
      <c r="AT317" s="162" t="s">
        <v>200</v>
      </c>
      <c r="AU317" s="162" t="s">
        <v>96</v>
      </c>
      <c r="AV317" s="14" t="s">
        <v>96</v>
      </c>
      <c r="AW317" s="14" t="s">
        <v>41</v>
      </c>
      <c r="AX317" s="14" t="s">
        <v>86</v>
      </c>
      <c r="AY317" s="162" t="s">
        <v>190</v>
      </c>
    </row>
    <row r="318" spans="2:65" s="15" customFormat="1" ht="11.25">
      <c r="B318" s="168"/>
      <c r="D318" s="148" t="s">
        <v>200</v>
      </c>
      <c r="E318" s="169" t="s">
        <v>1</v>
      </c>
      <c r="F318" s="170" t="s">
        <v>207</v>
      </c>
      <c r="H318" s="171">
        <v>21.241</v>
      </c>
      <c r="I318" s="172"/>
      <c r="L318" s="168"/>
      <c r="M318" s="173"/>
      <c r="T318" s="174"/>
      <c r="AT318" s="169" t="s">
        <v>200</v>
      </c>
      <c r="AU318" s="169" t="s">
        <v>96</v>
      </c>
      <c r="AV318" s="15" t="s">
        <v>198</v>
      </c>
      <c r="AW318" s="15" t="s">
        <v>41</v>
      </c>
      <c r="AX318" s="15" t="s">
        <v>94</v>
      </c>
      <c r="AY318" s="169" t="s">
        <v>190</v>
      </c>
    </row>
    <row r="319" spans="2:65" s="1" customFormat="1" ht="21.75" customHeight="1">
      <c r="B319" s="33"/>
      <c r="C319" s="134" t="s">
        <v>355</v>
      </c>
      <c r="D319" s="134" t="s">
        <v>193</v>
      </c>
      <c r="E319" s="135" t="s">
        <v>1964</v>
      </c>
      <c r="F319" s="136" t="s">
        <v>1965</v>
      </c>
      <c r="G319" s="137" t="s">
        <v>196</v>
      </c>
      <c r="H319" s="138">
        <v>134.10499999999999</v>
      </c>
      <c r="I319" s="139"/>
      <c r="J319" s="140">
        <f>ROUND(I319*H319,2)</f>
        <v>0</v>
      </c>
      <c r="K319" s="136" t="s">
        <v>1878</v>
      </c>
      <c r="L319" s="33"/>
      <c r="M319" s="141" t="s">
        <v>1</v>
      </c>
      <c r="N319" s="142" t="s">
        <v>51</v>
      </c>
      <c r="P319" s="143">
        <f>O319*H319</f>
        <v>0</v>
      </c>
      <c r="Q319" s="143">
        <v>3.3500000000000001E-3</v>
      </c>
      <c r="R319" s="143">
        <f>Q319*H319</f>
        <v>0.44925175000000001</v>
      </c>
      <c r="S319" s="143">
        <v>0</v>
      </c>
      <c r="T319" s="144">
        <f>S319*H319</f>
        <v>0</v>
      </c>
      <c r="AR319" s="145" t="s">
        <v>198</v>
      </c>
      <c r="AT319" s="145" t="s">
        <v>193</v>
      </c>
      <c r="AU319" s="145" t="s">
        <v>96</v>
      </c>
      <c r="AY319" s="17" t="s">
        <v>190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7" t="s">
        <v>94</v>
      </c>
      <c r="BK319" s="146">
        <f>ROUND(I319*H319,2)</f>
        <v>0</v>
      </c>
      <c r="BL319" s="17" t="s">
        <v>198</v>
      </c>
      <c r="BM319" s="145" t="s">
        <v>1966</v>
      </c>
    </row>
    <row r="320" spans="2:65" s="12" customFormat="1" ht="11.25">
      <c r="B320" s="147"/>
      <c r="D320" s="148" t="s">
        <v>200</v>
      </c>
      <c r="E320" s="149" t="s">
        <v>1</v>
      </c>
      <c r="F320" s="150" t="s">
        <v>1952</v>
      </c>
      <c r="H320" s="149" t="s">
        <v>1</v>
      </c>
      <c r="I320" s="151"/>
      <c r="L320" s="147"/>
      <c r="M320" s="152"/>
      <c r="T320" s="153"/>
      <c r="AT320" s="149" t="s">
        <v>200</v>
      </c>
      <c r="AU320" s="149" t="s">
        <v>96</v>
      </c>
      <c r="AV320" s="12" t="s">
        <v>94</v>
      </c>
      <c r="AW320" s="12" t="s">
        <v>41</v>
      </c>
      <c r="AX320" s="12" t="s">
        <v>86</v>
      </c>
      <c r="AY320" s="149" t="s">
        <v>190</v>
      </c>
    </row>
    <row r="321" spans="2:51" s="14" customFormat="1" ht="11.25">
      <c r="B321" s="161"/>
      <c r="D321" s="148" t="s">
        <v>200</v>
      </c>
      <c r="E321" s="162" t="s">
        <v>1</v>
      </c>
      <c r="F321" s="163" t="s">
        <v>1967</v>
      </c>
      <c r="H321" s="164">
        <v>2.415</v>
      </c>
      <c r="I321" s="165"/>
      <c r="L321" s="161"/>
      <c r="M321" s="166"/>
      <c r="T321" s="167"/>
      <c r="AT321" s="162" t="s">
        <v>200</v>
      </c>
      <c r="AU321" s="162" t="s">
        <v>96</v>
      </c>
      <c r="AV321" s="14" t="s">
        <v>96</v>
      </c>
      <c r="AW321" s="14" t="s">
        <v>41</v>
      </c>
      <c r="AX321" s="14" t="s">
        <v>86</v>
      </c>
      <c r="AY321" s="162" t="s">
        <v>190</v>
      </c>
    </row>
    <row r="322" spans="2:51" s="14" customFormat="1" ht="11.25">
      <c r="B322" s="161"/>
      <c r="D322" s="148" t="s">
        <v>200</v>
      </c>
      <c r="E322" s="162" t="s">
        <v>1</v>
      </c>
      <c r="F322" s="163" t="s">
        <v>1968</v>
      </c>
      <c r="H322" s="164">
        <v>2.3580000000000001</v>
      </c>
      <c r="I322" s="165"/>
      <c r="L322" s="161"/>
      <c r="M322" s="166"/>
      <c r="T322" s="167"/>
      <c r="AT322" s="162" t="s">
        <v>200</v>
      </c>
      <c r="AU322" s="162" t="s">
        <v>96</v>
      </c>
      <c r="AV322" s="14" t="s">
        <v>96</v>
      </c>
      <c r="AW322" s="14" t="s">
        <v>41</v>
      </c>
      <c r="AX322" s="14" t="s">
        <v>86</v>
      </c>
      <c r="AY322" s="162" t="s">
        <v>190</v>
      </c>
    </row>
    <row r="323" spans="2:51" s="14" customFormat="1" ht="11.25">
      <c r="B323" s="161"/>
      <c r="D323" s="148" t="s">
        <v>200</v>
      </c>
      <c r="E323" s="162" t="s">
        <v>1</v>
      </c>
      <c r="F323" s="163" t="s">
        <v>1969</v>
      </c>
      <c r="H323" s="164">
        <v>1.6739999999999999</v>
      </c>
      <c r="I323" s="165"/>
      <c r="L323" s="161"/>
      <c r="M323" s="166"/>
      <c r="T323" s="167"/>
      <c r="AT323" s="162" t="s">
        <v>200</v>
      </c>
      <c r="AU323" s="162" t="s">
        <v>96</v>
      </c>
      <c r="AV323" s="14" t="s">
        <v>96</v>
      </c>
      <c r="AW323" s="14" t="s">
        <v>41</v>
      </c>
      <c r="AX323" s="14" t="s">
        <v>86</v>
      </c>
      <c r="AY323" s="162" t="s">
        <v>190</v>
      </c>
    </row>
    <row r="324" spans="2:51" s="14" customFormat="1" ht="11.25">
      <c r="B324" s="161"/>
      <c r="D324" s="148" t="s">
        <v>200</v>
      </c>
      <c r="E324" s="162" t="s">
        <v>1</v>
      </c>
      <c r="F324" s="163" t="s">
        <v>1970</v>
      </c>
      <c r="H324" s="164">
        <v>35.835000000000001</v>
      </c>
      <c r="I324" s="165"/>
      <c r="L324" s="161"/>
      <c r="M324" s="166"/>
      <c r="T324" s="167"/>
      <c r="AT324" s="162" t="s">
        <v>200</v>
      </c>
      <c r="AU324" s="162" t="s">
        <v>96</v>
      </c>
      <c r="AV324" s="14" t="s">
        <v>96</v>
      </c>
      <c r="AW324" s="14" t="s">
        <v>41</v>
      </c>
      <c r="AX324" s="14" t="s">
        <v>86</v>
      </c>
      <c r="AY324" s="162" t="s">
        <v>190</v>
      </c>
    </row>
    <row r="325" spans="2:51" s="14" customFormat="1" ht="11.25">
      <c r="B325" s="161"/>
      <c r="D325" s="148" t="s">
        <v>200</v>
      </c>
      <c r="E325" s="162" t="s">
        <v>1</v>
      </c>
      <c r="F325" s="163" t="s">
        <v>1971</v>
      </c>
      <c r="H325" s="164">
        <v>16.39</v>
      </c>
      <c r="I325" s="165"/>
      <c r="L325" s="161"/>
      <c r="M325" s="166"/>
      <c r="T325" s="167"/>
      <c r="AT325" s="162" t="s">
        <v>200</v>
      </c>
      <c r="AU325" s="162" t="s">
        <v>96</v>
      </c>
      <c r="AV325" s="14" t="s">
        <v>96</v>
      </c>
      <c r="AW325" s="14" t="s">
        <v>41</v>
      </c>
      <c r="AX325" s="14" t="s">
        <v>86</v>
      </c>
      <c r="AY325" s="162" t="s">
        <v>190</v>
      </c>
    </row>
    <row r="326" spans="2:51" s="14" customFormat="1" ht="11.25">
      <c r="B326" s="161"/>
      <c r="D326" s="148" t="s">
        <v>200</v>
      </c>
      <c r="E326" s="162" t="s">
        <v>1</v>
      </c>
      <c r="F326" s="163" t="s">
        <v>1972</v>
      </c>
      <c r="H326" s="164">
        <v>0.52500000000000002</v>
      </c>
      <c r="I326" s="165"/>
      <c r="L326" s="161"/>
      <c r="M326" s="166"/>
      <c r="T326" s="167"/>
      <c r="AT326" s="162" t="s">
        <v>200</v>
      </c>
      <c r="AU326" s="162" t="s">
        <v>96</v>
      </c>
      <c r="AV326" s="14" t="s">
        <v>96</v>
      </c>
      <c r="AW326" s="14" t="s">
        <v>41</v>
      </c>
      <c r="AX326" s="14" t="s">
        <v>86</v>
      </c>
      <c r="AY326" s="162" t="s">
        <v>190</v>
      </c>
    </row>
    <row r="327" spans="2:51" s="12" customFormat="1" ht="11.25">
      <c r="B327" s="147"/>
      <c r="D327" s="148" t="s">
        <v>200</v>
      </c>
      <c r="E327" s="149" t="s">
        <v>1</v>
      </c>
      <c r="F327" s="150" t="s">
        <v>1958</v>
      </c>
      <c r="H327" s="149" t="s">
        <v>1</v>
      </c>
      <c r="I327" s="151"/>
      <c r="L327" s="147"/>
      <c r="M327" s="152"/>
      <c r="T327" s="153"/>
      <c r="AT327" s="149" t="s">
        <v>200</v>
      </c>
      <c r="AU327" s="149" t="s">
        <v>96</v>
      </c>
      <c r="AV327" s="12" t="s">
        <v>94</v>
      </c>
      <c r="AW327" s="12" t="s">
        <v>41</v>
      </c>
      <c r="AX327" s="12" t="s">
        <v>86</v>
      </c>
      <c r="AY327" s="149" t="s">
        <v>190</v>
      </c>
    </row>
    <row r="328" spans="2:51" s="14" customFormat="1" ht="11.25">
      <c r="B328" s="161"/>
      <c r="D328" s="148" t="s">
        <v>200</v>
      </c>
      <c r="E328" s="162" t="s">
        <v>1</v>
      </c>
      <c r="F328" s="163" t="s">
        <v>1973</v>
      </c>
      <c r="H328" s="164">
        <v>27.042999999999999</v>
      </c>
      <c r="I328" s="165"/>
      <c r="L328" s="161"/>
      <c r="M328" s="166"/>
      <c r="T328" s="167"/>
      <c r="AT328" s="162" t="s">
        <v>200</v>
      </c>
      <c r="AU328" s="162" t="s">
        <v>96</v>
      </c>
      <c r="AV328" s="14" t="s">
        <v>96</v>
      </c>
      <c r="AW328" s="14" t="s">
        <v>41</v>
      </c>
      <c r="AX328" s="14" t="s">
        <v>86</v>
      </c>
      <c r="AY328" s="162" t="s">
        <v>190</v>
      </c>
    </row>
    <row r="329" spans="2:51" s="14" customFormat="1" ht="11.25">
      <c r="B329" s="161"/>
      <c r="D329" s="148" t="s">
        <v>200</v>
      </c>
      <c r="E329" s="162" t="s">
        <v>1</v>
      </c>
      <c r="F329" s="163" t="s">
        <v>1974</v>
      </c>
      <c r="H329" s="164">
        <v>2.1429999999999998</v>
      </c>
      <c r="I329" s="165"/>
      <c r="L329" s="161"/>
      <c r="M329" s="166"/>
      <c r="T329" s="167"/>
      <c r="AT329" s="162" t="s">
        <v>200</v>
      </c>
      <c r="AU329" s="162" t="s">
        <v>96</v>
      </c>
      <c r="AV329" s="14" t="s">
        <v>96</v>
      </c>
      <c r="AW329" s="14" t="s">
        <v>41</v>
      </c>
      <c r="AX329" s="14" t="s">
        <v>86</v>
      </c>
      <c r="AY329" s="162" t="s">
        <v>190</v>
      </c>
    </row>
    <row r="330" spans="2:51" s="12" customFormat="1" ht="11.25">
      <c r="B330" s="147"/>
      <c r="D330" s="148" t="s">
        <v>200</v>
      </c>
      <c r="E330" s="149" t="s">
        <v>1</v>
      </c>
      <c r="F330" s="150" t="s">
        <v>1960</v>
      </c>
      <c r="H330" s="149" t="s">
        <v>1</v>
      </c>
      <c r="I330" s="151"/>
      <c r="L330" s="147"/>
      <c r="M330" s="152"/>
      <c r="T330" s="153"/>
      <c r="AT330" s="149" t="s">
        <v>200</v>
      </c>
      <c r="AU330" s="149" t="s">
        <v>96</v>
      </c>
      <c r="AV330" s="12" t="s">
        <v>94</v>
      </c>
      <c r="AW330" s="12" t="s">
        <v>41</v>
      </c>
      <c r="AX330" s="12" t="s">
        <v>86</v>
      </c>
      <c r="AY330" s="149" t="s">
        <v>190</v>
      </c>
    </row>
    <row r="331" spans="2:51" s="14" customFormat="1" ht="11.25">
      <c r="B331" s="161"/>
      <c r="D331" s="148" t="s">
        <v>200</v>
      </c>
      <c r="E331" s="162" t="s">
        <v>1</v>
      </c>
      <c r="F331" s="163" t="s">
        <v>1975</v>
      </c>
      <c r="H331" s="164">
        <v>23.154</v>
      </c>
      <c r="I331" s="165"/>
      <c r="L331" s="161"/>
      <c r="M331" s="166"/>
      <c r="T331" s="167"/>
      <c r="AT331" s="162" t="s">
        <v>200</v>
      </c>
      <c r="AU331" s="162" t="s">
        <v>96</v>
      </c>
      <c r="AV331" s="14" t="s">
        <v>96</v>
      </c>
      <c r="AW331" s="14" t="s">
        <v>41</v>
      </c>
      <c r="AX331" s="14" t="s">
        <v>86</v>
      </c>
      <c r="AY331" s="162" t="s">
        <v>190</v>
      </c>
    </row>
    <row r="332" spans="2:51" s="14" customFormat="1" ht="11.25">
      <c r="B332" s="161"/>
      <c r="D332" s="148" t="s">
        <v>200</v>
      </c>
      <c r="E332" s="162" t="s">
        <v>1</v>
      </c>
      <c r="F332" s="163" t="s">
        <v>1976</v>
      </c>
      <c r="H332" s="164">
        <v>1.7929999999999999</v>
      </c>
      <c r="I332" s="165"/>
      <c r="L332" s="161"/>
      <c r="M332" s="166"/>
      <c r="T332" s="167"/>
      <c r="AT332" s="162" t="s">
        <v>200</v>
      </c>
      <c r="AU332" s="162" t="s">
        <v>96</v>
      </c>
      <c r="AV332" s="14" t="s">
        <v>96</v>
      </c>
      <c r="AW332" s="14" t="s">
        <v>41</v>
      </c>
      <c r="AX332" s="14" t="s">
        <v>86</v>
      </c>
      <c r="AY332" s="162" t="s">
        <v>190</v>
      </c>
    </row>
    <row r="333" spans="2:51" s="12" customFormat="1" ht="11.25">
      <c r="B333" s="147"/>
      <c r="D333" s="148" t="s">
        <v>200</v>
      </c>
      <c r="E333" s="149" t="s">
        <v>1</v>
      </c>
      <c r="F333" s="150" t="s">
        <v>1962</v>
      </c>
      <c r="H333" s="149" t="s">
        <v>1</v>
      </c>
      <c r="I333" s="151"/>
      <c r="L333" s="147"/>
      <c r="M333" s="152"/>
      <c r="T333" s="153"/>
      <c r="AT333" s="149" t="s">
        <v>200</v>
      </c>
      <c r="AU333" s="149" t="s">
        <v>96</v>
      </c>
      <c r="AV333" s="12" t="s">
        <v>94</v>
      </c>
      <c r="AW333" s="12" t="s">
        <v>41</v>
      </c>
      <c r="AX333" s="12" t="s">
        <v>86</v>
      </c>
      <c r="AY333" s="149" t="s">
        <v>190</v>
      </c>
    </row>
    <row r="334" spans="2:51" s="14" customFormat="1" ht="11.25">
      <c r="B334" s="161"/>
      <c r="D334" s="148" t="s">
        <v>200</v>
      </c>
      <c r="E334" s="162" t="s">
        <v>1</v>
      </c>
      <c r="F334" s="163" t="s">
        <v>1977</v>
      </c>
      <c r="H334" s="164">
        <v>19.302</v>
      </c>
      <c r="I334" s="165"/>
      <c r="L334" s="161"/>
      <c r="M334" s="166"/>
      <c r="T334" s="167"/>
      <c r="AT334" s="162" t="s">
        <v>200</v>
      </c>
      <c r="AU334" s="162" t="s">
        <v>96</v>
      </c>
      <c r="AV334" s="14" t="s">
        <v>96</v>
      </c>
      <c r="AW334" s="14" t="s">
        <v>41</v>
      </c>
      <c r="AX334" s="14" t="s">
        <v>86</v>
      </c>
      <c r="AY334" s="162" t="s">
        <v>190</v>
      </c>
    </row>
    <row r="335" spans="2:51" s="14" customFormat="1" ht="11.25">
      <c r="B335" s="161"/>
      <c r="D335" s="148" t="s">
        <v>200</v>
      </c>
      <c r="E335" s="162" t="s">
        <v>1</v>
      </c>
      <c r="F335" s="163" t="s">
        <v>1978</v>
      </c>
      <c r="H335" s="164">
        <v>1.4730000000000001</v>
      </c>
      <c r="I335" s="165"/>
      <c r="L335" s="161"/>
      <c r="M335" s="166"/>
      <c r="T335" s="167"/>
      <c r="AT335" s="162" t="s">
        <v>200</v>
      </c>
      <c r="AU335" s="162" t="s">
        <v>96</v>
      </c>
      <c r="AV335" s="14" t="s">
        <v>96</v>
      </c>
      <c r="AW335" s="14" t="s">
        <v>41</v>
      </c>
      <c r="AX335" s="14" t="s">
        <v>86</v>
      </c>
      <c r="AY335" s="162" t="s">
        <v>190</v>
      </c>
    </row>
    <row r="336" spans="2:51" s="15" customFormat="1" ht="11.25">
      <c r="B336" s="168"/>
      <c r="D336" s="148" t="s">
        <v>200</v>
      </c>
      <c r="E336" s="169" t="s">
        <v>1770</v>
      </c>
      <c r="F336" s="170" t="s">
        <v>207</v>
      </c>
      <c r="H336" s="171">
        <v>134.10499999999999</v>
      </c>
      <c r="I336" s="172"/>
      <c r="L336" s="168"/>
      <c r="M336" s="173"/>
      <c r="T336" s="174"/>
      <c r="AT336" s="169" t="s">
        <v>200</v>
      </c>
      <c r="AU336" s="169" t="s">
        <v>96</v>
      </c>
      <c r="AV336" s="15" t="s">
        <v>198</v>
      </c>
      <c r="AW336" s="15" t="s">
        <v>41</v>
      </c>
      <c r="AX336" s="15" t="s">
        <v>94</v>
      </c>
      <c r="AY336" s="169" t="s">
        <v>190</v>
      </c>
    </row>
    <row r="337" spans="2:65" s="1" customFormat="1" ht="16.5" customHeight="1">
      <c r="B337" s="33"/>
      <c r="C337" s="134" t="s">
        <v>367</v>
      </c>
      <c r="D337" s="134" t="s">
        <v>193</v>
      </c>
      <c r="E337" s="135" t="s">
        <v>1979</v>
      </c>
      <c r="F337" s="136" t="s">
        <v>1980</v>
      </c>
      <c r="G337" s="137" t="s">
        <v>196</v>
      </c>
      <c r="H337" s="138">
        <v>134.10499999999999</v>
      </c>
      <c r="I337" s="139"/>
      <c r="J337" s="140">
        <f>ROUND(I337*H337,2)</f>
        <v>0</v>
      </c>
      <c r="K337" s="136" t="s">
        <v>1878</v>
      </c>
      <c r="L337" s="33"/>
      <c r="M337" s="141" t="s">
        <v>1</v>
      </c>
      <c r="N337" s="142" t="s">
        <v>51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198</v>
      </c>
      <c r="AT337" s="145" t="s">
        <v>193</v>
      </c>
      <c r="AU337" s="145" t="s">
        <v>96</v>
      </c>
      <c r="AY337" s="17" t="s">
        <v>190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7" t="s">
        <v>94</v>
      </c>
      <c r="BK337" s="146">
        <f>ROUND(I337*H337,2)</f>
        <v>0</v>
      </c>
      <c r="BL337" s="17" t="s">
        <v>198</v>
      </c>
      <c r="BM337" s="145" t="s">
        <v>1981</v>
      </c>
    </row>
    <row r="338" spans="2:65" s="14" customFormat="1" ht="11.25">
      <c r="B338" s="161"/>
      <c r="D338" s="148" t="s">
        <v>200</v>
      </c>
      <c r="E338" s="162" t="s">
        <v>1</v>
      </c>
      <c r="F338" s="163" t="s">
        <v>1770</v>
      </c>
      <c r="H338" s="164">
        <v>134.10499999999999</v>
      </c>
      <c r="I338" s="165"/>
      <c r="L338" s="161"/>
      <c r="M338" s="166"/>
      <c r="T338" s="167"/>
      <c r="AT338" s="162" t="s">
        <v>200</v>
      </c>
      <c r="AU338" s="162" t="s">
        <v>96</v>
      </c>
      <c r="AV338" s="14" t="s">
        <v>96</v>
      </c>
      <c r="AW338" s="14" t="s">
        <v>41</v>
      </c>
      <c r="AX338" s="14" t="s">
        <v>94</v>
      </c>
      <c r="AY338" s="162" t="s">
        <v>190</v>
      </c>
    </row>
    <row r="339" spans="2:65" s="1" customFormat="1" ht="24.2" customHeight="1">
      <c r="B339" s="33"/>
      <c r="C339" s="134" t="s">
        <v>372</v>
      </c>
      <c r="D339" s="134" t="s">
        <v>193</v>
      </c>
      <c r="E339" s="135" t="s">
        <v>1982</v>
      </c>
      <c r="F339" s="136" t="s">
        <v>1983</v>
      </c>
      <c r="G339" s="137" t="s">
        <v>218</v>
      </c>
      <c r="H339" s="138">
        <v>1</v>
      </c>
      <c r="I339" s="139"/>
      <c r="J339" s="140">
        <f>ROUND(I339*H339,2)</f>
        <v>0</v>
      </c>
      <c r="K339" s="136" t="s">
        <v>1878</v>
      </c>
      <c r="L339" s="33"/>
      <c r="M339" s="141" t="s">
        <v>1</v>
      </c>
      <c r="N339" s="142" t="s">
        <v>51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198</v>
      </c>
      <c r="AT339" s="145" t="s">
        <v>193</v>
      </c>
      <c r="AU339" s="145" t="s">
        <v>96</v>
      </c>
      <c r="AY339" s="17" t="s">
        <v>190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7" t="s">
        <v>94</v>
      </c>
      <c r="BK339" s="146">
        <f>ROUND(I339*H339,2)</f>
        <v>0</v>
      </c>
      <c r="BL339" s="17" t="s">
        <v>198</v>
      </c>
      <c r="BM339" s="145" t="s">
        <v>1984</v>
      </c>
    </row>
    <row r="340" spans="2:65" s="14" customFormat="1" ht="11.25">
      <c r="B340" s="161"/>
      <c r="D340" s="148" t="s">
        <v>200</v>
      </c>
      <c r="E340" s="162" t="s">
        <v>1</v>
      </c>
      <c r="F340" s="163" t="s">
        <v>1985</v>
      </c>
      <c r="H340" s="164">
        <v>1</v>
      </c>
      <c r="I340" s="165"/>
      <c r="L340" s="161"/>
      <c r="M340" s="166"/>
      <c r="T340" s="167"/>
      <c r="AT340" s="162" t="s">
        <v>200</v>
      </c>
      <c r="AU340" s="162" t="s">
        <v>96</v>
      </c>
      <c r="AV340" s="14" t="s">
        <v>96</v>
      </c>
      <c r="AW340" s="14" t="s">
        <v>41</v>
      </c>
      <c r="AX340" s="14" t="s">
        <v>94</v>
      </c>
      <c r="AY340" s="162" t="s">
        <v>190</v>
      </c>
    </row>
    <row r="341" spans="2:65" s="1" customFormat="1" ht="16.5" customHeight="1">
      <c r="B341" s="33"/>
      <c r="C341" s="134" t="s">
        <v>379</v>
      </c>
      <c r="D341" s="134" t="s">
        <v>193</v>
      </c>
      <c r="E341" s="135" t="s">
        <v>1986</v>
      </c>
      <c r="F341" s="136" t="s">
        <v>1987</v>
      </c>
      <c r="G341" s="137" t="s">
        <v>196</v>
      </c>
      <c r="H341" s="138">
        <v>134.10499999999999</v>
      </c>
      <c r="I341" s="139"/>
      <c r="J341" s="140">
        <f>ROUND(I341*H341,2)</f>
        <v>0</v>
      </c>
      <c r="K341" s="136" t="s">
        <v>1878</v>
      </c>
      <c r="L341" s="33"/>
      <c r="M341" s="141" t="s">
        <v>1</v>
      </c>
      <c r="N341" s="142" t="s">
        <v>51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198</v>
      </c>
      <c r="AT341" s="145" t="s">
        <v>193</v>
      </c>
      <c r="AU341" s="145" t="s">
        <v>96</v>
      </c>
      <c r="AY341" s="17" t="s">
        <v>190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7" t="s">
        <v>94</v>
      </c>
      <c r="BK341" s="146">
        <f>ROUND(I341*H341,2)</f>
        <v>0</v>
      </c>
      <c r="BL341" s="17" t="s">
        <v>198</v>
      </c>
      <c r="BM341" s="145" t="s">
        <v>1988</v>
      </c>
    </row>
    <row r="342" spans="2:65" s="1" customFormat="1" ht="16.5" customHeight="1">
      <c r="B342" s="33"/>
      <c r="C342" s="134" t="s">
        <v>385</v>
      </c>
      <c r="D342" s="134" t="s">
        <v>193</v>
      </c>
      <c r="E342" s="135" t="s">
        <v>1989</v>
      </c>
      <c r="F342" s="136" t="s">
        <v>1990</v>
      </c>
      <c r="G342" s="137" t="s">
        <v>291</v>
      </c>
      <c r="H342" s="138">
        <v>1.071</v>
      </c>
      <c r="I342" s="139"/>
      <c r="J342" s="140">
        <f>ROUND(I342*H342,2)</f>
        <v>0</v>
      </c>
      <c r="K342" s="136" t="s">
        <v>1878</v>
      </c>
      <c r="L342" s="33"/>
      <c r="M342" s="141" t="s">
        <v>1</v>
      </c>
      <c r="N342" s="142" t="s">
        <v>51</v>
      </c>
      <c r="P342" s="143">
        <f>O342*H342</f>
        <v>0</v>
      </c>
      <c r="Q342" s="143">
        <v>1.0541700000000001</v>
      </c>
      <c r="R342" s="143">
        <f>Q342*H342</f>
        <v>1.12901607</v>
      </c>
      <c r="S342" s="143">
        <v>0</v>
      </c>
      <c r="T342" s="144">
        <f>S342*H342</f>
        <v>0</v>
      </c>
      <c r="AR342" s="145" t="s">
        <v>198</v>
      </c>
      <c r="AT342" s="145" t="s">
        <v>193</v>
      </c>
      <c r="AU342" s="145" t="s">
        <v>96</v>
      </c>
      <c r="AY342" s="17" t="s">
        <v>190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7" t="s">
        <v>94</v>
      </c>
      <c r="BK342" s="146">
        <f>ROUND(I342*H342,2)</f>
        <v>0</v>
      </c>
      <c r="BL342" s="17" t="s">
        <v>198</v>
      </c>
      <c r="BM342" s="145" t="s">
        <v>1991</v>
      </c>
    </row>
    <row r="343" spans="2:65" s="14" customFormat="1" ht="11.25">
      <c r="B343" s="161"/>
      <c r="D343" s="148" t="s">
        <v>200</v>
      </c>
      <c r="E343" s="162" t="s">
        <v>1</v>
      </c>
      <c r="F343" s="163" t="s">
        <v>1992</v>
      </c>
      <c r="H343" s="164">
        <v>1.071</v>
      </c>
      <c r="I343" s="165"/>
      <c r="L343" s="161"/>
      <c r="M343" s="166"/>
      <c r="T343" s="167"/>
      <c r="AT343" s="162" t="s">
        <v>200</v>
      </c>
      <c r="AU343" s="162" t="s">
        <v>96</v>
      </c>
      <c r="AV343" s="14" t="s">
        <v>96</v>
      </c>
      <c r="AW343" s="14" t="s">
        <v>41</v>
      </c>
      <c r="AX343" s="14" t="s">
        <v>94</v>
      </c>
      <c r="AY343" s="162" t="s">
        <v>190</v>
      </c>
    </row>
    <row r="344" spans="2:65" s="1" customFormat="1" ht="21.75" customHeight="1">
      <c r="B344" s="33"/>
      <c r="C344" s="134" t="s">
        <v>390</v>
      </c>
      <c r="D344" s="134" t="s">
        <v>193</v>
      </c>
      <c r="E344" s="135" t="s">
        <v>1993</v>
      </c>
      <c r="F344" s="136" t="s">
        <v>1994</v>
      </c>
      <c r="G344" s="137" t="s">
        <v>255</v>
      </c>
      <c r="H344" s="138">
        <v>3.1</v>
      </c>
      <c r="I344" s="139"/>
      <c r="J344" s="140">
        <f>ROUND(I344*H344,2)</f>
        <v>0</v>
      </c>
      <c r="K344" s="136" t="s">
        <v>197</v>
      </c>
      <c r="L344" s="33"/>
      <c r="M344" s="141" t="s">
        <v>1</v>
      </c>
      <c r="N344" s="142" t="s">
        <v>51</v>
      </c>
      <c r="P344" s="143">
        <f>O344*H344</f>
        <v>0</v>
      </c>
      <c r="Q344" s="143">
        <v>2.3010199999999998</v>
      </c>
      <c r="R344" s="143">
        <f>Q344*H344</f>
        <v>7.1331619999999996</v>
      </c>
      <c r="S344" s="143">
        <v>0</v>
      </c>
      <c r="T344" s="144">
        <f>S344*H344</f>
        <v>0</v>
      </c>
      <c r="AR344" s="145" t="s">
        <v>198</v>
      </c>
      <c r="AT344" s="145" t="s">
        <v>193</v>
      </c>
      <c r="AU344" s="145" t="s">
        <v>96</v>
      </c>
      <c r="AY344" s="17" t="s">
        <v>190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7" t="s">
        <v>94</v>
      </c>
      <c r="BK344" s="146">
        <f>ROUND(I344*H344,2)</f>
        <v>0</v>
      </c>
      <c r="BL344" s="17" t="s">
        <v>198</v>
      </c>
      <c r="BM344" s="145" t="s">
        <v>1995</v>
      </c>
    </row>
    <row r="345" spans="2:65" s="12" customFormat="1" ht="11.25">
      <c r="B345" s="147"/>
      <c r="D345" s="148" t="s">
        <v>200</v>
      </c>
      <c r="E345" s="149" t="s">
        <v>1</v>
      </c>
      <c r="F345" s="150" t="s">
        <v>1952</v>
      </c>
      <c r="H345" s="149" t="s">
        <v>1</v>
      </c>
      <c r="I345" s="151"/>
      <c r="L345" s="147"/>
      <c r="M345" s="152"/>
      <c r="T345" s="153"/>
      <c r="AT345" s="149" t="s">
        <v>200</v>
      </c>
      <c r="AU345" s="149" t="s">
        <v>96</v>
      </c>
      <c r="AV345" s="12" t="s">
        <v>94</v>
      </c>
      <c r="AW345" s="12" t="s">
        <v>41</v>
      </c>
      <c r="AX345" s="12" t="s">
        <v>86</v>
      </c>
      <c r="AY345" s="149" t="s">
        <v>190</v>
      </c>
    </row>
    <row r="346" spans="2:65" s="14" customFormat="1" ht="11.25">
      <c r="B346" s="161"/>
      <c r="D346" s="148" t="s">
        <v>200</v>
      </c>
      <c r="E346" s="162" t="s">
        <v>1</v>
      </c>
      <c r="F346" s="163" t="s">
        <v>1996</v>
      </c>
      <c r="H346" s="164">
        <v>0.55700000000000005</v>
      </c>
      <c r="I346" s="165"/>
      <c r="L346" s="161"/>
      <c r="M346" s="166"/>
      <c r="T346" s="167"/>
      <c r="AT346" s="162" t="s">
        <v>200</v>
      </c>
      <c r="AU346" s="162" t="s">
        <v>96</v>
      </c>
      <c r="AV346" s="14" t="s">
        <v>96</v>
      </c>
      <c r="AW346" s="14" t="s">
        <v>41</v>
      </c>
      <c r="AX346" s="14" t="s">
        <v>86</v>
      </c>
      <c r="AY346" s="162" t="s">
        <v>190</v>
      </c>
    </row>
    <row r="347" spans="2:65" s="14" customFormat="1" ht="11.25">
      <c r="B347" s="161"/>
      <c r="D347" s="148" t="s">
        <v>200</v>
      </c>
      <c r="E347" s="162" t="s">
        <v>1</v>
      </c>
      <c r="F347" s="163" t="s">
        <v>1997</v>
      </c>
      <c r="H347" s="164">
        <v>0.67700000000000005</v>
      </c>
      <c r="I347" s="165"/>
      <c r="L347" s="161"/>
      <c r="M347" s="166"/>
      <c r="T347" s="167"/>
      <c r="AT347" s="162" t="s">
        <v>200</v>
      </c>
      <c r="AU347" s="162" t="s">
        <v>96</v>
      </c>
      <c r="AV347" s="14" t="s">
        <v>96</v>
      </c>
      <c r="AW347" s="14" t="s">
        <v>41</v>
      </c>
      <c r="AX347" s="14" t="s">
        <v>86</v>
      </c>
      <c r="AY347" s="162" t="s">
        <v>190</v>
      </c>
    </row>
    <row r="348" spans="2:65" s="14" customFormat="1" ht="11.25">
      <c r="B348" s="161"/>
      <c r="D348" s="148" t="s">
        <v>200</v>
      </c>
      <c r="E348" s="162" t="s">
        <v>1</v>
      </c>
      <c r="F348" s="163" t="s">
        <v>1998</v>
      </c>
      <c r="H348" s="164">
        <v>0.35499999999999998</v>
      </c>
      <c r="I348" s="165"/>
      <c r="L348" s="161"/>
      <c r="M348" s="166"/>
      <c r="T348" s="167"/>
      <c r="AT348" s="162" t="s">
        <v>200</v>
      </c>
      <c r="AU348" s="162" t="s">
        <v>96</v>
      </c>
      <c r="AV348" s="14" t="s">
        <v>96</v>
      </c>
      <c r="AW348" s="14" t="s">
        <v>41</v>
      </c>
      <c r="AX348" s="14" t="s">
        <v>86</v>
      </c>
      <c r="AY348" s="162" t="s">
        <v>190</v>
      </c>
    </row>
    <row r="349" spans="2:65" s="12" customFormat="1" ht="11.25">
      <c r="B349" s="147"/>
      <c r="D349" s="148" t="s">
        <v>200</v>
      </c>
      <c r="E349" s="149" t="s">
        <v>1</v>
      </c>
      <c r="F349" s="150" t="s">
        <v>1958</v>
      </c>
      <c r="H349" s="149" t="s">
        <v>1</v>
      </c>
      <c r="I349" s="151"/>
      <c r="L349" s="147"/>
      <c r="M349" s="152"/>
      <c r="T349" s="153"/>
      <c r="AT349" s="149" t="s">
        <v>200</v>
      </c>
      <c r="AU349" s="149" t="s">
        <v>96</v>
      </c>
      <c r="AV349" s="12" t="s">
        <v>94</v>
      </c>
      <c r="AW349" s="12" t="s">
        <v>41</v>
      </c>
      <c r="AX349" s="12" t="s">
        <v>86</v>
      </c>
      <c r="AY349" s="149" t="s">
        <v>190</v>
      </c>
    </row>
    <row r="350" spans="2:65" s="14" customFormat="1" ht="11.25">
      <c r="B350" s="161"/>
      <c r="D350" s="148" t="s">
        <v>200</v>
      </c>
      <c r="E350" s="162" t="s">
        <v>1</v>
      </c>
      <c r="F350" s="163" t="s">
        <v>1999</v>
      </c>
      <c r="H350" s="164">
        <v>0.62</v>
      </c>
      <c r="I350" s="165"/>
      <c r="L350" s="161"/>
      <c r="M350" s="166"/>
      <c r="T350" s="167"/>
      <c r="AT350" s="162" t="s">
        <v>200</v>
      </c>
      <c r="AU350" s="162" t="s">
        <v>96</v>
      </c>
      <c r="AV350" s="14" t="s">
        <v>96</v>
      </c>
      <c r="AW350" s="14" t="s">
        <v>41</v>
      </c>
      <c r="AX350" s="14" t="s">
        <v>86</v>
      </c>
      <c r="AY350" s="162" t="s">
        <v>190</v>
      </c>
    </row>
    <row r="351" spans="2:65" s="12" customFormat="1" ht="11.25">
      <c r="B351" s="147"/>
      <c r="D351" s="148" t="s">
        <v>200</v>
      </c>
      <c r="E351" s="149" t="s">
        <v>1</v>
      </c>
      <c r="F351" s="150" t="s">
        <v>1960</v>
      </c>
      <c r="H351" s="149" t="s">
        <v>1</v>
      </c>
      <c r="I351" s="151"/>
      <c r="L351" s="147"/>
      <c r="M351" s="152"/>
      <c r="T351" s="153"/>
      <c r="AT351" s="149" t="s">
        <v>200</v>
      </c>
      <c r="AU351" s="149" t="s">
        <v>96</v>
      </c>
      <c r="AV351" s="12" t="s">
        <v>94</v>
      </c>
      <c r="AW351" s="12" t="s">
        <v>41</v>
      </c>
      <c r="AX351" s="12" t="s">
        <v>86</v>
      </c>
      <c r="AY351" s="149" t="s">
        <v>190</v>
      </c>
    </row>
    <row r="352" spans="2:65" s="14" customFormat="1" ht="11.25">
      <c r="B352" s="161"/>
      <c r="D352" s="148" t="s">
        <v>200</v>
      </c>
      <c r="E352" s="162" t="s">
        <v>1</v>
      </c>
      <c r="F352" s="163" t="s">
        <v>2000</v>
      </c>
      <c r="H352" s="164">
        <v>0.45300000000000001</v>
      </c>
      <c r="I352" s="165"/>
      <c r="L352" s="161"/>
      <c r="M352" s="166"/>
      <c r="T352" s="167"/>
      <c r="AT352" s="162" t="s">
        <v>200</v>
      </c>
      <c r="AU352" s="162" t="s">
        <v>96</v>
      </c>
      <c r="AV352" s="14" t="s">
        <v>96</v>
      </c>
      <c r="AW352" s="14" t="s">
        <v>41</v>
      </c>
      <c r="AX352" s="14" t="s">
        <v>86</v>
      </c>
      <c r="AY352" s="162" t="s">
        <v>190</v>
      </c>
    </row>
    <row r="353" spans="2:65" s="12" customFormat="1" ht="11.25">
      <c r="B353" s="147"/>
      <c r="D353" s="148" t="s">
        <v>200</v>
      </c>
      <c r="E353" s="149" t="s">
        <v>1</v>
      </c>
      <c r="F353" s="150" t="s">
        <v>1962</v>
      </c>
      <c r="H353" s="149" t="s">
        <v>1</v>
      </c>
      <c r="I353" s="151"/>
      <c r="L353" s="147"/>
      <c r="M353" s="152"/>
      <c r="T353" s="153"/>
      <c r="AT353" s="149" t="s">
        <v>200</v>
      </c>
      <c r="AU353" s="149" t="s">
        <v>96</v>
      </c>
      <c r="AV353" s="12" t="s">
        <v>94</v>
      </c>
      <c r="AW353" s="12" t="s">
        <v>41</v>
      </c>
      <c r="AX353" s="12" t="s">
        <v>86</v>
      </c>
      <c r="AY353" s="149" t="s">
        <v>190</v>
      </c>
    </row>
    <row r="354" spans="2:65" s="14" customFormat="1" ht="11.25">
      <c r="B354" s="161"/>
      <c r="D354" s="148" t="s">
        <v>200</v>
      </c>
      <c r="E354" s="162" t="s">
        <v>1</v>
      </c>
      <c r="F354" s="163" t="s">
        <v>2001</v>
      </c>
      <c r="H354" s="164">
        <v>0.438</v>
      </c>
      <c r="I354" s="165"/>
      <c r="L354" s="161"/>
      <c r="M354" s="166"/>
      <c r="T354" s="167"/>
      <c r="AT354" s="162" t="s">
        <v>200</v>
      </c>
      <c r="AU354" s="162" t="s">
        <v>96</v>
      </c>
      <c r="AV354" s="14" t="s">
        <v>96</v>
      </c>
      <c r="AW354" s="14" t="s">
        <v>41</v>
      </c>
      <c r="AX354" s="14" t="s">
        <v>86</v>
      </c>
      <c r="AY354" s="162" t="s">
        <v>190</v>
      </c>
    </row>
    <row r="355" spans="2:65" s="15" customFormat="1" ht="11.25">
      <c r="B355" s="168"/>
      <c r="D355" s="148" t="s">
        <v>200</v>
      </c>
      <c r="E355" s="169" t="s">
        <v>1</v>
      </c>
      <c r="F355" s="170" t="s">
        <v>207</v>
      </c>
      <c r="H355" s="171">
        <v>3.1</v>
      </c>
      <c r="I355" s="172"/>
      <c r="L355" s="168"/>
      <c r="M355" s="173"/>
      <c r="T355" s="174"/>
      <c r="AT355" s="169" t="s">
        <v>200</v>
      </c>
      <c r="AU355" s="169" t="s">
        <v>96</v>
      </c>
      <c r="AV355" s="15" t="s">
        <v>198</v>
      </c>
      <c r="AW355" s="15" t="s">
        <v>41</v>
      </c>
      <c r="AX355" s="15" t="s">
        <v>94</v>
      </c>
      <c r="AY355" s="169" t="s">
        <v>190</v>
      </c>
    </row>
    <row r="356" spans="2:65" s="1" customFormat="1" ht="16.5" customHeight="1">
      <c r="B356" s="33"/>
      <c r="C356" s="134" t="s">
        <v>403</v>
      </c>
      <c r="D356" s="134" t="s">
        <v>193</v>
      </c>
      <c r="E356" s="135" t="s">
        <v>2002</v>
      </c>
      <c r="F356" s="136" t="s">
        <v>2003</v>
      </c>
      <c r="G356" s="137" t="s">
        <v>196</v>
      </c>
      <c r="H356" s="138">
        <v>5.4039999999999999</v>
      </c>
      <c r="I356" s="139"/>
      <c r="J356" s="140">
        <f>ROUND(I356*H356,2)</f>
        <v>0</v>
      </c>
      <c r="K356" s="136" t="s">
        <v>197</v>
      </c>
      <c r="L356" s="33"/>
      <c r="M356" s="141" t="s">
        <v>1</v>
      </c>
      <c r="N356" s="142" t="s">
        <v>51</v>
      </c>
      <c r="P356" s="143">
        <f>O356*H356</f>
        <v>0</v>
      </c>
      <c r="Q356" s="143">
        <v>1.6070000000000001E-2</v>
      </c>
      <c r="R356" s="143">
        <f>Q356*H356</f>
        <v>8.6842280000000008E-2</v>
      </c>
      <c r="S356" s="143">
        <v>0</v>
      </c>
      <c r="T356" s="144">
        <f>S356*H356</f>
        <v>0</v>
      </c>
      <c r="AR356" s="145" t="s">
        <v>198</v>
      </c>
      <c r="AT356" s="145" t="s">
        <v>193</v>
      </c>
      <c r="AU356" s="145" t="s">
        <v>96</v>
      </c>
      <c r="AY356" s="17" t="s">
        <v>190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7" t="s">
        <v>94</v>
      </c>
      <c r="BK356" s="146">
        <f>ROUND(I356*H356,2)</f>
        <v>0</v>
      </c>
      <c r="BL356" s="17" t="s">
        <v>198</v>
      </c>
      <c r="BM356" s="145" t="s">
        <v>2004</v>
      </c>
    </row>
    <row r="357" spans="2:65" s="12" customFormat="1" ht="11.25">
      <c r="B357" s="147"/>
      <c r="D357" s="148" t="s">
        <v>200</v>
      </c>
      <c r="E357" s="149" t="s">
        <v>1</v>
      </c>
      <c r="F357" s="150" t="s">
        <v>1952</v>
      </c>
      <c r="H357" s="149" t="s">
        <v>1</v>
      </c>
      <c r="I357" s="151"/>
      <c r="L357" s="147"/>
      <c r="M357" s="152"/>
      <c r="T357" s="153"/>
      <c r="AT357" s="149" t="s">
        <v>200</v>
      </c>
      <c r="AU357" s="149" t="s">
        <v>96</v>
      </c>
      <c r="AV357" s="12" t="s">
        <v>94</v>
      </c>
      <c r="AW357" s="12" t="s">
        <v>41</v>
      </c>
      <c r="AX357" s="12" t="s">
        <v>86</v>
      </c>
      <c r="AY357" s="149" t="s">
        <v>190</v>
      </c>
    </row>
    <row r="358" spans="2:65" s="14" customFormat="1" ht="11.25">
      <c r="B358" s="161"/>
      <c r="D358" s="148" t="s">
        <v>200</v>
      </c>
      <c r="E358" s="162" t="s">
        <v>1</v>
      </c>
      <c r="F358" s="163" t="s">
        <v>2005</v>
      </c>
      <c r="H358" s="164">
        <v>0.81499999999999995</v>
      </c>
      <c r="I358" s="165"/>
      <c r="L358" s="161"/>
      <c r="M358" s="166"/>
      <c r="T358" s="167"/>
      <c r="AT358" s="162" t="s">
        <v>200</v>
      </c>
      <c r="AU358" s="162" t="s">
        <v>96</v>
      </c>
      <c r="AV358" s="14" t="s">
        <v>96</v>
      </c>
      <c r="AW358" s="14" t="s">
        <v>41</v>
      </c>
      <c r="AX358" s="14" t="s">
        <v>86</v>
      </c>
      <c r="AY358" s="162" t="s">
        <v>190</v>
      </c>
    </row>
    <row r="359" spans="2:65" s="14" customFormat="1" ht="11.25">
      <c r="B359" s="161"/>
      <c r="D359" s="148" t="s">
        <v>200</v>
      </c>
      <c r="E359" s="162" t="s">
        <v>1</v>
      </c>
      <c r="F359" s="163" t="s">
        <v>2006</v>
      </c>
      <c r="H359" s="164">
        <v>0.79600000000000004</v>
      </c>
      <c r="I359" s="165"/>
      <c r="L359" s="161"/>
      <c r="M359" s="166"/>
      <c r="T359" s="167"/>
      <c r="AT359" s="162" t="s">
        <v>200</v>
      </c>
      <c r="AU359" s="162" t="s">
        <v>96</v>
      </c>
      <c r="AV359" s="14" t="s">
        <v>96</v>
      </c>
      <c r="AW359" s="14" t="s">
        <v>41</v>
      </c>
      <c r="AX359" s="14" t="s">
        <v>86</v>
      </c>
      <c r="AY359" s="162" t="s">
        <v>190</v>
      </c>
    </row>
    <row r="360" spans="2:65" s="14" customFormat="1" ht="11.25">
      <c r="B360" s="161"/>
      <c r="D360" s="148" t="s">
        <v>200</v>
      </c>
      <c r="E360" s="162" t="s">
        <v>1</v>
      </c>
      <c r="F360" s="163" t="s">
        <v>2007</v>
      </c>
      <c r="H360" s="164">
        <v>0.57799999999999996</v>
      </c>
      <c r="I360" s="165"/>
      <c r="L360" s="161"/>
      <c r="M360" s="166"/>
      <c r="T360" s="167"/>
      <c r="AT360" s="162" t="s">
        <v>200</v>
      </c>
      <c r="AU360" s="162" t="s">
        <v>96</v>
      </c>
      <c r="AV360" s="14" t="s">
        <v>96</v>
      </c>
      <c r="AW360" s="14" t="s">
        <v>41</v>
      </c>
      <c r="AX360" s="14" t="s">
        <v>86</v>
      </c>
      <c r="AY360" s="162" t="s">
        <v>190</v>
      </c>
    </row>
    <row r="361" spans="2:65" s="12" customFormat="1" ht="11.25">
      <c r="B361" s="147"/>
      <c r="D361" s="148" t="s">
        <v>200</v>
      </c>
      <c r="E361" s="149" t="s">
        <v>1</v>
      </c>
      <c r="F361" s="150" t="s">
        <v>1958</v>
      </c>
      <c r="H361" s="149" t="s">
        <v>1</v>
      </c>
      <c r="I361" s="151"/>
      <c r="L361" s="147"/>
      <c r="M361" s="152"/>
      <c r="T361" s="153"/>
      <c r="AT361" s="149" t="s">
        <v>200</v>
      </c>
      <c r="AU361" s="149" t="s">
        <v>96</v>
      </c>
      <c r="AV361" s="12" t="s">
        <v>94</v>
      </c>
      <c r="AW361" s="12" t="s">
        <v>41</v>
      </c>
      <c r="AX361" s="12" t="s">
        <v>86</v>
      </c>
      <c r="AY361" s="149" t="s">
        <v>190</v>
      </c>
    </row>
    <row r="362" spans="2:65" s="14" customFormat="1" ht="11.25">
      <c r="B362" s="161"/>
      <c r="D362" s="148" t="s">
        <v>200</v>
      </c>
      <c r="E362" s="162" t="s">
        <v>1</v>
      </c>
      <c r="F362" s="163" t="s">
        <v>2008</v>
      </c>
      <c r="H362" s="164">
        <v>1.107</v>
      </c>
      <c r="I362" s="165"/>
      <c r="L362" s="161"/>
      <c r="M362" s="166"/>
      <c r="T362" s="167"/>
      <c r="AT362" s="162" t="s">
        <v>200</v>
      </c>
      <c r="AU362" s="162" t="s">
        <v>96</v>
      </c>
      <c r="AV362" s="14" t="s">
        <v>96</v>
      </c>
      <c r="AW362" s="14" t="s">
        <v>41</v>
      </c>
      <c r="AX362" s="14" t="s">
        <v>86</v>
      </c>
      <c r="AY362" s="162" t="s">
        <v>190</v>
      </c>
    </row>
    <row r="363" spans="2:65" s="12" customFormat="1" ht="11.25">
      <c r="B363" s="147"/>
      <c r="D363" s="148" t="s">
        <v>200</v>
      </c>
      <c r="E363" s="149" t="s">
        <v>1</v>
      </c>
      <c r="F363" s="150" t="s">
        <v>1960</v>
      </c>
      <c r="H363" s="149" t="s">
        <v>1</v>
      </c>
      <c r="I363" s="151"/>
      <c r="L363" s="147"/>
      <c r="M363" s="152"/>
      <c r="T363" s="153"/>
      <c r="AT363" s="149" t="s">
        <v>200</v>
      </c>
      <c r="AU363" s="149" t="s">
        <v>96</v>
      </c>
      <c r="AV363" s="12" t="s">
        <v>94</v>
      </c>
      <c r="AW363" s="12" t="s">
        <v>41</v>
      </c>
      <c r="AX363" s="12" t="s">
        <v>86</v>
      </c>
      <c r="AY363" s="149" t="s">
        <v>190</v>
      </c>
    </row>
    <row r="364" spans="2:65" s="14" customFormat="1" ht="11.25">
      <c r="B364" s="161"/>
      <c r="D364" s="148" t="s">
        <v>200</v>
      </c>
      <c r="E364" s="162" t="s">
        <v>1</v>
      </c>
      <c r="F364" s="163" t="s">
        <v>2009</v>
      </c>
      <c r="H364" s="164">
        <v>1.0640000000000001</v>
      </c>
      <c r="I364" s="165"/>
      <c r="L364" s="161"/>
      <c r="M364" s="166"/>
      <c r="T364" s="167"/>
      <c r="AT364" s="162" t="s">
        <v>200</v>
      </c>
      <c r="AU364" s="162" t="s">
        <v>96</v>
      </c>
      <c r="AV364" s="14" t="s">
        <v>96</v>
      </c>
      <c r="AW364" s="14" t="s">
        <v>41</v>
      </c>
      <c r="AX364" s="14" t="s">
        <v>86</v>
      </c>
      <c r="AY364" s="162" t="s">
        <v>190</v>
      </c>
    </row>
    <row r="365" spans="2:65" s="12" customFormat="1" ht="11.25">
      <c r="B365" s="147"/>
      <c r="D365" s="148" t="s">
        <v>200</v>
      </c>
      <c r="E365" s="149" t="s">
        <v>1</v>
      </c>
      <c r="F365" s="150" t="s">
        <v>1962</v>
      </c>
      <c r="H365" s="149" t="s">
        <v>1</v>
      </c>
      <c r="I365" s="151"/>
      <c r="L365" s="147"/>
      <c r="M365" s="152"/>
      <c r="T365" s="153"/>
      <c r="AT365" s="149" t="s">
        <v>200</v>
      </c>
      <c r="AU365" s="149" t="s">
        <v>96</v>
      </c>
      <c r="AV365" s="12" t="s">
        <v>94</v>
      </c>
      <c r="AW365" s="12" t="s">
        <v>41</v>
      </c>
      <c r="AX365" s="12" t="s">
        <v>86</v>
      </c>
      <c r="AY365" s="149" t="s">
        <v>190</v>
      </c>
    </row>
    <row r="366" spans="2:65" s="14" customFormat="1" ht="11.25">
      <c r="B366" s="161"/>
      <c r="D366" s="148" t="s">
        <v>200</v>
      </c>
      <c r="E366" s="162" t="s">
        <v>1</v>
      </c>
      <c r="F366" s="163" t="s">
        <v>2010</v>
      </c>
      <c r="H366" s="164">
        <v>1.044</v>
      </c>
      <c r="I366" s="165"/>
      <c r="L366" s="161"/>
      <c r="M366" s="166"/>
      <c r="T366" s="167"/>
      <c r="AT366" s="162" t="s">
        <v>200</v>
      </c>
      <c r="AU366" s="162" t="s">
        <v>96</v>
      </c>
      <c r="AV366" s="14" t="s">
        <v>96</v>
      </c>
      <c r="AW366" s="14" t="s">
        <v>41</v>
      </c>
      <c r="AX366" s="14" t="s">
        <v>86</v>
      </c>
      <c r="AY366" s="162" t="s">
        <v>190</v>
      </c>
    </row>
    <row r="367" spans="2:65" s="15" customFormat="1" ht="11.25">
      <c r="B367" s="168"/>
      <c r="D367" s="148" t="s">
        <v>200</v>
      </c>
      <c r="E367" s="169" t="s">
        <v>1</v>
      </c>
      <c r="F367" s="170" t="s">
        <v>207</v>
      </c>
      <c r="H367" s="171">
        <v>5.4039999999999999</v>
      </c>
      <c r="I367" s="172"/>
      <c r="L367" s="168"/>
      <c r="M367" s="173"/>
      <c r="T367" s="174"/>
      <c r="AT367" s="169" t="s">
        <v>200</v>
      </c>
      <c r="AU367" s="169" t="s">
        <v>96</v>
      </c>
      <c r="AV367" s="15" t="s">
        <v>198</v>
      </c>
      <c r="AW367" s="15" t="s">
        <v>41</v>
      </c>
      <c r="AX367" s="15" t="s">
        <v>94</v>
      </c>
      <c r="AY367" s="169" t="s">
        <v>190</v>
      </c>
    </row>
    <row r="368" spans="2:65" s="1" customFormat="1" ht="16.5" customHeight="1">
      <c r="B368" s="33"/>
      <c r="C368" s="134" t="s">
        <v>409</v>
      </c>
      <c r="D368" s="134" t="s">
        <v>193</v>
      </c>
      <c r="E368" s="135" t="s">
        <v>2011</v>
      </c>
      <c r="F368" s="136" t="s">
        <v>2012</v>
      </c>
      <c r="G368" s="137" t="s">
        <v>196</v>
      </c>
      <c r="H368" s="138">
        <v>5.4039999999999999</v>
      </c>
      <c r="I368" s="139"/>
      <c r="J368" s="140">
        <f>ROUND(I368*H368,2)</f>
        <v>0</v>
      </c>
      <c r="K368" s="136" t="s">
        <v>197</v>
      </c>
      <c r="L368" s="33"/>
      <c r="M368" s="141" t="s">
        <v>1</v>
      </c>
      <c r="N368" s="142" t="s">
        <v>51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198</v>
      </c>
      <c r="AT368" s="145" t="s">
        <v>193</v>
      </c>
      <c r="AU368" s="145" t="s">
        <v>96</v>
      </c>
      <c r="AY368" s="17" t="s">
        <v>190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94</v>
      </c>
      <c r="BK368" s="146">
        <f>ROUND(I368*H368,2)</f>
        <v>0</v>
      </c>
      <c r="BL368" s="17" t="s">
        <v>198</v>
      </c>
      <c r="BM368" s="145" t="s">
        <v>2013</v>
      </c>
    </row>
    <row r="369" spans="2:65" s="1" customFormat="1" ht="16.5" customHeight="1">
      <c r="B369" s="33"/>
      <c r="C369" s="134" t="s">
        <v>414</v>
      </c>
      <c r="D369" s="134" t="s">
        <v>193</v>
      </c>
      <c r="E369" s="135" t="s">
        <v>2014</v>
      </c>
      <c r="F369" s="136" t="s">
        <v>2015</v>
      </c>
      <c r="G369" s="137" t="s">
        <v>196</v>
      </c>
      <c r="H369" s="138">
        <v>8.5340000000000007</v>
      </c>
      <c r="I369" s="139"/>
      <c r="J369" s="140">
        <f>ROUND(I369*H369,2)</f>
        <v>0</v>
      </c>
      <c r="K369" s="136" t="s">
        <v>197</v>
      </c>
      <c r="L369" s="33"/>
      <c r="M369" s="141" t="s">
        <v>1</v>
      </c>
      <c r="N369" s="142" t="s">
        <v>51</v>
      </c>
      <c r="P369" s="143">
        <f>O369*H369</f>
        <v>0</v>
      </c>
      <c r="Q369" s="143">
        <v>6.7000000000000002E-4</v>
      </c>
      <c r="R369" s="143">
        <f>Q369*H369</f>
        <v>5.7177800000000004E-3</v>
      </c>
      <c r="S369" s="143">
        <v>0</v>
      </c>
      <c r="T369" s="144">
        <f>S369*H369</f>
        <v>0</v>
      </c>
      <c r="AR369" s="145" t="s">
        <v>198</v>
      </c>
      <c r="AT369" s="145" t="s">
        <v>193</v>
      </c>
      <c r="AU369" s="145" t="s">
        <v>96</v>
      </c>
      <c r="AY369" s="17" t="s">
        <v>190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7" t="s">
        <v>94</v>
      </c>
      <c r="BK369" s="146">
        <f>ROUND(I369*H369,2)</f>
        <v>0</v>
      </c>
      <c r="BL369" s="17" t="s">
        <v>198</v>
      </c>
      <c r="BM369" s="145" t="s">
        <v>2016</v>
      </c>
    </row>
    <row r="370" spans="2:65" s="12" customFormat="1" ht="11.25">
      <c r="B370" s="147"/>
      <c r="D370" s="148" t="s">
        <v>200</v>
      </c>
      <c r="E370" s="149" t="s">
        <v>1</v>
      </c>
      <c r="F370" s="150" t="s">
        <v>2017</v>
      </c>
      <c r="H370" s="149" t="s">
        <v>1</v>
      </c>
      <c r="I370" s="151"/>
      <c r="L370" s="147"/>
      <c r="M370" s="152"/>
      <c r="T370" s="153"/>
      <c r="AT370" s="149" t="s">
        <v>200</v>
      </c>
      <c r="AU370" s="149" t="s">
        <v>96</v>
      </c>
      <c r="AV370" s="12" t="s">
        <v>94</v>
      </c>
      <c r="AW370" s="12" t="s">
        <v>41</v>
      </c>
      <c r="AX370" s="12" t="s">
        <v>86</v>
      </c>
      <c r="AY370" s="149" t="s">
        <v>190</v>
      </c>
    </row>
    <row r="371" spans="2:65" s="14" customFormat="1" ht="11.25">
      <c r="B371" s="161"/>
      <c r="D371" s="148" t="s">
        <v>200</v>
      </c>
      <c r="E371" s="162" t="s">
        <v>1</v>
      </c>
      <c r="F371" s="163" t="s">
        <v>2018</v>
      </c>
      <c r="H371" s="164">
        <v>2.7229999999999999</v>
      </c>
      <c r="I371" s="165"/>
      <c r="L371" s="161"/>
      <c r="M371" s="166"/>
      <c r="T371" s="167"/>
      <c r="AT371" s="162" t="s">
        <v>200</v>
      </c>
      <c r="AU371" s="162" t="s">
        <v>96</v>
      </c>
      <c r="AV371" s="14" t="s">
        <v>96</v>
      </c>
      <c r="AW371" s="14" t="s">
        <v>41</v>
      </c>
      <c r="AX371" s="14" t="s">
        <v>86</v>
      </c>
      <c r="AY371" s="162" t="s">
        <v>190</v>
      </c>
    </row>
    <row r="372" spans="2:65" s="12" customFormat="1" ht="11.25">
      <c r="B372" s="147"/>
      <c r="D372" s="148" t="s">
        <v>200</v>
      </c>
      <c r="E372" s="149" t="s">
        <v>1</v>
      </c>
      <c r="F372" s="150" t="s">
        <v>2019</v>
      </c>
      <c r="H372" s="149" t="s">
        <v>1</v>
      </c>
      <c r="I372" s="151"/>
      <c r="L372" s="147"/>
      <c r="M372" s="152"/>
      <c r="T372" s="153"/>
      <c r="AT372" s="149" t="s">
        <v>200</v>
      </c>
      <c r="AU372" s="149" t="s">
        <v>96</v>
      </c>
      <c r="AV372" s="12" t="s">
        <v>94</v>
      </c>
      <c r="AW372" s="12" t="s">
        <v>41</v>
      </c>
      <c r="AX372" s="12" t="s">
        <v>86</v>
      </c>
      <c r="AY372" s="149" t="s">
        <v>190</v>
      </c>
    </row>
    <row r="373" spans="2:65" s="14" customFormat="1" ht="11.25">
      <c r="B373" s="161"/>
      <c r="D373" s="148" t="s">
        <v>200</v>
      </c>
      <c r="E373" s="162" t="s">
        <v>1</v>
      </c>
      <c r="F373" s="163" t="s">
        <v>2020</v>
      </c>
      <c r="H373" s="164">
        <v>2.2989999999999999</v>
      </c>
      <c r="I373" s="165"/>
      <c r="L373" s="161"/>
      <c r="M373" s="166"/>
      <c r="T373" s="167"/>
      <c r="AT373" s="162" t="s">
        <v>200</v>
      </c>
      <c r="AU373" s="162" t="s">
        <v>96</v>
      </c>
      <c r="AV373" s="14" t="s">
        <v>96</v>
      </c>
      <c r="AW373" s="14" t="s">
        <v>41</v>
      </c>
      <c r="AX373" s="14" t="s">
        <v>86</v>
      </c>
      <c r="AY373" s="162" t="s">
        <v>190</v>
      </c>
    </row>
    <row r="374" spans="2:65" s="12" customFormat="1" ht="11.25">
      <c r="B374" s="147"/>
      <c r="D374" s="148" t="s">
        <v>200</v>
      </c>
      <c r="E374" s="149" t="s">
        <v>1</v>
      </c>
      <c r="F374" s="150" t="s">
        <v>2021</v>
      </c>
      <c r="H374" s="149" t="s">
        <v>1</v>
      </c>
      <c r="I374" s="151"/>
      <c r="L374" s="147"/>
      <c r="M374" s="152"/>
      <c r="T374" s="153"/>
      <c r="AT374" s="149" t="s">
        <v>200</v>
      </c>
      <c r="AU374" s="149" t="s">
        <v>96</v>
      </c>
      <c r="AV374" s="12" t="s">
        <v>94</v>
      </c>
      <c r="AW374" s="12" t="s">
        <v>41</v>
      </c>
      <c r="AX374" s="12" t="s">
        <v>86</v>
      </c>
      <c r="AY374" s="149" t="s">
        <v>190</v>
      </c>
    </row>
    <row r="375" spans="2:65" s="14" customFormat="1" ht="11.25">
      <c r="B375" s="161"/>
      <c r="D375" s="148" t="s">
        <v>200</v>
      </c>
      <c r="E375" s="162" t="s">
        <v>1</v>
      </c>
      <c r="F375" s="163" t="s">
        <v>2022</v>
      </c>
      <c r="H375" s="164">
        <v>1.925</v>
      </c>
      <c r="I375" s="165"/>
      <c r="L375" s="161"/>
      <c r="M375" s="166"/>
      <c r="T375" s="167"/>
      <c r="AT375" s="162" t="s">
        <v>200</v>
      </c>
      <c r="AU375" s="162" t="s">
        <v>96</v>
      </c>
      <c r="AV375" s="14" t="s">
        <v>96</v>
      </c>
      <c r="AW375" s="14" t="s">
        <v>41</v>
      </c>
      <c r="AX375" s="14" t="s">
        <v>86</v>
      </c>
      <c r="AY375" s="162" t="s">
        <v>190</v>
      </c>
    </row>
    <row r="376" spans="2:65" s="12" customFormat="1" ht="11.25">
      <c r="B376" s="147"/>
      <c r="D376" s="148" t="s">
        <v>200</v>
      </c>
      <c r="E376" s="149" t="s">
        <v>1</v>
      </c>
      <c r="F376" s="150" t="s">
        <v>2021</v>
      </c>
      <c r="H376" s="149" t="s">
        <v>1</v>
      </c>
      <c r="I376" s="151"/>
      <c r="L376" s="147"/>
      <c r="M376" s="152"/>
      <c r="T376" s="153"/>
      <c r="AT376" s="149" t="s">
        <v>200</v>
      </c>
      <c r="AU376" s="149" t="s">
        <v>96</v>
      </c>
      <c r="AV376" s="12" t="s">
        <v>94</v>
      </c>
      <c r="AW376" s="12" t="s">
        <v>41</v>
      </c>
      <c r="AX376" s="12" t="s">
        <v>86</v>
      </c>
      <c r="AY376" s="149" t="s">
        <v>190</v>
      </c>
    </row>
    <row r="377" spans="2:65" s="14" customFormat="1" ht="11.25">
      <c r="B377" s="161"/>
      <c r="D377" s="148" t="s">
        <v>200</v>
      </c>
      <c r="E377" s="162" t="s">
        <v>1</v>
      </c>
      <c r="F377" s="163" t="s">
        <v>2023</v>
      </c>
      <c r="H377" s="164">
        <v>1.587</v>
      </c>
      <c r="I377" s="165"/>
      <c r="L377" s="161"/>
      <c r="M377" s="166"/>
      <c r="T377" s="167"/>
      <c r="AT377" s="162" t="s">
        <v>200</v>
      </c>
      <c r="AU377" s="162" t="s">
        <v>96</v>
      </c>
      <c r="AV377" s="14" t="s">
        <v>96</v>
      </c>
      <c r="AW377" s="14" t="s">
        <v>41</v>
      </c>
      <c r="AX377" s="14" t="s">
        <v>86</v>
      </c>
      <c r="AY377" s="162" t="s">
        <v>190</v>
      </c>
    </row>
    <row r="378" spans="2:65" s="15" customFormat="1" ht="11.25">
      <c r="B378" s="168"/>
      <c r="D378" s="148" t="s">
        <v>200</v>
      </c>
      <c r="E378" s="169" t="s">
        <v>1</v>
      </c>
      <c r="F378" s="170" t="s">
        <v>207</v>
      </c>
      <c r="H378" s="171">
        <v>8.5340000000000007</v>
      </c>
      <c r="I378" s="172"/>
      <c r="L378" s="168"/>
      <c r="M378" s="173"/>
      <c r="T378" s="174"/>
      <c r="AT378" s="169" t="s">
        <v>200</v>
      </c>
      <c r="AU378" s="169" t="s">
        <v>96</v>
      </c>
      <c r="AV378" s="15" t="s">
        <v>198</v>
      </c>
      <c r="AW378" s="15" t="s">
        <v>41</v>
      </c>
      <c r="AX378" s="15" t="s">
        <v>94</v>
      </c>
      <c r="AY378" s="169" t="s">
        <v>190</v>
      </c>
    </row>
    <row r="379" spans="2:65" s="1" customFormat="1" ht="24.2" customHeight="1">
      <c r="B379" s="33"/>
      <c r="C379" s="134" t="s">
        <v>419</v>
      </c>
      <c r="D379" s="134" t="s">
        <v>193</v>
      </c>
      <c r="E379" s="135" t="s">
        <v>2024</v>
      </c>
      <c r="F379" s="136" t="s">
        <v>2025</v>
      </c>
      <c r="G379" s="137" t="s">
        <v>218</v>
      </c>
      <c r="H379" s="138">
        <v>1</v>
      </c>
      <c r="I379" s="139"/>
      <c r="J379" s="140">
        <f>ROUND(I379*H379,2)</f>
        <v>0</v>
      </c>
      <c r="K379" s="136" t="s">
        <v>1878</v>
      </c>
      <c r="L379" s="33"/>
      <c r="M379" s="141" t="s">
        <v>1</v>
      </c>
      <c r="N379" s="142" t="s">
        <v>51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198</v>
      </c>
      <c r="AT379" s="145" t="s">
        <v>193</v>
      </c>
      <c r="AU379" s="145" t="s">
        <v>96</v>
      </c>
      <c r="AY379" s="17" t="s">
        <v>190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94</v>
      </c>
      <c r="BK379" s="146">
        <f>ROUND(I379*H379,2)</f>
        <v>0</v>
      </c>
      <c r="BL379" s="17" t="s">
        <v>198</v>
      </c>
      <c r="BM379" s="145" t="s">
        <v>2026</v>
      </c>
    </row>
    <row r="380" spans="2:65" s="14" customFormat="1" ht="11.25">
      <c r="B380" s="161"/>
      <c r="D380" s="148" t="s">
        <v>200</v>
      </c>
      <c r="E380" s="162" t="s">
        <v>1</v>
      </c>
      <c r="F380" s="163" t="s">
        <v>2027</v>
      </c>
      <c r="H380" s="164">
        <v>1</v>
      </c>
      <c r="I380" s="165"/>
      <c r="L380" s="161"/>
      <c r="M380" s="166"/>
      <c r="T380" s="167"/>
      <c r="AT380" s="162" t="s">
        <v>200</v>
      </c>
      <c r="AU380" s="162" t="s">
        <v>96</v>
      </c>
      <c r="AV380" s="14" t="s">
        <v>96</v>
      </c>
      <c r="AW380" s="14" t="s">
        <v>41</v>
      </c>
      <c r="AX380" s="14" t="s">
        <v>94</v>
      </c>
      <c r="AY380" s="162" t="s">
        <v>190</v>
      </c>
    </row>
    <row r="381" spans="2:65" s="1" customFormat="1" ht="24.2" customHeight="1">
      <c r="B381" s="33"/>
      <c r="C381" s="134" t="s">
        <v>423</v>
      </c>
      <c r="D381" s="134" t="s">
        <v>193</v>
      </c>
      <c r="E381" s="135" t="s">
        <v>2028</v>
      </c>
      <c r="F381" s="136" t="s">
        <v>2029</v>
      </c>
      <c r="G381" s="137" t="s">
        <v>218</v>
      </c>
      <c r="H381" s="138">
        <v>1</v>
      </c>
      <c r="I381" s="139"/>
      <c r="J381" s="140">
        <f>ROUND(I381*H381,2)</f>
        <v>0</v>
      </c>
      <c r="K381" s="136" t="s">
        <v>1878</v>
      </c>
      <c r="L381" s="33"/>
      <c r="M381" s="141" t="s">
        <v>1</v>
      </c>
      <c r="N381" s="142" t="s">
        <v>51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198</v>
      </c>
      <c r="AT381" s="145" t="s">
        <v>193</v>
      </c>
      <c r="AU381" s="145" t="s">
        <v>96</v>
      </c>
      <c r="AY381" s="17" t="s">
        <v>190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94</v>
      </c>
      <c r="BK381" s="146">
        <f>ROUND(I381*H381,2)</f>
        <v>0</v>
      </c>
      <c r="BL381" s="17" t="s">
        <v>198</v>
      </c>
      <c r="BM381" s="145" t="s">
        <v>2030</v>
      </c>
    </row>
    <row r="382" spans="2:65" s="14" customFormat="1" ht="11.25">
      <c r="B382" s="161"/>
      <c r="D382" s="148" t="s">
        <v>200</v>
      </c>
      <c r="E382" s="162" t="s">
        <v>1</v>
      </c>
      <c r="F382" s="163" t="s">
        <v>2031</v>
      </c>
      <c r="H382" s="164">
        <v>1</v>
      </c>
      <c r="I382" s="165"/>
      <c r="L382" s="161"/>
      <c r="M382" s="166"/>
      <c r="T382" s="167"/>
      <c r="AT382" s="162" t="s">
        <v>200</v>
      </c>
      <c r="AU382" s="162" t="s">
        <v>96</v>
      </c>
      <c r="AV382" s="14" t="s">
        <v>96</v>
      </c>
      <c r="AW382" s="14" t="s">
        <v>41</v>
      </c>
      <c r="AX382" s="14" t="s">
        <v>94</v>
      </c>
      <c r="AY382" s="162" t="s">
        <v>190</v>
      </c>
    </row>
    <row r="383" spans="2:65" s="1" customFormat="1" ht="24.2" customHeight="1">
      <c r="B383" s="33"/>
      <c r="C383" s="134" t="s">
        <v>429</v>
      </c>
      <c r="D383" s="134" t="s">
        <v>193</v>
      </c>
      <c r="E383" s="135" t="s">
        <v>2032</v>
      </c>
      <c r="F383" s="136" t="s">
        <v>2033</v>
      </c>
      <c r="G383" s="137" t="s">
        <v>218</v>
      </c>
      <c r="H383" s="138">
        <v>1</v>
      </c>
      <c r="I383" s="139"/>
      <c r="J383" s="140">
        <f>ROUND(I383*H383,2)</f>
        <v>0</v>
      </c>
      <c r="K383" s="136" t="s">
        <v>1878</v>
      </c>
      <c r="L383" s="33"/>
      <c r="M383" s="141" t="s">
        <v>1</v>
      </c>
      <c r="N383" s="142" t="s">
        <v>51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198</v>
      </c>
      <c r="AT383" s="145" t="s">
        <v>193</v>
      </c>
      <c r="AU383" s="145" t="s">
        <v>96</v>
      </c>
      <c r="AY383" s="17" t="s">
        <v>190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7" t="s">
        <v>94</v>
      </c>
      <c r="BK383" s="146">
        <f>ROUND(I383*H383,2)</f>
        <v>0</v>
      </c>
      <c r="BL383" s="17" t="s">
        <v>198</v>
      </c>
      <c r="BM383" s="145" t="s">
        <v>2034</v>
      </c>
    </row>
    <row r="384" spans="2:65" s="14" customFormat="1" ht="11.25">
      <c r="B384" s="161"/>
      <c r="D384" s="148" t="s">
        <v>200</v>
      </c>
      <c r="E384" s="162" t="s">
        <v>1</v>
      </c>
      <c r="F384" s="163" t="s">
        <v>2035</v>
      </c>
      <c r="H384" s="164">
        <v>1</v>
      </c>
      <c r="I384" s="165"/>
      <c r="L384" s="161"/>
      <c r="M384" s="166"/>
      <c r="T384" s="167"/>
      <c r="AT384" s="162" t="s">
        <v>200</v>
      </c>
      <c r="AU384" s="162" t="s">
        <v>96</v>
      </c>
      <c r="AV384" s="14" t="s">
        <v>96</v>
      </c>
      <c r="AW384" s="14" t="s">
        <v>41</v>
      </c>
      <c r="AX384" s="14" t="s">
        <v>94</v>
      </c>
      <c r="AY384" s="162" t="s">
        <v>190</v>
      </c>
    </row>
    <row r="385" spans="2:65" s="11" customFormat="1" ht="22.9" customHeight="1">
      <c r="B385" s="122"/>
      <c r="D385" s="123" t="s">
        <v>85</v>
      </c>
      <c r="E385" s="132" t="s">
        <v>198</v>
      </c>
      <c r="F385" s="132" t="s">
        <v>2036</v>
      </c>
      <c r="I385" s="125"/>
      <c r="J385" s="133">
        <f>BK385</f>
        <v>0</v>
      </c>
      <c r="L385" s="122"/>
      <c r="M385" s="127"/>
      <c r="P385" s="128">
        <f>SUM(P386:P452)</f>
        <v>0</v>
      </c>
      <c r="R385" s="128">
        <f>SUM(R386:R452)</f>
        <v>43.485497009999996</v>
      </c>
      <c r="T385" s="129">
        <f>SUM(T386:T452)</f>
        <v>0</v>
      </c>
      <c r="AR385" s="123" t="s">
        <v>94</v>
      </c>
      <c r="AT385" s="130" t="s">
        <v>85</v>
      </c>
      <c r="AU385" s="130" t="s">
        <v>94</v>
      </c>
      <c r="AY385" s="123" t="s">
        <v>190</v>
      </c>
      <c r="BK385" s="131">
        <f>SUM(BK386:BK452)</f>
        <v>0</v>
      </c>
    </row>
    <row r="386" spans="2:65" s="1" customFormat="1" ht="16.5" customHeight="1">
      <c r="B386" s="33"/>
      <c r="C386" s="134" t="s">
        <v>441</v>
      </c>
      <c r="D386" s="134" t="s">
        <v>193</v>
      </c>
      <c r="E386" s="135" t="s">
        <v>2037</v>
      </c>
      <c r="F386" s="136" t="s">
        <v>2038</v>
      </c>
      <c r="G386" s="137" t="s">
        <v>255</v>
      </c>
      <c r="H386" s="138">
        <v>11.561999999999999</v>
      </c>
      <c r="I386" s="139"/>
      <c r="J386" s="140">
        <f>ROUND(I386*H386,2)</f>
        <v>0</v>
      </c>
      <c r="K386" s="136" t="s">
        <v>1878</v>
      </c>
      <c r="L386" s="33"/>
      <c r="M386" s="141" t="s">
        <v>1</v>
      </c>
      <c r="N386" s="142" t="s">
        <v>51</v>
      </c>
      <c r="P386" s="143">
        <f>O386*H386</f>
        <v>0</v>
      </c>
      <c r="Q386" s="143">
        <v>2.5019499999999999</v>
      </c>
      <c r="R386" s="143">
        <f>Q386*H386</f>
        <v>28.927545899999998</v>
      </c>
      <c r="S386" s="143">
        <v>0</v>
      </c>
      <c r="T386" s="144">
        <f>S386*H386</f>
        <v>0</v>
      </c>
      <c r="AR386" s="145" t="s">
        <v>198</v>
      </c>
      <c r="AT386" s="145" t="s">
        <v>193</v>
      </c>
      <c r="AU386" s="145" t="s">
        <v>96</v>
      </c>
      <c r="AY386" s="17" t="s">
        <v>190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7" t="s">
        <v>94</v>
      </c>
      <c r="BK386" s="146">
        <f>ROUND(I386*H386,2)</f>
        <v>0</v>
      </c>
      <c r="BL386" s="17" t="s">
        <v>198</v>
      </c>
      <c r="BM386" s="145" t="s">
        <v>2039</v>
      </c>
    </row>
    <row r="387" spans="2:65" s="12" customFormat="1" ht="11.25">
      <c r="B387" s="147"/>
      <c r="D387" s="148" t="s">
        <v>200</v>
      </c>
      <c r="E387" s="149" t="s">
        <v>1</v>
      </c>
      <c r="F387" s="150" t="s">
        <v>1922</v>
      </c>
      <c r="H387" s="149" t="s">
        <v>1</v>
      </c>
      <c r="I387" s="151"/>
      <c r="L387" s="147"/>
      <c r="M387" s="152"/>
      <c r="T387" s="153"/>
      <c r="AT387" s="149" t="s">
        <v>200</v>
      </c>
      <c r="AU387" s="149" t="s">
        <v>96</v>
      </c>
      <c r="AV387" s="12" t="s">
        <v>94</v>
      </c>
      <c r="AW387" s="12" t="s">
        <v>41</v>
      </c>
      <c r="AX387" s="12" t="s">
        <v>86</v>
      </c>
      <c r="AY387" s="149" t="s">
        <v>190</v>
      </c>
    </row>
    <row r="388" spans="2:65" s="12" customFormat="1" ht="11.25">
      <c r="B388" s="147"/>
      <c r="D388" s="148" t="s">
        <v>200</v>
      </c>
      <c r="E388" s="149" t="s">
        <v>1</v>
      </c>
      <c r="F388" s="150" t="s">
        <v>2040</v>
      </c>
      <c r="H388" s="149" t="s">
        <v>1</v>
      </c>
      <c r="I388" s="151"/>
      <c r="L388" s="147"/>
      <c r="M388" s="152"/>
      <c r="T388" s="153"/>
      <c r="AT388" s="149" t="s">
        <v>200</v>
      </c>
      <c r="AU388" s="149" t="s">
        <v>96</v>
      </c>
      <c r="AV388" s="12" t="s">
        <v>94</v>
      </c>
      <c r="AW388" s="12" t="s">
        <v>41</v>
      </c>
      <c r="AX388" s="12" t="s">
        <v>86</v>
      </c>
      <c r="AY388" s="149" t="s">
        <v>190</v>
      </c>
    </row>
    <row r="389" spans="2:65" s="14" customFormat="1" ht="11.25">
      <c r="B389" s="161"/>
      <c r="D389" s="148" t="s">
        <v>200</v>
      </c>
      <c r="E389" s="162" t="s">
        <v>1</v>
      </c>
      <c r="F389" s="163" t="s">
        <v>2041</v>
      </c>
      <c r="H389" s="164">
        <v>2.3460000000000001</v>
      </c>
      <c r="I389" s="165"/>
      <c r="L389" s="161"/>
      <c r="M389" s="166"/>
      <c r="T389" s="167"/>
      <c r="AT389" s="162" t="s">
        <v>200</v>
      </c>
      <c r="AU389" s="162" t="s">
        <v>96</v>
      </c>
      <c r="AV389" s="14" t="s">
        <v>96</v>
      </c>
      <c r="AW389" s="14" t="s">
        <v>41</v>
      </c>
      <c r="AX389" s="14" t="s">
        <v>86</v>
      </c>
      <c r="AY389" s="162" t="s">
        <v>190</v>
      </c>
    </row>
    <row r="390" spans="2:65" s="12" customFormat="1" ht="11.25">
      <c r="B390" s="147"/>
      <c r="D390" s="148" t="s">
        <v>200</v>
      </c>
      <c r="E390" s="149" t="s">
        <v>1</v>
      </c>
      <c r="F390" s="150" t="s">
        <v>2042</v>
      </c>
      <c r="H390" s="149" t="s">
        <v>1</v>
      </c>
      <c r="I390" s="151"/>
      <c r="L390" s="147"/>
      <c r="M390" s="152"/>
      <c r="T390" s="153"/>
      <c r="AT390" s="149" t="s">
        <v>200</v>
      </c>
      <c r="AU390" s="149" t="s">
        <v>96</v>
      </c>
      <c r="AV390" s="12" t="s">
        <v>94</v>
      </c>
      <c r="AW390" s="12" t="s">
        <v>41</v>
      </c>
      <c r="AX390" s="12" t="s">
        <v>86</v>
      </c>
      <c r="AY390" s="149" t="s">
        <v>190</v>
      </c>
    </row>
    <row r="391" spans="2:65" s="14" customFormat="1" ht="11.25">
      <c r="B391" s="161"/>
      <c r="D391" s="148" t="s">
        <v>200</v>
      </c>
      <c r="E391" s="162" t="s">
        <v>1</v>
      </c>
      <c r="F391" s="163" t="s">
        <v>2043</v>
      </c>
      <c r="H391" s="164">
        <v>3.581</v>
      </c>
      <c r="I391" s="165"/>
      <c r="L391" s="161"/>
      <c r="M391" s="166"/>
      <c r="T391" s="167"/>
      <c r="AT391" s="162" t="s">
        <v>200</v>
      </c>
      <c r="AU391" s="162" t="s">
        <v>96</v>
      </c>
      <c r="AV391" s="14" t="s">
        <v>96</v>
      </c>
      <c r="AW391" s="14" t="s">
        <v>41</v>
      </c>
      <c r="AX391" s="14" t="s">
        <v>86</v>
      </c>
      <c r="AY391" s="162" t="s">
        <v>190</v>
      </c>
    </row>
    <row r="392" spans="2:65" s="12" customFormat="1" ht="11.25">
      <c r="B392" s="147"/>
      <c r="D392" s="148" t="s">
        <v>200</v>
      </c>
      <c r="E392" s="149" t="s">
        <v>1</v>
      </c>
      <c r="F392" s="150" t="s">
        <v>2044</v>
      </c>
      <c r="H392" s="149" t="s">
        <v>1</v>
      </c>
      <c r="I392" s="151"/>
      <c r="L392" s="147"/>
      <c r="M392" s="152"/>
      <c r="T392" s="153"/>
      <c r="AT392" s="149" t="s">
        <v>200</v>
      </c>
      <c r="AU392" s="149" t="s">
        <v>96</v>
      </c>
      <c r="AV392" s="12" t="s">
        <v>94</v>
      </c>
      <c r="AW392" s="12" t="s">
        <v>41</v>
      </c>
      <c r="AX392" s="12" t="s">
        <v>86</v>
      </c>
      <c r="AY392" s="149" t="s">
        <v>190</v>
      </c>
    </row>
    <row r="393" spans="2:65" s="14" customFormat="1" ht="11.25">
      <c r="B393" s="161"/>
      <c r="D393" s="148" t="s">
        <v>200</v>
      </c>
      <c r="E393" s="162" t="s">
        <v>1</v>
      </c>
      <c r="F393" s="163" t="s">
        <v>2045</v>
      </c>
      <c r="H393" s="164">
        <v>1.091</v>
      </c>
      <c r="I393" s="165"/>
      <c r="L393" s="161"/>
      <c r="M393" s="166"/>
      <c r="T393" s="167"/>
      <c r="AT393" s="162" t="s">
        <v>200</v>
      </c>
      <c r="AU393" s="162" t="s">
        <v>96</v>
      </c>
      <c r="AV393" s="14" t="s">
        <v>96</v>
      </c>
      <c r="AW393" s="14" t="s">
        <v>41</v>
      </c>
      <c r="AX393" s="14" t="s">
        <v>86</v>
      </c>
      <c r="AY393" s="162" t="s">
        <v>190</v>
      </c>
    </row>
    <row r="394" spans="2:65" s="12" customFormat="1" ht="11.25">
      <c r="B394" s="147"/>
      <c r="D394" s="148" t="s">
        <v>200</v>
      </c>
      <c r="E394" s="149" t="s">
        <v>1</v>
      </c>
      <c r="F394" s="150" t="s">
        <v>2046</v>
      </c>
      <c r="H394" s="149" t="s">
        <v>1</v>
      </c>
      <c r="I394" s="151"/>
      <c r="L394" s="147"/>
      <c r="M394" s="152"/>
      <c r="T394" s="153"/>
      <c r="AT394" s="149" t="s">
        <v>200</v>
      </c>
      <c r="AU394" s="149" t="s">
        <v>96</v>
      </c>
      <c r="AV394" s="12" t="s">
        <v>94</v>
      </c>
      <c r="AW394" s="12" t="s">
        <v>41</v>
      </c>
      <c r="AX394" s="12" t="s">
        <v>86</v>
      </c>
      <c r="AY394" s="149" t="s">
        <v>190</v>
      </c>
    </row>
    <row r="395" spans="2:65" s="14" customFormat="1" ht="11.25">
      <c r="B395" s="161"/>
      <c r="D395" s="148" t="s">
        <v>200</v>
      </c>
      <c r="E395" s="162" t="s">
        <v>1</v>
      </c>
      <c r="F395" s="163" t="s">
        <v>2047</v>
      </c>
      <c r="H395" s="164">
        <v>1.4219999999999999</v>
      </c>
      <c r="I395" s="165"/>
      <c r="L395" s="161"/>
      <c r="M395" s="166"/>
      <c r="T395" s="167"/>
      <c r="AT395" s="162" t="s">
        <v>200</v>
      </c>
      <c r="AU395" s="162" t="s">
        <v>96</v>
      </c>
      <c r="AV395" s="14" t="s">
        <v>96</v>
      </c>
      <c r="AW395" s="14" t="s">
        <v>41</v>
      </c>
      <c r="AX395" s="14" t="s">
        <v>86</v>
      </c>
      <c r="AY395" s="162" t="s">
        <v>190</v>
      </c>
    </row>
    <row r="396" spans="2:65" s="12" customFormat="1" ht="11.25">
      <c r="B396" s="147"/>
      <c r="D396" s="148" t="s">
        <v>200</v>
      </c>
      <c r="E396" s="149" t="s">
        <v>1</v>
      </c>
      <c r="F396" s="150" t="s">
        <v>2048</v>
      </c>
      <c r="H396" s="149" t="s">
        <v>1</v>
      </c>
      <c r="I396" s="151"/>
      <c r="L396" s="147"/>
      <c r="M396" s="152"/>
      <c r="T396" s="153"/>
      <c r="AT396" s="149" t="s">
        <v>200</v>
      </c>
      <c r="AU396" s="149" t="s">
        <v>96</v>
      </c>
      <c r="AV396" s="12" t="s">
        <v>94</v>
      </c>
      <c r="AW396" s="12" t="s">
        <v>41</v>
      </c>
      <c r="AX396" s="12" t="s">
        <v>86</v>
      </c>
      <c r="AY396" s="149" t="s">
        <v>190</v>
      </c>
    </row>
    <row r="397" spans="2:65" s="14" customFormat="1" ht="11.25">
      <c r="B397" s="161"/>
      <c r="D397" s="148" t="s">
        <v>200</v>
      </c>
      <c r="E397" s="162" t="s">
        <v>1</v>
      </c>
      <c r="F397" s="163" t="s">
        <v>2049</v>
      </c>
      <c r="H397" s="164">
        <v>3.1219999999999999</v>
      </c>
      <c r="I397" s="165"/>
      <c r="L397" s="161"/>
      <c r="M397" s="166"/>
      <c r="T397" s="167"/>
      <c r="AT397" s="162" t="s">
        <v>200</v>
      </c>
      <c r="AU397" s="162" t="s">
        <v>96</v>
      </c>
      <c r="AV397" s="14" t="s">
        <v>96</v>
      </c>
      <c r="AW397" s="14" t="s">
        <v>41</v>
      </c>
      <c r="AX397" s="14" t="s">
        <v>86</v>
      </c>
      <c r="AY397" s="162" t="s">
        <v>190</v>
      </c>
    </row>
    <row r="398" spans="2:65" s="15" customFormat="1" ht="11.25">
      <c r="B398" s="168"/>
      <c r="D398" s="148" t="s">
        <v>200</v>
      </c>
      <c r="E398" s="169" t="s">
        <v>1</v>
      </c>
      <c r="F398" s="170" t="s">
        <v>207</v>
      </c>
      <c r="H398" s="171">
        <v>11.561999999999999</v>
      </c>
      <c r="I398" s="172"/>
      <c r="L398" s="168"/>
      <c r="M398" s="173"/>
      <c r="T398" s="174"/>
      <c r="AT398" s="169" t="s">
        <v>200</v>
      </c>
      <c r="AU398" s="169" t="s">
        <v>96</v>
      </c>
      <c r="AV398" s="15" t="s">
        <v>198</v>
      </c>
      <c r="AW398" s="15" t="s">
        <v>41</v>
      </c>
      <c r="AX398" s="15" t="s">
        <v>94</v>
      </c>
      <c r="AY398" s="169" t="s">
        <v>190</v>
      </c>
    </row>
    <row r="399" spans="2:65" s="1" customFormat="1" ht="16.5" customHeight="1">
      <c r="B399" s="33"/>
      <c r="C399" s="134" t="s">
        <v>449</v>
      </c>
      <c r="D399" s="134" t="s">
        <v>193</v>
      </c>
      <c r="E399" s="135" t="s">
        <v>2050</v>
      </c>
      <c r="F399" s="136" t="s">
        <v>2051</v>
      </c>
      <c r="G399" s="137" t="s">
        <v>291</v>
      </c>
      <c r="H399" s="138">
        <v>0.79</v>
      </c>
      <c r="I399" s="139"/>
      <c r="J399" s="140">
        <f>ROUND(I399*H399,2)</f>
        <v>0</v>
      </c>
      <c r="K399" s="136" t="s">
        <v>197</v>
      </c>
      <c r="L399" s="33"/>
      <c r="M399" s="141" t="s">
        <v>1</v>
      </c>
      <c r="N399" s="142" t="s">
        <v>51</v>
      </c>
      <c r="P399" s="143">
        <f>O399*H399</f>
        <v>0</v>
      </c>
      <c r="Q399" s="143">
        <v>1.0492699999999999</v>
      </c>
      <c r="R399" s="143">
        <f>Q399*H399</f>
        <v>0.82892330000000003</v>
      </c>
      <c r="S399" s="143">
        <v>0</v>
      </c>
      <c r="T399" s="144">
        <f>S399*H399</f>
        <v>0</v>
      </c>
      <c r="AR399" s="145" t="s">
        <v>198</v>
      </c>
      <c r="AT399" s="145" t="s">
        <v>193</v>
      </c>
      <c r="AU399" s="145" t="s">
        <v>96</v>
      </c>
      <c r="AY399" s="17" t="s">
        <v>190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7" t="s">
        <v>94</v>
      </c>
      <c r="BK399" s="146">
        <f>ROUND(I399*H399,2)</f>
        <v>0</v>
      </c>
      <c r="BL399" s="17" t="s">
        <v>198</v>
      </c>
      <c r="BM399" s="145" t="s">
        <v>2052</v>
      </c>
    </row>
    <row r="400" spans="2:65" s="1" customFormat="1" ht="16.5" customHeight="1">
      <c r="B400" s="33"/>
      <c r="C400" s="134" t="s">
        <v>454</v>
      </c>
      <c r="D400" s="134" t="s">
        <v>193</v>
      </c>
      <c r="E400" s="135" t="s">
        <v>2053</v>
      </c>
      <c r="F400" s="136" t="s">
        <v>2054</v>
      </c>
      <c r="G400" s="137" t="s">
        <v>196</v>
      </c>
      <c r="H400" s="138">
        <v>82.816999999999993</v>
      </c>
      <c r="I400" s="139"/>
      <c r="J400" s="140">
        <f>ROUND(I400*H400,2)</f>
        <v>0</v>
      </c>
      <c r="K400" s="136" t="s">
        <v>197</v>
      </c>
      <c r="L400" s="33"/>
      <c r="M400" s="141" t="s">
        <v>1</v>
      </c>
      <c r="N400" s="142" t="s">
        <v>51</v>
      </c>
      <c r="P400" s="143">
        <f>O400*H400</f>
        <v>0</v>
      </c>
      <c r="Q400" s="143">
        <v>1.4120000000000001E-2</v>
      </c>
      <c r="R400" s="143">
        <f>Q400*H400</f>
        <v>1.1693760399999999</v>
      </c>
      <c r="S400" s="143">
        <v>0</v>
      </c>
      <c r="T400" s="144">
        <f>S400*H400</f>
        <v>0</v>
      </c>
      <c r="AR400" s="145" t="s">
        <v>198</v>
      </c>
      <c r="AT400" s="145" t="s">
        <v>193</v>
      </c>
      <c r="AU400" s="145" t="s">
        <v>96</v>
      </c>
      <c r="AY400" s="17" t="s">
        <v>190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7" t="s">
        <v>94</v>
      </c>
      <c r="BK400" s="146">
        <f>ROUND(I400*H400,2)</f>
        <v>0</v>
      </c>
      <c r="BL400" s="17" t="s">
        <v>198</v>
      </c>
      <c r="BM400" s="145" t="s">
        <v>2055</v>
      </c>
    </row>
    <row r="401" spans="2:51" s="12" customFormat="1" ht="11.25">
      <c r="B401" s="147"/>
      <c r="D401" s="148" t="s">
        <v>200</v>
      </c>
      <c r="E401" s="149" t="s">
        <v>1</v>
      </c>
      <c r="F401" s="150" t="s">
        <v>1922</v>
      </c>
      <c r="H401" s="149" t="s">
        <v>1</v>
      </c>
      <c r="I401" s="151"/>
      <c r="L401" s="147"/>
      <c r="M401" s="152"/>
      <c r="T401" s="153"/>
      <c r="AT401" s="149" t="s">
        <v>200</v>
      </c>
      <c r="AU401" s="149" t="s">
        <v>96</v>
      </c>
      <c r="AV401" s="12" t="s">
        <v>94</v>
      </c>
      <c r="AW401" s="12" t="s">
        <v>41</v>
      </c>
      <c r="AX401" s="12" t="s">
        <v>86</v>
      </c>
      <c r="AY401" s="149" t="s">
        <v>190</v>
      </c>
    </row>
    <row r="402" spans="2:51" s="12" customFormat="1" ht="11.25">
      <c r="B402" s="147"/>
      <c r="D402" s="148" t="s">
        <v>200</v>
      </c>
      <c r="E402" s="149" t="s">
        <v>1</v>
      </c>
      <c r="F402" s="150" t="s">
        <v>2040</v>
      </c>
      <c r="H402" s="149" t="s">
        <v>1</v>
      </c>
      <c r="I402" s="151"/>
      <c r="L402" s="147"/>
      <c r="M402" s="152"/>
      <c r="T402" s="153"/>
      <c r="AT402" s="149" t="s">
        <v>200</v>
      </c>
      <c r="AU402" s="149" t="s">
        <v>96</v>
      </c>
      <c r="AV402" s="12" t="s">
        <v>94</v>
      </c>
      <c r="AW402" s="12" t="s">
        <v>41</v>
      </c>
      <c r="AX402" s="12" t="s">
        <v>86</v>
      </c>
      <c r="AY402" s="149" t="s">
        <v>190</v>
      </c>
    </row>
    <row r="403" spans="2:51" s="14" customFormat="1" ht="11.25">
      <c r="B403" s="161"/>
      <c r="D403" s="148" t="s">
        <v>200</v>
      </c>
      <c r="E403" s="162" t="s">
        <v>1</v>
      </c>
      <c r="F403" s="163" t="s">
        <v>2056</v>
      </c>
      <c r="H403" s="164">
        <v>3.65</v>
      </c>
      <c r="I403" s="165"/>
      <c r="L403" s="161"/>
      <c r="M403" s="166"/>
      <c r="T403" s="167"/>
      <c r="AT403" s="162" t="s">
        <v>200</v>
      </c>
      <c r="AU403" s="162" t="s">
        <v>96</v>
      </c>
      <c r="AV403" s="14" t="s">
        <v>96</v>
      </c>
      <c r="AW403" s="14" t="s">
        <v>41</v>
      </c>
      <c r="AX403" s="14" t="s">
        <v>86</v>
      </c>
      <c r="AY403" s="162" t="s">
        <v>190</v>
      </c>
    </row>
    <row r="404" spans="2:51" s="14" customFormat="1" ht="11.25">
      <c r="B404" s="161"/>
      <c r="D404" s="148" t="s">
        <v>200</v>
      </c>
      <c r="E404" s="162" t="s">
        <v>1</v>
      </c>
      <c r="F404" s="163" t="s">
        <v>2057</v>
      </c>
      <c r="H404" s="164">
        <v>1.84</v>
      </c>
      <c r="I404" s="165"/>
      <c r="L404" s="161"/>
      <c r="M404" s="166"/>
      <c r="T404" s="167"/>
      <c r="AT404" s="162" t="s">
        <v>200</v>
      </c>
      <c r="AU404" s="162" t="s">
        <v>96</v>
      </c>
      <c r="AV404" s="14" t="s">
        <v>96</v>
      </c>
      <c r="AW404" s="14" t="s">
        <v>41</v>
      </c>
      <c r="AX404" s="14" t="s">
        <v>86</v>
      </c>
      <c r="AY404" s="162" t="s">
        <v>190</v>
      </c>
    </row>
    <row r="405" spans="2:51" s="12" customFormat="1" ht="11.25">
      <c r="B405" s="147"/>
      <c r="D405" s="148" t="s">
        <v>200</v>
      </c>
      <c r="E405" s="149" t="s">
        <v>1</v>
      </c>
      <c r="F405" s="150" t="s">
        <v>2042</v>
      </c>
      <c r="H405" s="149" t="s">
        <v>1</v>
      </c>
      <c r="I405" s="151"/>
      <c r="L405" s="147"/>
      <c r="M405" s="152"/>
      <c r="T405" s="153"/>
      <c r="AT405" s="149" t="s">
        <v>200</v>
      </c>
      <c r="AU405" s="149" t="s">
        <v>96</v>
      </c>
      <c r="AV405" s="12" t="s">
        <v>94</v>
      </c>
      <c r="AW405" s="12" t="s">
        <v>41</v>
      </c>
      <c r="AX405" s="12" t="s">
        <v>86</v>
      </c>
      <c r="AY405" s="149" t="s">
        <v>190</v>
      </c>
    </row>
    <row r="406" spans="2:51" s="14" customFormat="1" ht="11.25">
      <c r="B406" s="161"/>
      <c r="D406" s="148" t="s">
        <v>200</v>
      </c>
      <c r="E406" s="162" t="s">
        <v>1</v>
      </c>
      <c r="F406" s="163" t="s">
        <v>2058</v>
      </c>
      <c r="H406" s="164">
        <v>22.381</v>
      </c>
      <c r="I406" s="165"/>
      <c r="L406" s="161"/>
      <c r="M406" s="166"/>
      <c r="T406" s="167"/>
      <c r="AT406" s="162" t="s">
        <v>200</v>
      </c>
      <c r="AU406" s="162" t="s">
        <v>96</v>
      </c>
      <c r="AV406" s="14" t="s">
        <v>96</v>
      </c>
      <c r="AW406" s="14" t="s">
        <v>41</v>
      </c>
      <c r="AX406" s="14" t="s">
        <v>86</v>
      </c>
      <c r="AY406" s="162" t="s">
        <v>190</v>
      </c>
    </row>
    <row r="407" spans="2:51" s="14" customFormat="1" ht="11.25">
      <c r="B407" s="161"/>
      <c r="D407" s="148" t="s">
        <v>200</v>
      </c>
      <c r="E407" s="162" t="s">
        <v>1</v>
      </c>
      <c r="F407" s="163" t="s">
        <v>2059</v>
      </c>
      <c r="H407" s="164">
        <v>3.85</v>
      </c>
      <c r="I407" s="165"/>
      <c r="L407" s="161"/>
      <c r="M407" s="166"/>
      <c r="T407" s="167"/>
      <c r="AT407" s="162" t="s">
        <v>200</v>
      </c>
      <c r="AU407" s="162" t="s">
        <v>96</v>
      </c>
      <c r="AV407" s="14" t="s">
        <v>96</v>
      </c>
      <c r="AW407" s="14" t="s">
        <v>41</v>
      </c>
      <c r="AX407" s="14" t="s">
        <v>86</v>
      </c>
      <c r="AY407" s="162" t="s">
        <v>190</v>
      </c>
    </row>
    <row r="408" spans="2:51" s="12" customFormat="1" ht="11.25">
      <c r="B408" s="147"/>
      <c r="D408" s="148" t="s">
        <v>200</v>
      </c>
      <c r="E408" s="149" t="s">
        <v>1</v>
      </c>
      <c r="F408" s="150" t="s">
        <v>2044</v>
      </c>
      <c r="H408" s="149" t="s">
        <v>1</v>
      </c>
      <c r="I408" s="151"/>
      <c r="L408" s="147"/>
      <c r="M408" s="152"/>
      <c r="T408" s="153"/>
      <c r="AT408" s="149" t="s">
        <v>200</v>
      </c>
      <c r="AU408" s="149" t="s">
        <v>96</v>
      </c>
      <c r="AV408" s="12" t="s">
        <v>94</v>
      </c>
      <c r="AW408" s="12" t="s">
        <v>41</v>
      </c>
      <c r="AX408" s="12" t="s">
        <v>86</v>
      </c>
      <c r="AY408" s="149" t="s">
        <v>190</v>
      </c>
    </row>
    <row r="409" spans="2:51" s="14" customFormat="1" ht="11.25">
      <c r="B409" s="161"/>
      <c r="D409" s="148" t="s">
        <v>200</v>
      </c>
      <c r="E409" s="162" t="s">
        <v>1</v>
      </c>
      <c r="F409" s="163" t="s">
        <v>2060</v>
      </c>
      <c r="H409" s="164">
        <v>30.36</v>
      </c>
      <c r="I409" s="165"/>
      <c r="L409" s="161"/>
      <c r="M409" s="166"/>
      <c r="T409" s="167"/>
      <c r="AT409" s="162" t="s">
        <v>200</v>
      </c>
      <c r="AU409" s="162" t="s">
        <v>96</v>
      </c>
      <c r="AV409" s="14" t="s">
        <v>96</v>
      </c>
      <c r="AW409" s="14" t="s">
        <v>41</v>
      </c>
      <c r="AX409" s="14" t="s">
        <v>86</v>
      </c>
      <c r="AY409" s="162" t="s">
        <v>190</v>
      </c>
    </row>
    <row r="410" spans="2:51" s="13" customFormat="1" ht="11.25">
      <c r="B410" s="154"/>
      <c r="D410" s="148" t="s">
        <v>200</v>
      </c>
      <c r="E410" s="155" t="s">
        <v>1</v>
      </c>
      <c r="F410" s="156" t="s">
        <v>203</v>
      </c>
      <c r="H410" s="157">
        <v>62.081000000000003</v>
      </c>
      <c r="I410" s="158"/>
      <c r="L410" s="154"/>
      <c r="M410" s="159"/>
      <c r="T410" s="160"/>
      <c r="AT410" s="155" t="s">
        <v>200</v>
      </c>
      <c r="AU410" s="155" t="s">
        <v>96</v>
      </c>
      <c r="AV410" s="13" t="s">
        <v>204</v>
      </c>
      <c r="AW410" s="13" t="s">
        <v>41</v>
      </c>
      <c r="AX410" s="13" t="s">
        <v>86</v>
      </c>
      <c r="AY410" s="155" t="s">
        <v>190</v>
      </c>
    </row>
    <row r="411" spans="2:51" s="12" customFormat="1" ht="11.25">
      <c r="B411" s="147"/>
      <c r="D411" s="148" t="s">
        <v>200</v>
      </c>
      <c r="E411" s="149" t="s">
        <v>1</v>
      </c>
      <c r="F411" s="150" t="s">
        <v>2046</v>
      </c>
      <c r="H411" s="149" t="s">
        <v>1</v>
      </c>
      <c r="I411" s="151"/>
      <c r="L411" s="147"/>
      <c r="M411" s="152"/>
      <c r="T411" s="153"/>
      <c r="AT411" s="149" t="s">
        <v>200</v>
      </c>
      <c r="AU411" s="149" t="s">
        <v>96</v>
      </c>
      <c r="AV411" s="12" t="s">
        <v>94</v>
      </c>
      <c r="AW411" s="12" t="s">
        <v>41</v>
      </c>
      <c r="AX411" s="12" t="s">
        <v>86</v>
      </c>
      <c r="AY411" s="149" t="s">
        <v>190</v>
      </c>
    </row>
    <row r="412" spans="2:51" s="14" customFormat="1" ht="11.25">
      <c r="B412" s="161"/>
      <c r="D412" s="148" t="s">
        <v>200</v>
      </c>
      <c r="E412" s="162" t="s">
        <v>1</v>
      </c>
      <c r="F412" s="163" t="s">
        <v>2061</v>
      </c>
      <c r="H412" s="164">
        <v>2.976</v>
      </c>
      <c r="I412" s="165"/>
      <c r="L412" s="161"/>
      <c r="M412" s="166"/>
      <c r="T412" s="167"/>
      <c r="AT412" s="162" t="s">
        <v>200</v>
      </c>
      <c r="AU412" s="162" t="s">
        <v>96</v>
      </c>
      <c r="AV412" s="14" t="s">
        <v>96</v>
      </c>
      <c r="AW412" s="14" t="s">
        <v>41</v>
      </c>
      <c r="AX412" s="14" t="s">
        <v>86</v>
      </c>
      <c r="AY412" s="162" t="s">
        <v>190</v>
      </c>
    </row>
    <row r="413" spans="2:51" s="12" customFormat="1" ht="11.25">
      <c r="B413" s="147"/>
      <c r="D413" s="148" t="s">
        <v>200</v>
      </c>
      <c r="E413" s="149" t="s">
        <v>1</v>
      </c>
      <c r="F413" s="150" t="s">
        <v>2048</v>
      </c>
      <c r="H413" s="149" t="s">
        <v>1</v>
      </c>
      <c r="I413" s="151"/>
      <c r="L413" s="147"/>
      <c r="M413" s="152"/>
      <c r="T413" s="153"/>
      <c r="AT413" s="149" t="s">
        <v>200</v>
      </c>
      <c r="AU413" s="149" t="s">
        <v>96</v>
      </c>
      <c r="AV413" s="12" t="s">
        <v>94</v>
      </c>
      <c r="AW413" s="12" t="s">
        <v>41</v>
      </c>
      <c r="AX413" s="12" t="s">
        <v>86</v>
      </c>
      <c r="AY413" s="149" t="s">
        <v>190</v>
      </c>
    </row>
    <row r="414" spans="2:51" s="14" customFormat="1" ht="11.25">
      <c r="B414" s="161"/>
      <c r="D414" s="148" t="s">
        <v>200</v>
      </c>
      <c r="E414" s="162" t="s">
        <v>1</v>
      </c>
      <c r="F414" s="163" t="s">
        <v>2062</v>
      </c>
      <c r="H414" s="164">
        <v>12.743</v>
      </c>
      <c r="I414" s="165"/>
      <c r="L414" s="161"/>
      <c r="M414" s="166"/>
      <c r="T414" s="167"/>
      <c r="AT414" s="162" t="s">
        <v>200</v>
      </c>
      <c r="AU414" s="162" t="s">
        <v>96</v>
      </c>
      <c r="AV414" s="14" t="s">
        <v>96</v>
      </c>
      <c r="AW414" s="14" t="s">
        <v>41</v>
      </c>
      <c r="AX414" s="14" t="s">
        <v>86</v>
      </c>
      <c r="AY414" s="162" t="s">
        <v>190</v>
      </c>
    </row>
    <row r="415" spans="2:51" s="14" customFormat="1" ht="11.25">
      <c r="B415" s="161"/>
      <c r="D415" s="148" t="s">
        <v>200</v>
      </c>
      <c r="E415" s="162" t="s">
        <v>1</v>
      </c>
      <c r="F415" s="163" t="s">
        <v>2063</v>
      </c>
      <c r="H415" s="164">
        <v>5.0170000000000003</v>
      </c>
      <c r="I415" s="165"/>
      <c r="L415" s="161"/>
      <c r="M415" s="166"/>
      <c r="T415" s="167"/>
      <c r="AT415" s="162" t="s">
        <v>200</v>
      </c>
      <c r="AU415" s="162" t="s">
        <v>96</v>
      </c>
      <c r="AV415" s="14" t="s">
        <v>96</v>
      </c>
      <c r="AW415" s="14" t="s">
        <v>41</v>
      </c>
      <c r="AX415" s="14" t="s">
        <v>86</v>
      </c>
      <c r="AY415" s="162" t="s">
        <v>190</v>
      </c>
    </row>
    <row r="416" spans="2:51" s="13" customFormat="1" ht="11.25">
      <c r="B416" s="154"/>
      <c r="D416" s="148" t="s">
        <v>200</v>
      </c>
      <c r="E416" s="155" t="s">
        <v>1</v>
      </c>
      <c r="F416" s="156" t="s">
        <v>203</v>
      </c>
      <c r="H416" s="157">
        <v>20.736000000000001</v>
      </c>
      <c r="I416" s="158"/>
      <c r="L416" s="154"/>
      <c r="M416" s="159"/>
      <c r="T416" s="160"/>
      <c r="AT416" s="155" t="s">
        <v>200</v>
      </c>
      <c r="AU416" s="155" t="s">
        <v>96</v>
      </c>
      <c r="AV416" s="13" t="s">
        <v>204</v>
      </c>
      <c r="AW416" s="13" t="s">
        <v>41</v>
      </c>
      <c r="AX416" s="13" t="s">
        <v>86</v>
      </c>
      <c r="AY416" s="155" t="s">
        <v>190</v>
      </c>
    </row>
    <row r="417" spans="2:65" s="15" customFormat="1" ht="11.25">
      <c r="B417" s="168"/>
      <c r="D417" s="148" t="s">
        <v>200</v>
      </c>
      <c r="E417" s="169" t="s">
        <v>1</v>
      </c>
      <c r="F417" s="170" t="s">
        <v>207</v>
      </c>
      <c r="H417" s="171">
        <v>82.816999999999993</v>
      </c>
      <c r="I417" s="172"/>
      <c r="L417" s="168"/>
      <c r="M417" s="173"/>
      <c r="T417" s="174"/>
      <c r="AT417" s="169" t="s">
        <v>200</v>
      </c>
      <c r="AU417" s="169" t="s">
        <v>96</v>
      </c>
      <c r="AV417" s="15" t="s">
        <v>198</v>
      </c>
      <c r="AW417" s="15" t="s">
        <v>41</v>
      </c>
      <c r="AX417" s="15" t="s">
        <v>94</v>
      </c>
      <c r="AY417" s="169" t="s">
        <v>190</v>
      </c>
    </row>
    <row r="418" spans="2:65" s="1" customFormat="1" ht="16.5" customHeight="1">
      <c r="B418" s="33"/>
      <c r="C418" s="134" t="s">
        <v>464</v>
      </c>
      <c r="D418" s="134" t="s">
        <v>193</v>
      </c>
      <c r="E418" s="135" t="s">
        <v>2064</v>
      </c>
      <c r="F418" s="136" t="s">
        <v>2065</v>
      </c>
      <c r="G418" s="137" t="s">
        <v>196</v>
      </c>
      <c r="H418" s="138">
        <v>82.816999999999993</v>
      </c>
      <c r="I418" s="139"/>
      <c r="J418" s="140">
        <f>ROUND(I418*H418,2)</f>
        <v>0</v>
      </c>
      <c r="K418" s="136" t="s">
        <v>197</v>
      </c>
      <c r="L418" s="33"/>
      <c r="M418" s="141" t="s">
        <v>1</v>
      </c>
      <c r="N418" s="142" t="s">
        <v>51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198</v>
      </c>
      <c r="AT418" s="145" t="s">
        <v>193</v>
      </c>
      <c r="AU418" s="145" t="s">
        <v>96</v>
      </c>
      <c r="AY418" s="17" t="s">
        <v>190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7" t="s">
        <v>94</v>
      </c>
      <c r="BK418" s="146">
        <f>ROUND(I418*H418,2)</f>
        <v>0</v>
      </c>
      <c r="BL418" s="17" t="s">
        <v>198</v>
      </c>
      <c r="BM418" s="145" t="s">
        <v>2066</v>
      </c>
    </row>
    <row r="419" spans="2:65" s="1" customFormat="1" ht="16.5" customHeight="1">
      <c r="B419" s="33"/>
      <c r="C419" s="134" t="s">
        <v>472</v>
      </c>
      <c r="D419" s="134" t="s">
        <v>193</v>
      </c>
      <c r="E419" s="135" t="s">
        <v>2067</v>
      </c>
      <c r="F419" s="136" t="s">
        <v>2068</v>
      </c>
      <c r="G419" s="137" t="s">
        <v>218</v>
      </c>
      <c r="H419" s="138">
        <v>24</v>
      </c>
      <c r="I419" s="139"/>
      <c r="J419" s="140">
        <f>ROUND(I419*H419,2)</f>
        <v>0</v>
      </c>
      <c r="K419" s="136" t="s">
        <v>1878</v>
      </c>
      <c r="L419" s="33"/>
      <c r="M419" s="141" t="s">
        <v>1</v>
      </c>
      <c r="N419" s="142" t="s">
        <v>51</v>
      </c>
      <c r="P419" s="143">
        <f>O419*H419</f>
        <v>0</v>
      </c>
      <c r="Q419" s="143">
        <v>0.248</v>
      </c>
      <c r="R419" s="143">
        <f>Q419*H419</f>
        <v>5.952</v>
      </c>
      <c r="S419" s="143">
        <v>0</v>
      </c>
      <c r="T419" s="144">
        <f>S419*H419</f>
        <v>0</v>
      </c>
      <c r="AR419" s="145" t="s">
        <v>198</v>
      </c>
      <c r="AT419" s="145" t="s">
        <v>193</v>
      </c>
      <c r="AU419" s="145" t="s">
        <v>96</v>
      </c>
      <c r="AY419" s="17" t="s">
        <v>190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7" t="s">
        <v>94</v>
      </c>
      <c r="BK419" s="146">
        <f>ROUND(I419*H419,2)</f>
        <v>0</v>
      </c>
      <c r="BL419" s="17" t="s">
        <v>198</v>
      </c>
      <c r="BM419" s="145" t="s">
        <v>2069</v>
      </c>
    </row>
    <row r="420" spans="2:65" s="1" customFormat="1" ht="24.2" customHeight="1">
      <c r="B420" s="33"/>
      <c r="C420" s="134" t="s">
        <v>483</v>
      </c>
      <c r="D420" s="134" t="s">
        <v>193</v>
      </c>
      <c r="E420" s="135" t="s">
        <v>2070</v>
      </c>
      <c r="F420" s="136" t="s">
        <v>2071</v>
      </c>
      <c r="G420" s="137" t="s">
        <v>196</v>
      </c>
      <c r="H420" s="138">
        <v>23.507999999999999</v>
      </c>
      <c r="I420" s="139"/>
      <c r="J420" s="140">
        <f>ROUND(I420*H420,2)</f>
        <v>0</v>
      </c>
      <c r="K420" s="136" t="s">
        <v>1878</v>
      </c>
      <c r="L420" s="33"/>
      <c r="M420" s="141" t="s">
        <v>1</v>
      </c>
      <c r="N420" s="142" t="s">
        <v>51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198</v>
      </c>
      <c r="AT420" s="145" t="s">
        <v>193</v>
      </c>
      <c r="AU420" s="145" t="s">
        <v>96</v>
      </c>
      <c r="AY420" s="17" t="s">
        <v>190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7" t="s">
        <v>94</v>
      </c>
      <c r="BK420" s="146">
        <f>ROUND(I420*H420,2)</f>
        <v>0</v>
      </c>
      <c r="BL420" s="17" t="s">
        <v>198</v>
      </c>
      <c r="BM420" s="145" t="s">
        <v>2072</v>
      </c>
    </row>
    <row r="421" spans="2:65" s="12" customFormat="1" ht="11.25">
      <c r="B421" s="147"/>
      <c r="D421" s="148" t="s">
        <v>200</v>
      </c>
      <c r="E421" s="149" t="s">
        <v>1</v>
      </c>
      <c r="F421" s="150" t="s">
        <v>2073</v>
      </c>
      <c r="H421" s="149" t="s">
        <v>1</v>
      </c>
      <c r="I421" s="151"/>
      <c r="L421" s="147"/>
      <c r="M421" s="152"/>
      <c r="T421" s="153"/>
      <c r="AT421" s="149" t="s">
        <v>200</v>
      </c>
      <c r="AU421" s="149" t="s">
        <v>96</v>
      </c>
      <c r="AV421" s="12" t="s">
        <v>94</v>
      </c>
      <c r="AW421" s="12" t="s">
        <v>41</v>
      </c>
      <c r="AX421" s="12" t="s">
        <v>86</v>
      </c>
      <c r="AY421" s="149" t="s">
        <v>190</v>
      </c>
    </row>
    <row r="422" spans="2:65" s="12" customFormat="1" ht="11.25">
      <c r="B422" s="147"/>
      <c r="D422" s="148" t="s">
        <v>200</v>
      </c>
      <c r="E422" s="149" t="s">
        <v>1</v>
      </c>
      <c r="F422" s="150" t="s">
        <v>2074</v>
      </c>
      <c r="H422" s="149" t="s">
        <v>1</v>
      </c>
      <c r="I422" s="151"/>
      <c r="L422" s="147"/>
      <c r="M422" s="152"/>
      <c r="T422" s="153"/>
      <c r="AT422" s="149" t="s">
        <v>200</v>
      </c>
      <c r="AU422" s="149" t="s">
        <v>96</v>
      </c>
      <c r="AV422" s="12" t="s">
        <v>94</v>
      </c>
      <c r="AW422" s="12" t="s">
        <v>41</v>
      </c>
      <c r="AX422" s="12" t="s">
        <v>86</v>
      </c>
      <c r="AY422" s="149" t="s">
        <v>190</v>
      </c>
    </row>
    <row r="423" spans="2:65" s="12" customFormat="1" ht="11.25">
      <c r="B423" s="147"/>
      <c r="D423" s="148" t="s">
        <v>200</v>
      </c>
      <c r="E423" s="149" t="s">
        <v>1</v>
      </c>
      <c r="F423" s="150" t="s">
        <v>2040</v>
      </c>
      <c r="H423" s="149" t="s">
        <v>1</v>
      </c>
      <c r="I423" s="151"/>
      <c r="L423" s="147"/>
      <c r="M423" s="152"/>
      <c r="T423" s="153"/>
      <c r="AT423" s="149" t="s">
        <v>200</v>
      </c>
      <c r="AU423" s="149" t="s">
        <v>96</v>
      </c>
      <c r="AV423" s="12" t="s">
        <v>94</v>
      </c>
      <c r="AW423" s="12" t="s">
        <v>41</v>
      </c>
      <c r="AX423" s="12" t="s">
        <v>86</v>
      </c>
      <c r="AY423" s="149" t="s">
        <v>190</v>
      </c>
    </row>
    <row r="424" spans="2:65" s="14" customFormat="1" ht="11.25">
      <c r="B424" s="161"/>
      <c r="D424" s="148" t="s">
        <v>200</v>
      </c>
      <c r="E424" s="162" t="s">
        <v>1</v>
      </c>
      <c r="F424" s="163" t="s">
        <v>2075</v>
      </c>
      <c r="H424" s="164">
        <v>6.7030000000000003</v>
      </c>
      <c r="I424" s="165"/>
      <c r="L424" s="161"/>
      <c r="M424" s="166"/>
      <c r="T424" s="167"/>
      <c r="AT424" s="162" t="s">
        <v>200</v>
      </c>
      <c r="AU424" s="162" t="s">
        <v>96</v>
      </c>
      <c r="AV424" s="14" t="s">
        <v>96</v>
      </c>
      <c r="AW424" s="14" t="s">
        <v>41</v>
      </c>
      <c r="AX424" s="14" t="s">
        <v>86</v>
      </c>
      <c r="AY424" s="162" t="s">
        <v>190</v>
      </c>
    </row>
    <row r="425" spans="2:65" s="12" customFormat="1" ht="11.25">
      <c r="B425" s="147"/>
      <c r="D425" s="148" t="s">
        <v>200</v>
      </c>
      <c r="E425" s="149" t="s">
        <v>1</v>
      </c>
      <c r="F425" s="150" t="s">
        <v>2046</v>
      </c>
      <c r="H425" s="149" t="s">
        <v>1</v>
      </c>
      <c r="I425" s="151"/>
      <c r="L425" s="147"/>
      <c r="M425" s="152"/>
      <c r="T425" s="153"/>
      <c r="AT425" s="149" t="s">
        <v>200</v>
      </c>
      <c r="AU425" s="149" t="s">
        <v>96</v>
      </c>
      <c r="AV425" s="12" t="s">
        <v>94</v>
      </c>
      <c r="AW425" s="12" t="s">
        <v>41</v>
      </c>
      <c r="AX425" s="12" t="s">
        <v>86</v>
      </c>
      <c r="AY425" s="149" t="s">
        <v>190</v>
      </c>
    </row>
    <row r="426" spans="2:65" s="14" customFormat="1" ht="11.25">
      <c r="B426" s="161"/>
      <c r="D426" s="148" t="s">
        <v>200</v>
      </c>
      <c r="E426" s="162" t="s">
        <v>1</v>
      </c>
      <c r="F426" s="163" t="s">
        <v>2076</v>
      </c>
      <c r="H426" s="164">
        <v>4.0620000000000003</v>
      </c>
      <c r="I426" s="165"/>
      <c r="L426" s="161"/>
      <c r="M426" s="166"/>
      <c r="T426" s="167"/>
      <c r="AT426" s="162" t="s">
        <v>200</v>
      </c>
      <c r="AU426" s="162" t="s">
        <v>96</v>
      </c>
      <c r="AV426" s="14" t="s">
        <v>96</v>
      </c>
      <c r="AW426" s="14" t="s">
        <v>41</v>
      </c>
      <c r="AX426" s="14" t="s">
        <v>86</v>
      </c>
      <c r="AY426" s="162" t="s">
        <v>190</v>
      </c>
    </row>
    <row r="427" spans="2:65" s="12" customFormat="1" ht="11.25">
      <c r="B427" s="147"/>
      <c r="D427" s="148" t="s">
        <v>200</v>
      </c>
      <c r="E427" s="149" t="s">
        <v>1</v>
      </c>
      <c r="F427" s="150" t="s">
        <v>2048</v>
      </c>
      <c r="H427" s="149" t="s">
        <v>1</v>
      </c>
      <c r="I427" s="151"/>
      <c r="L427" s="147"/>
      <c r="M427" s="152"/>
      <c r="T427" s="153"/>
      <c r="AT427" s="149" t="s">
        <v>200</v>
      </c>
      <c r="AU427" s="149" t="s">
        <v>96</v>
      </c>
      <c r="AV427" s="12" t="s">
        <v>94</v>
      </c>
      <c r="AW427" s="12" t="s">
        <v>41</v>
      </c>
      <c r="AX427" s="12" t="s">
        <v>86</v>
      </c>
      <c r="AY427" s="149" t="s">
        <v>190</v>
      </c>
    </row>
    <row r="428" spans="2:65" s="14" customFormat="1" ht="11.25">
      <c r="B428" s="161"/>
      <c r="D428" s="148" t="s">
        <v>200</v>
      </c>
      <c r="E428" s="162" t="s">
        <v>1</v>
      </c>
      <c r="F428" s="163" t="s">
        <v>2062</v>
      </c>
      <c r="H428" s="164">
        <v>12.743</v>
      </c>
      <c r="I428" s="165"/>
      <c r="L428" s="161"/>
      <c r="M428" s="166"/>
      <c r="T428" s="167"/>
      <c r="AT428" s="162" t="s">
        <v>200</v>
      </c>
      <c r="AU428" s="162" t="s">
        <v>96</v>
      </c>
      <c r="AV428" s="14" t="s">
        <v>96</v>
      </c>
      <c r="AW428" s="14" t="s">
        <v>41</v>
      </c>
      <c r="AX428" s="14" t="s">
        <v>86</v>
      </c>
      <c r="AY428" s="162" t="s">
        <v>190</v>
      </c>
    </row>
    <row r="429" spans="2:65" s="15" customFormat="1" ht="11.25">
      <c r="B429" s="168"/>
      <c r="D429" s="148" t="s">
        <v>200</v>
      </c>
      <c r="E429" s="169" t="s">
        <v>1</v>
      </c>
      <c r="F429" s="170" t="s">
        <v>207</v>
      </c>
      <c r="H429" s="171">
        <v>23.507999999999999</v>
      </c>
      <c r="I429" s="172"/>
      <c r="L429" s="168"/>
      <c r="M429" s="173"/>
      <c r="T429" s="174"/>
      <c r="AT429" s="169" t="s">
        <v>200</v>
      </c>
      <c r="AU429" s="169" t="s">
        <v>96</v>
      </c>
      <c r="AV429" s="15" t="s">
        <v>198</v>
      </c>
      <c r="AW429" s="15" t="s">
        <v>41</v>
      </c>
      <c r="AX429" s="15" t="s">
        <v>94</v>
      </c>
      <c r="AY429" s="169" t="s">
        <v>190</v>
      </c>
    </row>
    <row r="430" spans="2:65" s="1" customFormat="1" ht="16.5" customHeight="1">
      <c r="B430" s="33"/>
      <c r="C430" s="134" t="s">
        <v>488</v>
      </c>
      <c r="D430" s="134" t="s">
        <v>193</v>
      </c>
      <c r="E430" s="135" t="s">
        <v>2014</v>
      </c>
      <c r="F430" s="136" t="s">
        <v>2015</v>
      </c>
      <c r="G430" s="137" t="s">
        <v>196</v>
      </c>
      <c r="H430" s="138">
        <v>15.417999999999999</v>
      </c>
      <c r="I430" s="139"/>
      <c r="J430" s="140">
        <f>ROUND(I430*H430,2)</f>
        <v>0</v>
      </c>
      <c r="K430" s="136" t="s">
        <v>197</v>
      </c>
      <c r="L430" s="33"/>
      <c r="M430" s="141" t="s">
        <v>1</v>
      </c>
      <c r="N430" s="142" t="s">
        <v>51</v>
      </c>
      <c r="P430" s="143">
        <f>O430*H430</f>
        <v>0</v>
      </c>
      <c r="Q430" s="143">
        <v>6.7000000000000002E-4</v>
      </c>
      <c r="R430" s="143">
        <f>Q430*H430</f>
        <v>1.033006E-2</v>
      </c>
      <c r="S430" s="143">
        <v>0</v>
      </c>
      <c r="T430" s="144">
        <f>S430*H430</f>
        <v>0</v>
      </c>
      <c r="AR430" s="145" t="s">
        <v>198</v>
      </c>
      <c r="AT430" s="145" t="s">
        <v>193</v>
      </c>
      <c r="AU430" s="145" t="s">
        <v>96</v>
      </c>
      <c r="AY430" s="17" t="s">
        <v>190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7" t="s">
        <v>94</v>
      </c>
      <c r="BK430" s="146">
        <f>ROUND(I430*H430,2)</f>
        <v>0</v>
      </c>
      <c r="BL430" s="17" t="s">
        <v>198</v>
      </c>
      <c r="BM430" s="145" t="s">
        <v>2077</v>
      </c>
    </row>
    <row r="431" spans="2:65" s="12" customFormat="1" ht="11.25">
      <c r="B431" s="147"/>
      <c r="D431" s="148" t="s">
        <v>200</v>
      </c>
      <c r="E431" s="149" t="s">
        <v>1</v>
      </c>
      <c r="F431" s="150" t="s">
        <v>2078</v>
      </c>
      <c r="H431" s="149" t="s">
        <v>1</v>
      </c>
      <c r="I431" s="151"/>
      <c r="L431" s="147"/>
      <c r="M431" s="152"/>
      <c r="T431" s="153"/>
      <c r="AT431" s="149" t="s">
        <v>200</v>
      </c>
      <c r="AU431" s="149" t="s">
        <v>96</v>
      </c>
      <c r="AV431" s="12" t="s">
        <v>94</v>
      </c>
      <c r="AW431" s="12" t="s">
        <v>41</v>
      </c>
      <c r="AX431" s="12" t="s">
        <v>86</v>
      </c>
      <c r="AY431" s="149" t="s">
        <v>190</v>
      </c>
    </row>
    <row r="432" spans="2:65" s="14" customFormat="1" ht="11.25">
      <c r="B432" s="161"/>
      <c r="D432" s="148" t="s">
        <v>200</v>
      </c>
      <c r="E432" s="162" t="s">
        <v>1</v>
      </c>
      <c r="F432" s="163" t="s">
        <v>2079</v>
      </c>
      <c r="H432" s="164">
        <v>2.0939999999999999</v>
      </c>
      <c r="I432" s="165"/>
      <c r="L432" s="161"/>
      <c r="M432" s="166"/>
      <c r="T432" s="167"/>
      <c r="AT432" s="162" t="s">
        <v>200</v>
      </c>
      <c r="AU432" s="162" t="s">
        <v>96</v>
      </c>
      <c r="AV432" s="14" t="s">
        <v>96</v>
      </c>
      <c r="AW432" s="14" t="s">
        <v>41</v>
      </c>
      <c r="AX432" s="14" t="s">
        <v>86</v>
      </c>
      <c r="AY432" s="162" t="s">
        <v>190</v>
      </c>
    </row>
    <row r="433" spans="2:65" s="14" customFormat="1" ht="11.25">
      <c r="B433" s="161"/>
      <c r="D433" s="148" t="s">
        <v>200</v>
      </c>
      <c r="E433" s="162" t="s">
        <v>1</v>
      </c>
      <c r="F433" s="163" t="s">
        <v>2080</v>
      </c>
      <c r="H433" s="164">
        <v>7.7</v>
      </c>
      <c r="I433" s="165"/>
      <c r="L433" s="161"/>
      <c r="M433" s="166"/>
      <c r="T433" s="167"/>
      <c r="AT433" s="162" t="s">
        <v>200</v>
      </c>
      <c r="AU433" s="162" t="s">
        <v>96</v>
      </c>
      <c r="AV433" s="14" t="s">
        <v>96</v>
      </c>
      <c r="AW433" s="14" t="s">
        <v>41</v>
      </c>
      <c r="AX433" s="14" t="s">
        <v>86</v>
      </c>
      <c r="AY433" s="162" t="s">
        <v>190</v>
      </c>
    </row>
    <row r="434" spans="2:65" s="14" customFormat="1" ht="11.25">
      <c r="B434" s="161"/>
      <c r="D434" s="148" t="s">
        <v>200</v>
      </c>
      <c r="E434" s="162" t="s">
        <v>1</v>
      </c>
      <c r="F434" s="163" t="s">
        <v>2081</v>
      </c>
      <c r="H434" s="164">
        <v>0.47399999999999998</v>
      </c>
      <c r="I434" s="165"/>
      <c r="L434" s="161"/>
      <c r="M434" s="166"/>
      <c r="T434" s="167"/>
      <c r="AT434" s="162" t="s">
        <v>200</v>
      </c>
      <c r="AU434" s="162" t="s">
        <v>96</v>
      </c>
      <c r="AV434" s="14" t="s">
        <v>96</v>
      </c>
      <c r="AW434" s="14" t="s">
        <v>41</v>
      </c>
      <c r="AX434" s="14" t="s">
        <v>86</v>
      </c>
      <c r="AY434" s="162" t="s">
        <v>190</v>
      </c>
    </row>
    <row r="435" spans="2:65" s="12" customFormat="1" ht="11.25">
      <c r="B435" s="147"/>
      <c r="D435" s="148" t="s">
        <v>200</v>
      </c>
      <c r="E435" s="149" t="s">
        <v>1</v>
      </c>
      <c r="F435" s="150" t="s">
        <v>2082</v>
      </c>
      <c r="H435" s="149" t="s">
        <v>1</v>
      </c>
      <c r="I435" s="151"/>
      <c r="L435" s="147"/>
      <c r="M435" s="152"/>
      <c r="T435" s="153"/>
      <c r="AT435" s="149" t="s">
        <v>200</v>
      </c>
      <c r="AU435" s="149" t="s">
        <v>96</v>
      </c>
      <c r="AV435" s="12" t="s">
        <v>94</v>
      </c>
      <c r="AW435" s="12" t="s">
        <v>41</v>
      </c>
      <c r="AX435" s="12" t="s">
        <v>86</v>
      </c>
      <c r="AY435" s="149" t="s">
        <v>190</v>
      </c>
    </row>
    <row r="436" spans="2:65" s="14" customFormat="1" ht="11.25">
      <c r="B436" s="161"/>
      <c r="D436" s="148" t="s">
        <v>200</v>
      </c>
      <c r="E436" s="162" t="s">
        <v>1</v>
      </c>
      <c r="F436" s="163" t="s">
        <v>2083</v>
      </c>
      <c r="H436" s="164">
        <v>5.15</v>
      </c>
      <c r="I436" s="165"/>
      <c r="L436" s="161"/>
      <c r="M436" s="166"/>
      <c r="T436" s="167"/>
      <c r="AT436" s="162" t="s">
        <v>200</v>
      </c>
      <c r="AU436" s="162" t="s">
        <v>96</v>
      </c>
      <c r="AV436" s="14" t="s">
        <v>96</v>
      </c>
      <c r="AW436" s="14" t="s">
        <v>41</v>
      </c>
      <c r="AX436" s="14" t="s">
        <v>86</v>
      </c>
      <c r="AY436" s="162" t="s">
        <v>190</v>
      </c>
    </row>
    <row r="437" spans="2:65" s="15" customFormat="1" ht="11.25">
      <c r="B437" s="168"/>
      <c r="D437" s="148" t="s">
        <v>200</v>
      </c>
      <c r="E437" s="169" t="s">
        <v>1</v>
      </c>
      <c r="F437" s="170" t="s">
        <v>207</v>
      </c>
      <c r="H437" s="171">
        <v>15.417999999999999</v>
      </c>
      <c r="I437" s="172"/>
      <c r="L437" s="168"/>
      <c r="M437" s="173"/>
      <c r="T437" s="174"/>
      <c r="AT437" s="169" t="s">
        <v>200</v>
      </c>
      <c r="AU437" s="169" t="s">
        <v>96</v>
      </c>
      <c r="AV437" s="15" t="s">
        <v>198</v>
      </c>
      <c r="AW437" s="15" t="s">
        <v>41</v>
      </c>
      <c r="AX437" s="15" t="s">
        <v>94</v>
      </c>
      <c r="AY437" s="169" t="s">
        <v>190</v>
      </c>
    </row>
    <row r="438" spans="2:65" s="1" customFormat="1" ht="21.75" customHeight="1">
      <c r="B438" s="33"/>
      <c r="C438" s="134" t="s">
        <v>492</v>
      </c>
      <c r="D438" s="134" t="s">
        <v>193</v>
      </c>
      <c r="E438" s="135" t="s">
        <v>2084</v>
      </c>
      <c r="F438" s="136" t="s">
        <v>2085</v>
      </c>
      <c r="G438" s="137" t="s">
        <v>255</v>
      </c>
      <c r="H438" s="138">
        <v>2.843</v>
      </c>
      <c r="I438" s="139"/>
      <c r="J438" s="140">
        <f>ROUND(I438*H438,2)</f>
        <v>0</v>
      </c>
      <c r="K438" s="136" t="s">
        <v>1878</v>
      </c>
      <c r="L438" s="33"/>
      <c r="M438" s="141" t="s">
        <v>1</v>
      </c>
      <c r="N438" s="142" t="s">
        <v>51</v>
      </c>
      <c r="P438" s="143">
        <f>O438*H438</f>
        <v>0</v>
      </c>
      <c r="Q438" s="143">
        <v>2.3010199999999998</v>
      </c>
      <c r="R438" s="143">
        <f>Q438*H438</f>
        <v>6.5417998599999994</v>
      </c>
      <c r="S438" s="143">
        <v>0</v>
      </c>
      <c r="T438" s="144">
        <f>S438*H438</f>
        <v>0</v>
      </c>
      <c r="AR438" s="145" t="s">
        <v>198</v>
      </c>
      <c r="AT438" s="145" t="s">
        <v>193</v>
      </c>
      <c r="AU438" s="145" t="s">
        <v>96</v>
      </c>
      <c r="AY438" s="17" t="s">
        <v>190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94</v>
      </c>
      <c r="BK438" s="146">
        <f>ROUND(I438*H438,2)</f>
        <v>0</v>
      </c>
      <c r="BL438" s="17" t="s">
        <v>198</v>
      </c>
      <c r="BM438" s="145" t="s">
        <v>2086</v>
      </c>
    </row>
    <row r="439" spans="2:65" s="12" customFormat="1" ht="11.25">
      <c r="B439" s="147"/>
      <c r="D439" s="148" t="s">
        <v>200</v>
      </c>
      <c r="E439" s="149" t="s">
        <v>1</v>
      </c>
      <c r="F439" s="150" t="s">
        <v>2087</v>
      </c>
      <c r="H439" s="149" t="s">
        <v>1</v>
      </c>
      <c r="I439" s="151"/>
      <c r="L439" s="147"/>
      <c r="M439" s="152"/>
      <c r="T439" s="153"/>
      <c r="AT439" s="149" t="s">
        <v>200</v>
      </c>
      <c r="AU439" s="149" t="s">
        <v>96</v>
      </c>
      <c r="AV439" s="12" t="s">
        <v>94</v>
      </c>
      <c r="AW439" s="12" t="s">
        <v>41</v>
      </c>
      <c r="AX439" s="12" t="s">
        <v>86</v>
      </c>
      <c r="AY439" s="149" t="s">
        <v>190</v>
      </c>
    </row>
    <row r="440" spans="2:65" s="12" customFormat="1" ht="11.25">
      <c r="B440" s="147"/>
      <c r="D440" s="148" t="s">
        <v>200</v>
      </c>
      <c r="E440" s="149" t="s">
        <v>1</v>
      </c>
      <c r="F440" s="150" t="s">
        <v>2088</v>
      </c>
      <c r="H440" s="149" t="s">
        <v>1</v>
      </c>
      <c r="I440" s="151"/>
      <c r="L440" s="147"/>
      <c r="M440" s="152"/>
      <c r="T440" s="153"/>
      <c r="AT440" s="149" t="s">
        <v>200</v>
      </c>
      <c r="AU440" s="149" t="s">
        <v>96</v>
      </c>
      <c r="AV440" s="12" t="s">
        <v>94</v>
      </c>
      <c r="AW440" s="12" t="s">
        <v>41</v>
      </c>
      <c r="AX440" s="12" t="s">
        <v>86</v>
      </c>
      <c r="AY440" s="149" t="s">
        <v>190</v>
      </c>
    </row>
    <row r="441" spans="2:65" s="14" customFormat="1" ht="11.25">
      <c r="B441" s="161"/>
      <c r="D441" s="148" t="s">
        <v>200</v>
      </c>
      <c r="E441" s="162" t="s">
        <v>1</v>
      </c>
      <c r="F441" s="163" t="s">
        <v>2089</v>
      </c>
      <c r="H441" s="164">
        <v>1.8</v>
      </c>
      <c r="I441" s="165"/>
      <c r="L441" s="161"/>
      <c r="M441" s="166"/>
      <c r="T441" s="167"/>
      <c r="AT441" s="162" t="s">
        <v>200</v>
      </c>
      <c r="AU441" s="162" t="s">
        <v>96</v>
      </c>
      <c r="AV441" s="14" t="s">
        <v>96</v>
      </c>
      <c r="AW441" s="14" t="s">
        <v>41</v>
      </c>
      <c r="AX441" s="14" t="s">
        <v>86</v>
      </c>
      <c r="AY441" s="162" t="s">
        <v>190</v>
      </c>
    </row>
    <row r="442" spans="2:65" s="12" customFormat="1" ht="11.25">
      <c r="B442" s="147"/>
      <c r="D442" s="148" t="s">
        <v>200</v>
      </c>
      <c r="E442" s="149" t="s">
        <v>1</v>
      </c>
      <c r="F442" s="150" t="s">
        <v>2090</v>
      </c>
      <c r="H442" s="149" t="s">
        <v>1</v>
      </c>
      <c r="I442" s="151"/>
      <c r="L442" s="147"/>
      <c r="M442" s="152"/>
      <c r="T442" s="153"/>
      <c r="AT442" s="149" t="s">
        <v>200</v>
      </c>
      <c r="AU442" s="149" t="s">
        <v>96</v>
      </c>
      <c r="AV442" s="12" t="s">
        <v>94</v>
      </c>
      <c r="AW442" s="12" t="s">
        <v>41</v>
      </c>
      <c r="AX442" s="12" t="s">
        <v>86</v>
      </c>
      <c r="AY442" s="149" t="s">
        <v>190</v>
      </c>
    </row>
    <row r="443" spans="2:65" s="14" customFormat="1" ht="11.25">
      <c r="B443" s="161"/>
      <c r="D443" s="148" t="s">
        <v>200</v>
      </c>
      <c r="E443" s="162" t="s">
        <v>1</v>
      </c>
      <c r="F443" s="163" t="s">
        <v>2091</v>
      </c>
      <c r="H443" s="164">
        <v>1.0429999999999999</v>
      </c>
      <c r="I443" s="165"/>
      <c r="L443" s="161"/>
      <c r="M443" s="166"/>
      <c r="T443" s="167"/>
      <c r="AT443" s="162" t="s">
        <v>200</v>
      </c>
      <c r="AU443" s="162" t="s">
        <v>96</v>
      </c>
      <c r="AV443" s="14" t="s">
        <v>96</v>
      </c>
      <c r="AW443" s="14" t="s">
        <v>41</v>
      </c>
      <c r="AX443" s="14" t="s">
        <v>86</v>
      </c>
      <c r="AY443" s="162" t="s">
        <v>190</v>
      </c>
    </row>
    <row r="444" spans="2:65" s="15" customFormat="1" ht="11.25">
      <c r="B444" s="168"/>
      <c r="D444" s="148" t="s">
        <v>200</v>
      </c>
      <c r="E444" s="169" t="s">
        <v>1</v>
      </c>
      <c r="F444" s="170" t="s">
        <v>207</v>
      </c>
      <c r="H444" s="171">
        <v>2.843</v>
      </c>
      <c r="I444" s="172"/>
      <c r="L444" s="168"/>
      <c r="M444" s="173"/>
      <c r="T444" s="174"/>
      <c r="AT444" s="169" t="s">
        <v>200</v>
      </c>
      <c r="AU444" s="169" t="s">
        <v>96</v>
      </c>
      <c r="AV444" s="15" t="s">
        <v>198</v>
      </c>
      <c r="AW444" s="15" t="s">
        <v>41</v>
      </c>
      <c r="AX444" s="15" t="s">
        <v>94</v>
      </c>
      <c r="AY444" s="169" t="s">
        <v>190</v>
      </c>
    </row>
    <row r="445" spans="2:65" s="1" customFormat="1" ht="16.5" customHeight="1">
      <c r="B445" s="33"/>
      <c r="C445" s="134" t="s">
        <v>496</v>
      </c>
      <c r="D445" s="134" t="s">
        <v>193</v>
      </c>
      <c r="E445" s="135" t="s">
        <v>2002</v>
      </c>
      <c r="F445" s="136" t="s">
        <v>2003</v>
      </c>
      <c r="G445" s="137" t="s">
        <v>196</v>
      </c>
      <c r="H445" s="138">
        <v>3.4550000000000001</v>
      </c>
      <c r="I445" s="139"/>
      <c r="J445" s="140">
        <f>ROUND(I445*H445,2)</f>
        <v>0</v>
      </c>
      <c r="K445" s="136" t="s">
        <v>197</v>
      </c>
      <c r="L445" s="33"/>
      <c r="M445" s="141" t="s">
        <v>1</v>
      </c>
      <c r="N445" s="142" t="s">
        <v>51</v>
      </c>
      <c r="P445" s="143">
        <f>O445*H445</f>
        <v>0</v>
      </c>
      <c r="Q445" s="143">
        <v>1.6070000000000001E-2</v>
      </c>
      <c r="R445" s="143">
        <f>Q445*H445</f>
        <v>5.5521850000000005E-2</v>
      </c>
      <c r="S445" s="143">
        <v>0</v>
      </c>
      <c r="T445" s="144">
        <f>S445*H445</f>
        <v>0</v>
      </c>
      <c r="AR445" s="145" t="s">
        <v>198</v>
      </c>
      <c r="AT445" s="145" t="s">
        <v>193</v>
      </c>
      <c r="AU445" s="145" t="s">
        <v>96</v>
      </c>
      <c r="AY445" s="17" t="s">
        <v>190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94</v>
      </c>
      <c r="BK445" s="146">
        <f>ROUND(I445*H445,2)</f>
        <v>0</v>
      </c>
      <c r="BL445" s="17" t="s">
        <v>198</v>
      </c>
      <c r="BM445" s="145" t="s">
        <v>2092</v>
      </c>
    </row>
    <row r="446" spans="2:65" s="12" customFormat="1" ht="11.25">
      <c r="B446" s="147"/>
      <c r="D446" s="148" t="s">
        <v>200</v>
      </c>
      <c r="E446" s="149" t="s">
        <v>1</v>
      </c>
      <c r="F446" s="150" t="s">
        <v>2087</v>
      </c>
      <c r="H446" s="149" t="s">
        <v>1</v>
      </c>
      <c r="I446" s="151"/>
      <c r="L446" s="147"/>
      <c r="M446" s="152"/>
      <c r="T446" s="153"/>
      <c r="AT446" s="149" t="s">
        <v>200</v>
      </c>
      <c r="AU446" s="149" t="s">
        <v>96</v>
      </c>
      <c r="AV446" s="12" t="s">
        <v>94</v>
      </c>
      <c r="AW446" s="12" t="s">
        <v>41</v>
      </c>
      <c r="AX446" s="12" t="s">
        <v>86</v>
      </c>
      <c r="AY446" s="149" t="s">
        <v>190</v>
      </c>
    </row>
    <row r="447" spans="2:65" s="12" customFormat="1" ht="11.25">
      <c r="B447" s="147"/>
      <c r="D447" s="148" t="s">
        <v>200</v>
      </c>
      <c r="E447" s="149" t="s">
        <v>1</v>
      </c>
      <c r="F447" s="150" t="s">
        <v>2088</v>
      </c>
      <c r="H447" s="149" t="s">
        <v>1</v>
      </c>
      <c r="I447" s="151"/>
      <c r="L447" s="147"/>
      <c r="M447" s="152"/>
      <c r="T447" s="153"/>
      <c r="AT447" s="149" t="s">
        <v>200</v>
      </c>
      <c r="AU447" s="149" t="s">
        <v>96</v>
      </c>
      <c r="AV447" s="12" t="s">
        <v>94</v>
      </c>
      <c r="AW447" s="12" t="s">
        <v>41</v>
      </c>
      <c r="AX447" s="12" t="s">
        <v>86</v>
      </c>
      <c r="AY447" s="149" t="s">
        <v>190</v>
      </c>
    </row>
    <row r="448" spans="2:65" s="14" customFormat="1" ht="11.25">
      <c r="B448" s="161"/>
      <c r="D448" s="148" t="s">
        <v>200</v>
      </c>
      <c r="E448" s="162" t="s">
        <v>1</v>
      </c>
      <c r="F448" s="163" t="s">
        <v>2093</v>
      </c>
      <c r="H448" s="164">
        <v>1.8420000000000001</v>
      </c>
      <c r="I448" s="165"/>
      <c r="L448" s="161"/>
      <c r="M448" s="166"/>
      <c r="T448" s="167"/>
      <c r="AT448" s="162" t="s">
        <v>200</v>
      </c>
      <c r="AU448" s="162" t="s">
        <v>96</v>
      </c>
      <c r="AV448" s="14" t="s">
        <v>96</v>
      </c>
      <c r="AW448" s="14" t="s">
        <v>41</v>
      </c>
      <c r="AX448" s="14" t="s">
        <v>86</v>
      </c>
      <c r="AY448" s="162" t="s">
        <v>190</v>
      </c>
    </row>
    <row r="449" spans="2:65" s="12" customFormat="1" ht="11.25">
      <c r="B449" s="147"/>
      <c r="D449" s="148" t="s">
        <v>200</v>
      </c>
      <c r="E449" s="149" t="s">
        <v>1</v>
      </c>
      <c r="F449" s="150" t="s">
        <v>2090</v>
      </c>
      <c r="H449" s="149" t="s">
        <v>1</v>
      </c>
      <c r="I449" s="151"/>
      <c r="L449" s="147"/>
      <c r="M449" s="152"/>
      <c r="T449" s="153"/>
      <c r="AT449" s="149" t="s">
        <v>200</v>
      </c>
      <c r="AU449" s="149" t="s">
        <v>96</v>
      </c>
      <c r="AV449" s="12" t="s">
        <v>94</v>
      </c>
      <c r="AW449" s="12" t="s">
        <v>41</v>
      </c>
      <c r="AX449" s="12" t="s">
        <v>86</v>
      </c>
      <c r="AY449" s="149" t="s">
        <v>190</v>
      </c>
    </row>
    <row r="450" spans="2:65" s="14" customFormat="1" ht="11.25">
      <c r="B450" s="161"/>
      <c r="D450" s="148" t="s">
        <v>200</v>
      </c>
      <c r="E450" s="162" t="s">
        <v>1</v>
      </c>
      <c r="F450" s="163" t="s">
        <v>2094</v>
      </c>
      <c r="H450" s="164">
        <v>1.613</v>
      </c>
      <c r="I450" s="165"/>
      <c r="L450" s="161"/>
      <c r="M450" s="166"/>
      <c r="T450" s="167"/>
      <c r="AT450" s="162" t="s">
        <v>200</v>
      </c>
      <c r="AU450" s="162" t="s">
        <v>96</v>
      </c>
      <c r="AV450" s="14" t="s">
        <v>96</v>
      </c>
      <c r="AW450" s="14" t="s">
        <v>41</v>
      </c>
      <c r="AX450" s="14" t="s">
        <v>86</v>
      </c>
      <c r="AY450" s="162" t="s">
        <v>190</v>
      </c>
    </row>
    <row r="451" spans="2:65" s="15" customFormat="1" ht="11.25">
      <c r="B451" s="168"/>
      <c r="D451" s="148" t="s">
        <v>200</v>
      </c>
      <c r="E451" s="169" t="s">
        <v>1</v>
      </c>
      <c r="F451" s="170" t="s">
        <v>207</v>
      </c>
      <c r="H451" s="171">
        <v>3.4550000000000001</v>
      </c>
      <c r="I451" s="172"/>
      <c r="L451" s="168"/>
      <c r="M451" s="173"/>
      <c r="T451" s="174"/>
      <c r="AT451" s="169" t="s">
        <v>200</v>
      </c>
      <c r="AU451" s="169" t="s">
        <v>96</v>
      </c>
      <c r="AV451" s="15" t="s">
        <v>198</v>
      </c>
      <c r="AW451" s="15" t="s">
        <v>41</v>
      </c>
      <c r="AX451" s="15" t="s">
        <v>94</v>
      </c>
      <c r="AY451" s="169" t="s">
        <v>190</v>
      </c>
    </row>
    <row r="452" spans="2:65" s="1" customFormat="1" ht="16.5" customHeight="1">
      <c r="B452" s="33"/>
      <c r="C452" s="134" t="s">
        <v>501</v>
      </c>
      <c r="D452" s="134" t="s">
        <v>193</v>
      </c>
      <c r="E452" s="135" t="s">
        <v>2011</v>
      </c>
      <c r="F452" s="136" t="s">
        <v>2012</v>
      </c>
      <c r="G452" s="137" t="s">
        <v>196</v>
      </c>
      <c r="H452" s="138">
        <v>3.4550000000000001</v>
      </c>
      <c r="I452" s="139"/>
      <c r="J452" s="140">
        <f>ROUND(I452*H452,2)</f>
        <v>0</v>
      </c>
      <c r="K452" s="136" t="s">
        <v>197</v>
      </c>
      <c r="L452" s="33"/>
      <c r="M452" s="141" t="s">
        <v>1</v>
      </c>
      <c r="N452" s="142" t="s">
        <v>51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198</v>
      </c>
      <c r="AT452" s="145" t="s">
        <v>193</v>
      </c>
      <c r="AU452" s="145" t="s">
        <v>96</v>
      </c>
      <c r="AY452" s="17" t="s">
        <v>190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94</v>
      </c>
      <c r="BK452" s="146">
        <f>ROUND(I452*H452,2)</f>
        <v>0</v>
      </c>
      <c r="BL452" s="17" t="s">
        <v>198</v>
      </c>
      <c r="BM452" s="145" t="s">
        <v>2095</v>
      </c>
    </row>
    <row r="453" spans="2:65" s="11" customFormat="1" ht="22.9" customHeight="1">
      <c r="B453" s="122"/>
      <c r="D453" s="123" t="s">
        <v>85</v>
      </c>
      <c r="E453" s="132" t="s">
        <v>227</v>
      </c>
      <c r="F453" s="132" t="s">
        <v>2096</v>
      </c>
      <c r="I453" s="125"/>
      <c r="J453" s="133">
        <f>BK453</f>
        <v>0</v>
      </c>
      <c r="L453" s="122"/>
      <c r="M453" s="127"/>
      <c r="P453" s="128">
        <f>SUM(P454:P459)</f>
        <v>0</v>
      </c>
      <c r="R453" s="128">
        <f>SUM(R454:R459)</f>
        <v>0.21237299999999998</v>
      </c>
      <c r="T453" s="129">
        <f>SUM(T454:T459)</f>
        <v>0</v>
      </c>
      <c r="AR453" s="123" t="s">
        <v>94</v>
      </c>
      <c r="AT453" s="130" t="s">
        <v>85</v>
      </c>
      <c r="AU453" s="130" t="s">
        <v>94</v>
      </c>
      <c r="AY453" s="123" t="s">
        <v>190</v>
      </c>
      <c r="BK453" s="131">
        <f>SUM(BK454:BK459)</f>
        <v>0</v>
      </c>
    </row>
    <row r="454" spans="2:65" s="1" customFormat="1" ht="16.5" customHeight="1">
      <c r="B454" s="33"/>
      <c r="C454" s="134" t="s">
        <v>505</v>
      </c>
      <c r="D454" s="134" t="s">
        <v>193</v>
      </c>
      <c r="E454" s="135" t="s">
        <v>2097</v>
      </c>
      <c r="F454" s="136" t="s">
        <v>2098</v>
      </c>
      <c r="G454" s="137" t="s">
        <v>196</v>
      </c>
      <c r="H454" s="138">
        <v>6.3</v>
      </c>
      <c r="I454" s="139"/>
      <c r="J454" s="140">
        <f>ROUND(I454*H454,2)</f>
        <v>0</v>
      </c>
      <c r="K454" s="136" t="s">
        <v>197</v>
      </c>
      <c r="L454" s="33"/>
      <c r="M454" s="141" t="s">
        <v>1</v>
      </c>
      <c r="N454" s="142" t="s">
        <v>51</v>
      </c>
      <c r="P454" s="143">
        <f>O454*H454</f>
        <v>0</v>
      </c>
      <c r="Q454" s="143">
        <v>7.3499999999999998E-3</v>
      </c>
      <c r="R454" s="143">
        <f>Q454*H454</f>
        <v>4.6304999999999999E-2</v>
      </c>
      <c r="S454" s="143">
        <v>0</v>
      </c>
      <c r="T454" s="144">
        <f>S454*H454</f>
        <v>0</v>
      </c>
      <c r="AR454" s="145" t="s">
        <v>198</v>
      </c>
      <c r="AT454" s="145" t="s">
        <v>193</v>
      </c>
      <c r="AU454" s="145" t="s">
        <v>96</v>
      </c>
      <c r="AY454" s="17" t="s">
        <v>190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94</v>
      </c>
      <c r="BK454" s="146">
        <f>ROUND(I454*H454,2)</f>
        <v>0</v>
      </c>
      <c r="BL454" s="17" t="s">
        <v>198</v>
      </c>
      <c r="BM454" s="145" t="s">
        <v>2099</v>
      </c>
    </row>
    <row r="455" spans="2:65" s="12" customFormat="1" ht="11.25">
      <c r="B455" s="147"/>
      <c r="D455" s="148" t="s">
        <v>200</v>
      </c>
      <c r="E455" s="149" t="s">
        <v>1</v>
      </c>
      <c r="F455" s="150" t="s">
        <v>2100</v>
      </c>
      <c r="H455" s="149" t="s">
        <v>1</v>
      </c>
      <c r="I455" s="151"/>
      <c r="L455" s="147"/>
      <c r="M455" s="152"/>
      <c r="T455" s="153"/>
      <c r="AT455" s="149" t="s">
        <v>200</v>
      </c>
      <c r="AU455" s="149" t="s">
        <v>96</v>
      </c>
      <c r="AV455" s="12" t="s">
        <v>94</v>
      </c>
      <c r="AW455" s="12" t="s">
        <v>41</v>
      </c>
      <c r="AX455" s="12" t="s">
        <v>86</v>
      </c>
      <c r="AY455" s="149" t="s">
        <v>190</v>
      </c>
    </row>
    <row r="456" spans="2:65" s="14" customFormat="1" ht="11.25">
      <c r="B456" s="161"/>
      <c r="D456" s="148" t="s">
        <v>200</v>
      </c>
      <c r="E456" s="162" t="s">
        <v>1</v>
      </c>
      <c r="F456" s="163" t="s">
        <v>2101</v>
      </c>
      <c r="H456" s="164">
        <v>6.3</v>
      </c>
      <c r="I456" s="165"/>
      <c r="L456" s="161"/>
      <c r="M456" s="166"/>
      <c r="T456" s="167"/>
      <c r="AT456" s="162" t="s">
        <v>200</v>
      </c>
      <c r="AU456" s="162" t="s">
        <v>96</v>
      </c>
      <c r="AV456" s="14" t="s">
        <v>96</v>
      </c>
      <c r="AW456" s="14" t="s">
        <v>41</v>
      </c>
      <c r="AX456" s="14" t="s">
        <v>86</v>
      </c>
      <c r="AY456" s="162" t="s">
        <v>190</v>
      </c>
    </row>
    <row r="457" spans="2:65" s="15" customFormat="1" ht="11.25">
      <c r="B457" s="168"/>
      <c r="D457" s="148" t="s">
        <v>200</v>
      </c>
      <c r="E457" s="169" t="s">
        <v>1774</v>
      </c>
      <c r="F457" s="170" t="s">
        <v>207</v>
      </c>
      <c r="H457" s="171">
        <v>6.3</v>
      </c>
      <c r="I457" s="172"/>
      <c r="L457" s="168"/>
      <c r="M457" s="173"/>
      <c r="T457" s="174"/>
      <c r="AT457" s="169" t="s">
        <v>200</v>
      </c>
      <c r="AU457" s="169" t="s">
        <v>96</v>
      </c>
      <c r="AV457" s="15" t="s">
        <v>198</v>
      </c>
      <c r="AW457" s="15" t="s">
        <v>41</v>
      </c>
      <c r="AX457" s="15" t="s">
        <v>94</v>
      </c>
      <c r="AY457" s="169" t="s">
        <v>190</v>
      </c>
    </row>
    <row r="458" spans="2:65" s="1" customFormat="1" ht="16.5" customHeight="1">
      <c r="B458" s="33"/>
      <c r="C458" s="134" t="s">
        <v>512</v>
      </c>
      <c r="D458" s="134" t="s">
        <v>193</v>
      </c>
      <c r="E458" s="135" t="s">
        <v>2102</v>
      </c>
      <c r="F458" s="136" t="s">
        <v>2103</v>
      </c>
      <c r="G458" s="137" t="s">
        <v>196</v>
      </c>
      <c r="H458" s="138">
        <v>6.3</v>
      </c>
      <c r="I458" s="139"/>
      <c r="J458" s="140">
        <f>ROUND(I458*H458,2)</f>
        <v>0</v>
      </c>
      <c r="K458" s="136" t="s">
        <v>197</v>
      </c>
      <c r="L458" s="33"/>
      <c r="M458" s="141" t="s">
        <v>1</v>
      </c>
      <c r="N458" s="142" t="s">
        <v>51</v>
      </c>
      <c r="P458" s="143">
        <f>O458*H458</f>
        <v>0</v>
      </c>
      <c r="Q458" s="143">
        <v>2.6360000000000001E-2</v>
      </c>
      <c r="R458" s="143">
        <f>Q458*H458</f>
        <v>0.16606799999999999</v>
      </c>
      <c r="S458" s="143">
        <v>0</v>
      </c>
      <c r="T458" s="144">
        <f>S458*H458</f>
        <v>0</v>
      </c>
      <c r="AR458" s="145" t="s">
        <v>198</v>
      </c>
      <c r="AT458" s="145" t="s">
        <v>193</v>
      </c>
      <c r="AU458" s="145" t="s">
        <v>96</v>
      </c>
      <c r="AY458" s="17" t="s">
        <v>190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94</v>
      </c>
      <c r="BK458" s="146">
        <f>ROUND(I458*H458,2)</f>
        <v>0</v>
      </c>
      <c r="BL458" s="17" t="s">
        <v>198</v>
      </c>
      <c r="BM458" s="145" t="s">
        <v>2104</v>
      </c>
    </row>
    <row r="459" spans="2:65" s="14" customFormat="1" ht="11.25">
      <c r="B459" s="161"/>
      <c r="D459" s="148" t="s">
        <v>200</v>
      </c>
      <c r="E459" s="162" t="s">
        <v>1</v>
      </c>
      <c r="F459" s="163" t="s">
        <v>1774</v>
      </c>
      <c r="H459" s="164">
        <v>6.3</v>
      </c>
      <c r="I459" s="165"/>
      <c r="L459" s="161"/>
      <c r="M459" s="166"/>
      <c r="T459" s="167"/>
      <c r="AT459" s="162" t="s">
        <v>200</v>
      </c>
      <c r="AU459" s="162" t="s">
        <v>96</v>
      </c>
      <c r="AV459" s="14" t="s">
        <v>96</v>
      </c>
      <c r="AW459" s="14" t="s">
        <v>41</v>
      </c>
      <c r="AX459" s="14" t="s">
        <v>94</v>
      </c>
      <c r="AY459" s="162" t="s">
        <v>190</v>
      </c>
    </row>
    <row r="460" spans="2:65" s="11" customFormat="1" ht="22.9" customHeight="1">
      <c r="B460" s="122"/>
      <c r="D460" s="123" t="s">
        <v>85</v>
      </c>
      <c r="E460" s="132" t="s">
        <v>244</v>
      </c>
      <c r="F460" s="132" t="s">
        <v>682</v>
      </c>
      <c r="I460" s="125"/>
      <c r="J460" s="133">
        <f>BK460</f>
        <v>0</v>
      </c>
      <c r="L460" s="122"/>
      <c r="M460" s="127"/>
      <c r="P460" s="128">
        <f>SUM(P461:P493)</f>
        <v>0</v>
      </c>
      <c r="R460" s="128">
        <f>SUM(R461:R493)</f>
        <v>2.3378099999999999E-2</v>
      </c>
      <c r="T460" s="129">
        <f>SUM(T461:T493)</f>
        <v>0.315</v>
      </c>
      <c r="AR460" s="123" t="s">
        <v>94</v>
      </c>
      <c r="AT460" s="130" t="s">
        <v>85</v>
      </c>
      <c r="AU460" s="130" t="s">
        <v>94</v>
      </c>
      <c r="AY460" s="123" t="s">
        <v>190</v>
      </c>
      <c r="BK460" s="131">
        <f>SUM(BK461:BK493)</f>
        <v>0</v>
      </c>
    </row>
    <row r="461" spans="2:65" s="1" customFormat="1" ht="16.5" customHeight="1">
      <c r="B461" s="33"/>
      <c r="C461" s="134" t="s">
        <v>517</v>
      </c>
      <c r="D461" s="134" t="s">
        <v>193</v>
      </c>
      <c r="E461" s="135" t="s">
        <v>2105</v>
      </c>
      <c r="F461" s="136" t="s">
        <v>2106</v>
      </c>
      <c r="G461" s="137" t="s">
        <v>196</v>
      </c>
      <c r="H461" s="138">
        <v>77.927000000000007</v>
      </c>
      <c r="I461" s="139"/>
      <c r="J461" s="140">
        <f>ROUND(I461*H461,2)</f>
        <v>0</v>
      </c>
      <c r="K461" s="136" t="s">
        <v>1878</v>
      </c>
      <c r="L461" s="33"/>
      <c r="M461" s="141" t="s">
        <v>1</v>
      </c>
      <c r="N461" s="142" t="s">
        <v>51</v>
      </c>
      <c r="P461" s="143">
        <f>O461*H461</f>
        <v>0</v>
      </c>
      <c r="Q461" s="143">
        <v>2.9999999999999997E-4</v>
      </c>
      <c r="R461" s="143">
        <f>Q461*H461</f>
        <v>2.3378099999999999E-2</v>
      </c>
      <c r="S461" s="143">
        <v>0</v>
      </c>
      <c r="T461" s="144">
        <f>S461*H461</f>
        <v>0</v>
      </c>
      <c r="AR461" s="145" t="s">
        <v>198</v>
      </c>
      <c r="AT461" s="145" t="s">
        <v>193</v>
      </c>
      <c r="AU461" s="145" t="s">
        <v>96</v>
      </c>
      <c r="AY461" s="17" t="s">
        <v>190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7" t="s">
        <v>94</v>
      </c>
      <c r="BK461" s="146">
        <f>ROUND(I461*H461,2)</f>
        <v>0</v>
      </c>
      <c r="BL461" s="17" t="s">
        <v>198</v>
      </c>
      <c r="BM461" s="145" t="s">
        <v>2107</v>
      </c>
    </row>
    <row r="462" spans="2:65" s="12" customFormat="1" ht="11.25">
      <c r="B462" s="147"/>
      <c r="D462" s="148" t="s">
        <v>200</v>
      </c>
      <c r="E462" s="149" t="s">
        <v>1</v>
      </c>
      <c r="F462" s="150" t="s">
        <v>2108</v>
      </c>
      <c r="H462" s="149" t="s">
        <v>1</v>
      </c>
      <c r="I462" s="151"/>
      <c r="L462" s="147"/>
      <c r="M462" s="152"/>
      <c r="T462" s="153"/>
      <c r="AT462" s="149" t="s">
        <v>200</v>
      </c>
      <c r="AU462" s="149" t="s">
        <v>96</v>
      </c>
      <c r="AV462" s="12" t="s">
        <v>94</v>
      </c>
      <c r="AW462" s="12" t="s">
        <v>41</v>
      </c>
      <c r="AX462" s="12" t="s">
        <v>86</v>
      </c>
      <c r="AY462" s="149" t="s">
        <v>190</v>
      </c>
    </row>
    <row r="463" spans="2:65" s="12" customFormat="1" ht="11.25">
      <c r="B463" s="147"/>
      <c r="D463" s="148" t="s">
        <v>200</v>
      </c>
      <c r="E463" s="149" t="s">
        <v>1</v>
      </c>
      <c r="F463" s="150" t="s">
        <v>1952</v>
      </c>
      <c r="H463" s="149" t="s">
        <v>1</v>
      </c>
      <c r="I463" s="151"/>
      <c r="L463" s="147"/>
      <c r="M463" s="152"/>
      <c r="T463" s="153"/>
      <c r="AT463" s="149" t="s">
        <v>200</v>
      </c>
      <c r="AU463" s="149" t="s">
        <v>96</v>
      </c>
      <c r="AV463" s="12" t="s">
        <v>94</v>
      </c>
      <c r="AW463" s="12" t="s">
        <v>41</v>
      </c>
      <c r="AX463" s="12" t="s">
        <v>86</v>
      </c>
      <c r="AY463" s="149" t="s">
        <v>190</v>
      </c>
    </row>
    <row r="464" spans="2:65" s="14" customFormat="1" ht="11.25">
      <c r="B464" s="161"/>
      <c r="D464" s="148" t="s">
        <v>200</v>
      </c>
      <c r="E464" s="162" t="s">
        <v>1</v>
      </c>
      <c r="F464" s="163" t="s">
        <v>2109</v>
      </c>
      <c r="H464" s="164">
        <v>32.526000000000003</v>
      </c>
      <c r="I464" s="165"/>
      <c r="L464" s="161"/>
      <c r="M464" s="166"/>
      <c r="T464" s="167"/>
      <c r="AT464" s="162" t="s">
        <v>200</v>
      </c>
      <c r="AU464" s="162" t="s">
        <v>96</v>
      </c>
      <c r="AV464" s="14" t="s">
        <v>96</v>
      </c>
      <c r="AW464" s="14" t="s">
        <v>41</v>
      </c>
      <c r="AX464" s="14" t="s">
        <v>86</v>
      </c>
      <c r="AY464" s="162" t="s">
        <v>190</v>
      </c>
    </row>
    <row r="465" spans="2:65" s="14" customFormat="1" ht="11.25">
      <c r="B465" s="161"/>
      <c r="D465" s="148" t="s">
        <v>200</v>
      </c>
      <c r="E465" s="162" t="s">
        <v>1</v>
      </c>
      <c r="F465" s="163" t="s">
        <v>2110</v>
      </c>
      <c r="H465" s="164">
        <v>7.9749999999999996</v>
      </c>
      <c r="I465" s="165"/>
      <c r="L465" s="161"/>
      <c r="M465" s="166"/>
      <c r="T465" s="167"/>
      <c r="AT465" s="162" t="s">
        <v>200</v>
      </c>
      <c r="AU465" s="162" t="s">
        <v>96</v>
      </c>
      <c r="AV465" s="14" t="s">
        <v>96</v>
      </c>
      <c r="AW465" s="14" t="s">
        <v>41</v>
      </c>
      <c r="AX465" s="14" t="s">
        <v>86</v>
      </c>
      <c r="AY465" s="162" t="s">
        <v>190</v>
      </c>
    </row>
    <row r="466" spans="2:65" s="12" customFormat="1" ht="11.25">
      <c r="B466" s="147"/>
      <c r="D466" s="148" t="s">
        <v>200</v>
      </c>
      <c r="E466" s="149" t="s">
        <v>1</v>
      </c>
      <c r="F466" s="150" t="s">
        <v>1958</v>
      </c>
      <c r="H466" s="149" t="s">
        <v>1</v>
      </c>
      <c r="I466" s="151"/>
      <c r="L466" s="147"/>
      <c r="M466" s="152"/>
      <c r="T466" s="153"/>
      <c r="AT466" s="149" t="s">
        <v>200</v>
      </c>
      <c r="AU466" s="149" t="s">
        <v>96</v>
      </c>
      <c r="AV466" s="12" t="s">
        <v>94</v>
      </c>
      <c r="AW466" s="12" t="s">
        <v>41</v>
      </c>
      <c r="AX466" s="12" t="s">
        <v>86</v>
      </c>
      <c r="AY466" s="149" t="s">
        <v>190</v>
      </c>
    </row>
    <row r="467" spans="2:65" s="14" customFormat="1" ht="11.25">
      <c r="B467" s="161"/>
      <c r="D467" s="148" t="s">
        <v>200</v>
      </c>
      <c r="E467" s="162" t="s">
        <v>1</v>
      </c>
      <c r="F467" s="163" t="s">
        <v>2111</v>
      </c>
      <c r="H467" s="164">
        <v>14.266</v>
      </c>
      <c r="I467" s="165"/>
      <c r="L467" s="161"/>
      <c r="M467" s="166"/>
      <c r="T467" s="167"/>
      <c r="AT467" s="162" t="s">
        <v>200</v>
      </c>
      <c r="AU467" s="162" t="s">
        <v>96</v>
      </c>
      <c r="AV467" s="14" t="s">
        <v>96</v>
      </c>
      <c r="AW467" s="14" t="s">
        <v>41</v>
      </c>
      <c r="AX467" s="14" t="s">
        <v>86</v>
      </c>
      <c r="AY467" s="162" t="s">
        <v>190</v>
      </c>
    </row>
    <row r="468" spans="2:65" s="12" customFormat="1" ht="11.25">
      <c r="B468" s="147"/>
      <c r="D468" s="148" t="s">
        <v>200</v>
      </c>
      <c r="E468" s="149" t="s">
        <v>1</v>
      </c>
      <c r="F468" s="150" t="s">
        <v>1960</v>
      </c>
      <c r="H468" s="149" t="s">
        <v>1</v>
      </c>
      <c r="I468" s="151"/>
      <c r="L468" s="147"/>
      <c r="M468" s="152"/>
      <c r="T468" s="153"/>
      <c r="AT468" s="149" t="s">
        <v>200</v>
      </c>
      <c r="AU468" s="149" t="s">
        <v>96</v>
      </c>
      <c r="AV468" s="12" t="s">
        <v>94</v>
      </c>
      <c r="AW468" s="12" t="s">
        <v>41</v>
      </c>
      <c r="AX468" s="12" t="s">
        <v>86</v>
      </c>
      <c r="AY468" s="149" t="s">
        <v>190</v>
      </c>
    </row>
    <row r="469" spans="2:65" s="14" customFormat="1" ht="11.25">
      <c r="B469" s="161"/>
      <c r="D469" s="148" t="s">
        <v>200</v>
      </c>
      <c r="E469" s="162" t="s">
        <v>1</v>
      </c>
      <c r="F469" s="163" t="s">
        <v>2112</v>
      </c>
      <c r="H469" s="164">
        <v>8.1080000000000005</v>
      </c>
      <c r="I469" s="165"/>
      <c r="L469" s="161"/>
      <c r="M469" s="166"/>
      <c r="T469" s="167"/>
      <c r="AT469" s="162" t="s">
        <v>200</v>
      </c>
      <c r="AU469" s="162" t="s">
        <v>96</v>
      </c>
      <c r="AV469" s="14" t="s">
        <v>96</v>
      </c>
      <c r="AW469" s="14" t="s">
        <v>41</v>
      </c>
      <c r="AX469" s="14" t="s">
        <v>86</v>
      </c>
      <c r="AY469" s="162" t="s">
        <v>190</v>
      </c>
    </row>
    <row r="470" spans="2:65" s="14" customFormat="1" ht="11.25">
      <c r="B470" s="161"/>
      <c r="D470" s="148" t="s">
        <v>200</v>
      </c>
      <c r="E470" s="162" t="s">
        <v>1</v>
      </c>
      <c r="F470" s="163" t="s">
        <v>2113</v>
      </c>
      <c r="H470" s="164">
        <v>4.532</v>
      </c>
      <c r="I470" s="165"/>
      <c r="L470" s="161"/>
      <c r="M470" s="166"/>
      <c r="T470" s="167"/>
      <c r="AT470" s="162" t="s">
        <v>200</v>
      </c>
      <c r="AU470" s="162" t="s">
        <v>96</v>
      </c>
      <c r="AV470" s="14" t="s">
        <v>96</v>
      </c>
      <c r="AW470" s="14" t="s">
        <v>41</v>
      </c>
      <c r="AX470" s="14" t="s">
        <v>86</v>
      </c>
      <c r="AY470" s="162" t="s">
        <v>190</v>
      </c>
    </row>
    <row r="471" spans="2:65" s="12" customFormat="1" ht="11.25">
      <c r="B471" s="147"/>
      <c r="D471" s="148" t="s">
        <v>200</v>
      </c>
      <c r="E471" s="149" t="s">
        <v>1</v>
      </c>
      <c r="F471" s="150" t="s">
        <v>1962</v>
      </c>
      <c r="H471" s="149" t="s">
        <v>1</v>
      </c>
      <c r="I471" s="151"/>
      <c r="L471" s="147"/>
      <c r="M471" s="152"/>
      <c r="T471" s="153"/>
      <c r="AT471" s="149" t="s">
        <v>200</v>
      </c>
      <c r="AU471" s="149" t="s">
        <v>96</v>
      </c>
      <c r="AV471" s="12" t="s">
        <v>94</v>
      </c>
      <c r="AW471" s="12" t="s">
        <v>41</v>
      </c>
      <c r="AX471" s="12" t="s">
        <v>86</v>
      </c>
      <c r="AY471" s="149" t="s">
        <v>190</v>
      </c>
    </row>
    <row r="472" spans="2:65" s="14" customFormat="1" ht="11.25">
      <c r="B472" s="161"/>
      <c r="D472" s="148" t="s">
        <v>200</v>
      </c>
      <c r="E472" s="162" t="s">
        <v>1</v>
      </c>
      <c r="F472" s="163" t="s">
        <v>2114</v>
      </c>
      <c r="H472" s="164">
        <v>5.7679999999999998</v>
      </c>
      <c r="I472" s="165"/>
      <c r="L472" s="161"/>
      <c r="M472" s="166"/>
      <c r="T472" s="167"/>
      <c r="AT472" s="162" t="s">
        <v>200</v>
      </c>
      <c r="AU472" s="162" t="s">
        <v>96</v>
      </c>
      <c r="AV472" s="14" t="s">
        <v>96</v>
      </c>
      <c r="AW472" s="14" t="s">
        <v>41</v>
      </c>
      <c r="AX472" s="14" t="s">
        <v>86</v>
      </c>
      <c r="AY472" s="162" t="s">
        <v>190</v>
      </c>
    </row>
    <row r="473" spans="2:65" s="14" customFormat="1" ht="11.25">
      <c r="B473" s="161"/>
      <c r="D473" s="148" t="s">
        <v>200</v>
      </c>
      <c r="E473" s="162" t="s">
        <v>1</v>
      </c>
      <c r="F473" s="163" t="s">
        <v>2115</v>
      </c>
      <c r="H473" s="164">
        <v>4.7519999999999998</v>
      </c>
      <c r="I473" s="165"/>
      <c r="L473" s="161"/>
      <c r="M473" s="166"/>
      <c r="T473" s="167"/>
      <c r="AT473" s="162" t="s">
        <v>200</v>
      </c>
      <c r="AU473" s="162" t="s">
        <v>96</v>
      </c>
      <c r="AV473" s="14" t="s">
        <v>96</v>
      </c>
      <c r="AW473" s="14" t="s">
        <v>41</v>
      </c>
      <c r="AX473" s="14" t="s">
        <v>86</v>
      </c>
      <c r="AY473" s="162" t="s">
        <v>190</v>
      </c>
    </row>
    <row r="474" spans="2:65" s="15" customFormat="1" ht="11.25">
      <c r="B474" s="168"/>
      <c r="D474" s="148" t="s">
        <v>200</v>
      </c>
      <c r="E474" s="169" t="s">
        <v>1</v>
      </c>
      <c r="F474" s="170" t="s">
        <v>207</v>
      </c>
      <c r="H474" s="171">
        <v>77.927000000000007</v>
      </c>
      <c r="I474" s="172"/>
      <c r="L474" s="168"/>
      <c r="M474" s="173"/>
      <c r="T474" s="174"/>
      <c r="AT474" s="169" t="s">
        <v>200</v>
      </c>
      <c r="AU474" s="169" t="s">
        <v>96</v>
      </c>
      <c r="AV474" s="15" t="s">
        <v>198</v>
      </c>
      <c r="AW474" s="15" t="s">
        <v>41</v>
      </c>
      <c r="AX474" s="15" t="s">
        <v>94</v>
      </c>
      <c r="AY474" s="169" t="s">
        <v>190</v>
      </c>
    </row>
    <row r="475" spans="2:65" s="1" customFormat="1" ht="24.2" customHeight="1">
      <c r="B475" s="33"/>
      <c r="C475" s="134" t="s">
        <v>526</v>
      </c>
      <c r="D475" s="134" t="s">
        <v>193</v>
      </c>
      <c r="E475" s="135" t="s">
        <v>2116</v>
      </c>
      <c r="F475" s="136" t="s">
        <v>2117</v>
      </c>
      <c r="G475" s="137" t="s">
        <v>218</v>
      </c>
      <c r="H475" s="138">
        <v>1</v>
      </c>
      <c r="I475" s="139"/>
      <c r="J475" s="140">
        <f>ROUND(I475*H475,2)</f>
        <v>0</v>
      </c>
      <c r="K475" s="136" t="s">
        <v>1878</v>
      </c>
      <c r="L475" s="33"/>
      <c r="M475" s="141" t="s">
        <v>1</v>
      </c>
      <c r="N475" s="142" t="s">
        <v>51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198</v>
      </c>
      <c r="AT475" s="145" t="s">
        <v>193</v>
      </c>
      <c r="AU475" s="145" t="s">
        <v>96</v>
      </c>
      <c r="AY475" s="17" t="s">
        <v>190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7" t="s">
        <v>94</v>
      </c>
      <c r="BK475" s="146">
        <f>ROUND(I475*H475,2)</f>
        <v>0</v>
      </c>
      <c r="BL475" s="17" t="s">
        <v>198</v>
      </c>
      <c r="BM475" s="145" t="s">
        <v>2118</v>
      </c>
    </row>
    <row r="476" spans="2:65" s="12" customFormat="1" ht="11.25">
      <c r="B476" s="147"/>
      <c r="D476" s="148" t="s">
        <v>200</v>
      </c>
      <c r="E476" s="149" t="s">
        <v>1</v>
      </c>
      <c r="F476" s="150" t="s">
        <v>2119</v>
      </c>
      <c r="H476" s="149" t="s">
        <v>1</v>
      </c>
      <c r="I476" s="151"/>
      <c r="L476" s="147"/>
      <c r="M476" s="152"/>
      <c r="T476" s="153"/>
      <c r="AT476" s="149" t="s">
        <v>200</v>
      </c>
      <c r="AU476" s="149" t="s">
        <v>96</v>
      </c>
      <c r="AV476" s="12" t="s">
        <v>94</v>
      </c>
      <c r="AW476" s="12" t="s">
        <v>41</v>
      </c>
      <c r="AX476" s="12" t="s">
        <v>86</v>
      </c>
      <c r="AY476" s="149" t="s">
        <v>190</v>
      </c>
    </row>
    <row r="477" spans="2:65" s="12" customFormat="1" ht="11.25">
      <c r="B477" s="147"/>
      <c r="D477" s="148" t="s">
        <v>200</v>
      </c>
      <c r="E477" s="149" t="s">
        <v>1</v>
      </c>
      <c r="F477" s="150" t="s">
        <v>2120</v>
      </c>
      <c r="H477" s="149" t="s">
        <v>1</v>
      </c>
      <c r="I477" s="151"/>
      <c r="L477" s="147"/>
      <c r="M477" s="152"/>
      <c r="T477" s="153"/>
      <c r="AT477" s="149" t="s">
        <v>200</v>
      </c>
      <c r="AU477" s="149" t="s">
        <v>96</v>
      </c>
      <c r="AV477" s="12" t="s">
        <v>94</v>
      </c>
      <c r="AW477" s="12" t="s">
        <v>41</v>
      </c>
      <c r="AX477" s="12" t="s">
        <v>86</v>
      </c>
      <c r="AY477" s="149" t="s">
        <v>190</v>
      </c>
    </row>
    <row r="478" spans="2:65" s="14" customFormat="1" ht="11.25">
      <c r="B478" s="161"/>
      <c r="D478" s="148" t="s">
        <v>200</v>
      </c>
      <c r="E478" s="162" t="s">
        <v>1</v>
      </c>
      <c r="F478" s="163" t="s">
        <v>2121</v>
      </c>
      <c r="H478" s="164">
        <v>1</v>
      </c>
      <c r="I478" s="165"/>
      <c r="L478" s="161"/>
      <c r="M478" s="166"/>
      <c r="T478" s="167"/>
      <c r="AT478" s="162" t="s">
        <v>200</v>
      </c>
      <c r="AU478" s="162" t="s">
        <v>96</v>
      </c>
      <c r="AV478" s="14" t="s">
        <v>96</v>
      </c>
      <c r="AW478" s="14" t="s">
        <v>41</v>
      </c>
      <c r="AX478" s="14" t="s">
        <v>86</v>
      </c>
      <c r="AY478" s="162" t="s">
        <v>190</v>
      </c>
    </row>
    <row r="479" spans="2:65" s="15" customFormat="1" ht="11.25">
      <c r="B479" s="168"/>
      <c r="D479" s="148" t="s">
        <v>200</v>
      </c>
      <c r="E479" s="169" t="s">
        <v>1</v>
      </c>
      <c r="F479" s="170" t="s">
        <v>207</v>
      </c>
      <c r="H479" s="171">
        <v>1</v>
      </c>
      <c r="I479" s="172"/>
      <c r="L479" s="168"/>
      <c r="M479" s="173"/>
      <c r="T479" s="174"/>
      <c r="AT479" s="169" t="s">
        <v>200</v>
      </c>
      <c r="AU479" s="169" t="s">
        <v>96</v>
      </c>
      <c r="AV479" s="15" t="s">
        <v>198</v>
      </c>
      <c r="AW479" s="15" t="s">
        <v>41</v>
      </c>
      <c r="AX479" s="15" t="s">
        <v>94</v>
      </c>
      <c r="AY479" s="169" t="s">
        <v>190</v>
      </c>
    </row>
    <row r="480" spans="2:65" s="1" customFormat="1" ht="16.5" customHeight="1">
      <c r="B480" s="33"/>
      <c r="C480" s="134" t="s">
        <v>534</v>
      </c>
      <c r="D480" s="134" t="s">
        <v>193</v>
      </c>
      <c r="E480" s="135" t="s">
        <v>2122</v>
      </c>
      <c r="F480" s="136" t="s">
        <v>2123</v>
      </c>
      <c r="G480" s="137" t="s">
        <v>325</v>
      </c>
      <c r="H480" s="138">
        <v>6</v>
      </c>
      <c r="I480" s="139"/>
      <c r="J480" s="140">
        <f>ROUND(I480*H480,2)</f>
        <v>0</v>
      </c>
      <c r="K480" s="136" t="s">
        <v>197</v>
      </c>
      <c r="L480" s="33"/>
      <c r="M480" s="141" t="s">
        <v>1</v>
      </c>
      <c r="N480" s="142" t="s">
        <v>51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198</v>
      </c>
      <c r="AT480" s="145" t="s">
        <v>193</v>
      </c>
      <c r="AU480" s="145" t="s">
        <v>96</v>
      </c>
      <c r="AY480" s="17" t="s">
        <v>190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94</v>
      </c>
      <c r="BK480" s="146">
        <f>ROUND(I480*H480,2)</f>
        <v>0</v>
      </c>
      <c r="BL480" s="17" t="s">
        <v>198</v>
      </c>
      <c r="BM480" s="145" t="s">
        <v>2124</v>
      </c>
    </row>
    <row r="481" spans="2:65" s="14" customFormat="1" ht="11.25">
      <c r="B481" s="161"/>
      <c r="D481" s="148" t="s">
        <v>200</v>
      </c>
      <c r="E481" s="162" t="s">
        <v>1</v>
      </c>
      <c r="F481" s="163" t="s">
        <v>2125</v>
      </c>
      <c r="H481" s="164">
        <v>6</v>
      </c>
      <c r="I481" s="165"/>
      <c r="L481" s="161"/>
      <c r="M481" s="166"/>
      <c r="T481" s="167"/>
      <c r="AT481" s="162" t="s">
        <v>200</v>
      </c>
      <c r="AU481" s="162" t="s">
        <v>96</v>
      </c>
      <c r="AV481" s="14" t="s">
        <v>96</v>
      </c>
      <c r="AW481" s="14" t="s">
        <v>41</v>
      </c>
      <c r="AX481" s="14" t="s">
        <v>94</v>
      </c>
      <c r="AY481" s="162" t="s">
        <v>190</v>
      </c>
    </row>
    <row r="482" spans="2:65" s="1" customFormat="1" ht="16.5" customHeight="1">
      <c r="B482" s="33"/>
      <c r="C482" s="134" t="s">
        <v>539</v>
      </c>
      <c r="D482" s="134" t="s">
        <v>193</v>
      </c>
      <c r="E482" s="135" t="s">
        <v>2126</v>
      </c>
      <c r="F482" s="136" t="s">
        <v>2127</v>
      </c>
      <c r="G482" s="137" t="s">
        <v>325</v>
      </c>
      <c r="H482" s="138">
        <v>60</v>
      </c>
      <c r="I482" s="139"/>
      <c r="J482" s="140">
        <f>ROUND(I482*H482,2)</f>
        <v>0</v>
      </c>
      <c r="K482" s="136" t="s">
        <v>197</v>
      </c>
      <c r="L482" s="33"/>
      <c r="M482" s="141" t="s">
        <v>1</v>
      </c>
      <c r="N482" s="142" t="s">
        <v>51</v>
      </c>
      <c r="P482" s="143">
        <f>O482*H482</f>
        <v>0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198</v>
      </c>
      <c r="AT482" s="145" t="s">
        <v>193</v>
      </c>
      <c r="AU482" s="145" t="s">
        <v>96</v>
      </c>
      <c r="AY482" s="17" t="s">
        <v>190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7" t="s">
        <v>94</v>
      </c>
      <c r="BK482" s="146">
        <f>ROUND(I482*H482,2)</f>
        <v>0</v>
      </c>
      <c r="BL482" s="17" t="s">
        <v>198</v>
      </c>
      <c r="BM482" s="145" t="s">
        <v>2128</v>
      </c>
    </row>
    <row r="483" spans="2:65" s="14" customFormat="1" ht="11.25">
      <c r="B483" s="161"/>
      <c r="D483" s="148" t="s">
        <v>200</v>
      </c>
      <c r="F483" s="163" t="s">
        <v>2129</v>
      </c>
      <c r="H483" s="164">
        <v>60</v>
      </c>
      <c r="I483" s="165"/>
      <c r="L483" s="161"/>
      <c r="M483" s="166"/>
      <c r="T483" s="167"/>
      <c r="AT483" s="162" t="s">
        <v>200</v>
      </c>
      <c r="AU483" s="162" t="s">
        <v>96</v>
      </c>
      <c r="AV483" s="14" t="s">
        <v>96</v>
      </c>
      <c r="AW483" s="14" t="s">
        <v>4</v>
      </c>
      <c r="AX483" s="14" t="s">
        <v>94</v>
      </c>
      <c r="AY483" s="162" t="s">
        <v>190</v>
      </c>
    </row>
    <row r="484" spans="2:65" s="1" customFormat="1" ht="16.5" customHeight="1">
      <c r="B484" s="33"/>
      <c r="C484" s="134" t="s">
        <v>549</v>
      </c>
      <c r="D484" s="134" t="s">
        <v>193</v>
      </c>
      <c r="E484" s="135" t="s">
        <v>2130</v>
      </c>
      <c r="F484" s="136" t="s">
        <v>2131</v>
      </c>
      <c r="G484" s="137" t="s">
        <v>325</v>
      </c>
      <c r="H484" s="138">
        <v>6</v>
      </c>
      <c r="I484" s="139"/>
      <c r="J484" s="140">
        <f>ROUND(I484*H484,2)</f>
        <v>0</v>
      </c>
      <c r="K484" s="136" t="s">
        <v>197</v>
      </c>
      <c r="L484" s="33"/>
      <c r="M484" s="141" t="s">
        <v>1</v>
      </c>
      <c r="N484" s="142" t="s">
        <v>51</v>
      </c>
      <c r="P484" s="143">
        <f>O484*H484</f>
        <v>0</v>
      </c>
      <c r="Q484" s="143">
        <v>0</v>
      </c>
      <c r="R484" s="143">
        <f>Q484*H484</f>
        <v>0</v>
      </c>
      <c r="S484" s="143">
        <v>0</v>
      </c>
      <c r="T484" s="144">
        <f>S484*H484</f>
        <v>0</v>
      </c>
      <c r="AR484" s="145" t="s">
        <v>198</v>
      </c>
      <c r="AT484" s="145" t="s">
        <v>193</v>
      </c>
      <c r="AU484" s="145" t="s">
        <v>96</v>
      </c>
      <c r="AY484" s="17" t="s">
        <v>190</v>
      </c>
      <c r="BE484" s="146">
        <f>IF(N484="základní",J484,0)</f>
        <v>0</v>
      </c>
      <c r="BF484" s="146">
        <f>IF(N484="snížená",J484,0)</f>
        <v>0</v>
      </c>
      <c r="BG484" s="146">
        <f>IF(N484="zákl. přenesená",J484,0)</f>
        <v>0</v>
      </c>
      <c r="BH484" s="146">
        <f>IF(N484="sníž. přenesená",J484,0)</f>
        <v>0</v>
      </c>
      <c r="BI484" s="146">
        <f>IF(N484="nulová",J484,0)</f>
        <v>0</v>
      </c>
      <c r="BJ484" s="17" t="s">
        <v>94</v>
      </c>
      <c r="BK484" s="146">
        <f>ROUND(I484*H484,2)</f>
        <v>0</v>
      </c>
      <c r="BL484" s="17" t="s">
        <v>198</v>
      </c>
      <c r="BM484" s="145" t="s">
        <v>2132</v>
      </c>
    </row>
    <row r="485" spans="2:65" s="1" customFormat="1" ht="16.5" customHeight="1">
      <c r="B485" s="33"/>
      <c r="C485" s="134" t="s">
        <v>556</v>
      </c>
      <c r="D485" s="134" t="s">
        <v>193</v>
      </c>
      <c r="E485" s="135" t="s">
        <v>2133</v>
      </c>
      <c r="F485" s="136" t="s">
        <v>2134</v>
      </c>
      <c r="G485" s="137" t="s">
        <v>196</v>
      </c>
      <c r="H485" s="138">
        <v>6.3</v>
      </c>
      <c r="I485" s="139"/>
      <c r="J485" s="140">
        <f>ROUND(I485*H485,2)</f>
        <v>0</v>
      </c>
      <c r="K485" s="136" t="s">
        <v>197</v>
      </c>
      <c r="L485" s="33"/>
      <c r="M485" s="141" t="s">
        <v>1</v>
      </c>
      <c r="N485" s="142" t="s">
        <v>51</v>
      </c>
      <c r="P485" s="143">
        <f>O485*H485</f>
        <v>0</v>
      </c>
      <c r="Q485" s="143">
        <v>0</v>
      </c>
      <c r="R485" s="143">
        <f>Q485*H485</f>
        <v>0</v>
      </c>
      <c r="S485" s="143">
        <v>0.05</v>
      </c>
      <c r="T485" s="144">
        <f>S485*H485</f>
        <v>0.315</v>
      </c>
      <c r="AR485" s="145" t="s">
        <v>198</v>
      </c>
      <c r="AT485" s="145" t="s">
        <v>193</v>
      </c>
      <c r="AU485" s="145" t="s">
        <v>96</v>
      </c>
      <c r="AY485" s="17" t="s">
        <v>190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7" t="s">
        <v>94</v>
      </c>
      <c r="BK485" s="146">
        <f>ROUND(I485*H485,2)</f>
        <v>0</v>
      </c>
      <c r="BL485" s="17" t="s">
        <v>198</v>
      </c>
      <c r="BM485" s="145" t="s">
        <v>2135</v>
      </c>
    </row>
    <row r="486" spans="2:65" s="14" customFormat="1" ht="11.25">
      <c r="B486" s="161"/>
      <c r="D486" s="148" t="s">
        <v>200</v>
      </c>
      <c r="E486" s="162" t="s">
        <v>1</v>
      </c>
      <c r="F486" s="163" t="s">
        <v>2101</v>
      </c>
      <c r="H486" s="164">
        <v>6.3</v>
      </c>
      <c r="I486" s="165"/>
      <c r="L486" s="161"/>
      <c r="M486" s="166"/>
      <c r="T486" s="167"/>
      <c r="AT486" s="162" t="s">
        <v>200</v>
      </c>
      <c r="AU486" s="162" t="s">
        <v>96</v>
      </c>
      <c r="AV486" s="14" t="s">
        <v>96</v>
      </c>
      <c r="AW486" s="14" t="s">
        <v>41</v>
      </c>
      <c r="AX486" s="14" t="s">
        <v>94</v>
      </c>
      <c r="AY486" s="162" t="s">
        <v>190</v>
      </c>
    </row>
    <row r="487" spans="2:65" s="1" customFormat="1" ht="16.5" customHeight="1">
      <c r="B487" s="33"/>
      <c r="C487" s="134" t="s">
        <v>564</v>
      </c>
      <c r="D487" s="134" t="s">
        <v>193</v>
      </c>
      <c r="E487" s="135" t="s">
        <v>2136</v>
      </c>
      <c r="F487" s="136" t="s">
        <v>2137</v>
      </c>
      <c r="G487" s="137" t="s">
        <v>291</v>
      </c>
      <c r="H487" s="138">
        <v>0.315</v>
      </c>
      <c r="I487" s="139"/>
      <c r="J487" s="140">
        <f>ROUND(I487*H487,2)</f>
        <v>0</v>
      </c>
      <c r="K487" s="136" t="s">
        <v>197</v>
      </c>
      <c r="L487" s="33"/>
      <c r="M487" s="141" t="s">
        <v>1</v>
      </c>
      <c r="N487" s="142" t="s">
        <v>51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198</v>
      </c>
      <c r="AT487" s="145" t="s">
        <v>193</v>
      </c>
      <c r="AU487" s="145" t="s">
        <v>96</v>
      </c>
      <c r="AY487" s="17" t="s">
        <v>190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7" t="s">
        <v>94</v>
      </c>
      <c r="BK487" s="146">
        <f>ROUND(I487*H487,2)</f>
        <v>0</v>
      </c>
      <c r="BL487" s="17" t="s">
        <v>198</v>
      </c>
      <c r="BM487" s="145" t="s">
        <v>2138</v>
      </c>
    </row>
    <row r="488" spans="2:65" s="1" customFormat="1" ht="21.75" customHeight="1">
      <c r="B488" s="33"/>
      <c r="C488" s="134" t="s">
        <v>575</v>
      </c>
      <c r="D488" s="134" t="s">
        <v>193</v>
      </c>
      <c r="E488" s="135" t="s">
        <v>2139</v>
      </c>
      <c r="F488" s="136" t="s">
        <v>2140</v>
      </c>
      <c r="G488" s="137" t="s">
        <v>291</v>
      </c>
      <c r="H488" s="138">
        <v>0.63</v>
      </c>
      <c r="I488" s="139"/>
      <c r="J488" s="140">
        <f>ROUND(I488*H488,2)</f>
        <v>0</v>
      </c>
      <c r="K488" s="136" t="s">
        <v>197</v>
      </c>
      <c r="L488" s="33"/>
      <c r="M488" s="141" t="s">
        <v>1</v>
      </c>
      <c r="N488" s="142" t="s">
        <v>51</v>
      </c>
      <c r="P488" s="143">
        <f>O488*H488</f>
        <v>0</v>
      </c>
      <c r="Q488" s="143">
        <v>0</v>
      </c>
      <c r="R488" s="143">
        <f>Q488*H488</f>
        <v>0</v>
      </c>
      <c r="S488" s="143">
        <v>0</v>
      </c>
      <c r="T488" s="144">
        <f>S488*H488</f>
        <v>0</v>
      </c>
      <c r="AR488" s="145" t="s">
        <v>198</v>
      </c>
      <c r="AT488" s="145" t="s">
        <v>193</v>
      </c>
      <c r="AU488" s="145" t="s">
        <v>96</v>
      </c>
      <c r="AY488" s="17" t="s">
        <v>190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7" t="s">
        <v>94</v>
      </c>
      <c r="BK488" s="146">
        <f>ROUND(I488*H488,2)</f>
        <v>0</v>
      </c>
      <c r="BL488" s="17" t="s">
        <v>198</v>
      </c>
      <c r="BM488" s="145" t="s">
        <v>2141</v>
      </c>
    </row>
    <row r="489" spans="2:65" s="14" customFormat="1" ht="11.25">
      <c r="B489" s="161"/>
      <c r="D489" s="148" t="s">
        <v>200</v>
      </c>
      <c r="F489" s="163" t="s">
        <v>2142</v>
      </c>
      <c r="H489" s="164">
        <v>0.63</v>
      </c>
      <c r="I489" s="165"/>
      <c r="L489" s="161"/>
      <c r="M489" s="166"/>
      <c r="T489" s="167"/>
      <c r="AT489" s="162" t="s">
        <v>200</v>
      </c>
      <c r="AU489" s="162" t="s">
        <v>96</v>
      </c>
      <c r="AV489" s="14" t="s">
        <v>96</v>
      </c>
      <c r="AW489" s="14" t="s">
        <v>4</v>
      </c>
      <c r="AX489" s="14" t="s">
        <v>94</v>
      </c>
      <c r="AY489" s="162" t="s">
        <v>190</v>
      </c>
    </row>
    <row r="490" spans="2:65" s="1" customFormat="1" ht="16.5" customHeight="1">
      <c r="B490" s="33"/>
      <c r="C490" s="134" t="s">
        <v>582</v>
      </c>
      <c r="D490" s="134" t="s">
        <v>193</v>
      </c>
      <c r="E490" s="135" t="s">
        <v>294</v>
      </c>
      <c r="F490" s="136" t="s">
        <v>295</v>
      </c>
      <c r="G490" s="137" t="s">
        <v>291</v>
      </c>
      <c r="H490" s="138">
        <v>0.315</v>
      </c>
      <c r="I490" s="139"/>
      <c r="J490" s="140">
        <f>ROUND(I490*H490,2)</f>
        <v>0</v>
      </c>
      <c r="K490" s="136" t="s">
        <v>197</v>
      </c>
      <c r="L490" s="33"/>
      <c r="M490" s="141" t="s">
        <v>1</v>
      </c>
      <c r="N490" s="142" t="s">
        <v>51</v>
      </c>
      <c r="P490" s="143">
        <f>O490*H490</f>
        <v>0</v>
      </c>
      <c r="Q490" s="143">
        <v>0</v>
      </c>
      <c r="R490" s="143">
        <f>Q490*H490</f>
        <v>0</v>
      </c>
      <c r="S490" s="143">
        <v>0</v>
      </c>
      <c r="T490" s="144">
        <f>S490*H490</f>
        <v>0</v>
      </c>
      <c r="AR490" s="145" t="s">
        <v>198</v>
      </c>
      <c r="AT490" s="145" t="s">
        <v>193</v>
      </c>
      <c r="AU490" s="145" t="s">
        <v>96</v>
      </c>
      <c r="AY490" s="17" t="s">
        <v>190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7" t="s">
        <v>94</v>
      </c>
      <c r="BK490" s="146">
        <f>ROUND(I490*H490,2)</f>
        <v>0</v>
      </c>
      <c r="BL490" s="17" t="s">
        <v>198</v>
      </c>
      <c r="BM490" s="145" t="s">
        <v>2143</v>
      </c>
    </row>
    <row r="491" spans="2:65" s="1" customFormat="1" ht="16.5" customHeight="1">
      <c r="B491" s="33"/>
      <c r="C491" s="134" t="s">
        <v>592</v>
      </c>
      <c r="D491" s="134" t="s">
        <v>193</v>
      </c>
      <c r="E491" s="135" t="s">
        <v>298</v>
      </c>
      <c r="F491" s="136" t="s">
        <v>299</v>
      </c>
      <c r="G491" s="137" t="s">
        <v>291</v>
      </c>
      <c r="H491" s="138">
        <v>2.52</v>
      </c>
      <c r="I491" s="139"/>
      <c r="J491" s="140">
        <f>ROUND(I491*H491,2)</f>
        <v>0</v>
      </c>
      <c r="K491" s="136" t="s">
        <v>197</v>
      </c>
      <c r="L491" s="33"/>
      <c r="M491" s="141" t="s">
        <v>1</v>
      </c>
      <c r="N491" s="142" t="s">
        <v>51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198</v>
      </c>
      <c r="AT491" s="145" t="s">
        <v>193</v>
      </c>
      <c r="AU491" s="145" t="s">
        <v>96</v>
      </c>
      <c r="AY491" s="17" t="s">
        <v>190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7" t="s">
        <v>94</v>
      </c>
      <c r="BK491" s="146">
        <f>ROUND(I491*H491,2)</f>
        <v>0</v>
      </c>
      <c r="BL491" s="17" t="s">
        <v>198</v>
      </c>
      <c r="BM491" s="145" t="s">
        <v>2144</v>
      </c>
    </row>
    <row r="492" spans="2:65" s="14" customFormat="1" ht="11.25">
      <c r="B492" s="161"/>
      <c r="D492" s="148" t="s">
        <v>200</v>
      </c>
      <c r="F492" s="163" t="s">
        <v>2145</v>
      </c>
      <c r="H492" s="164">
        <v>2.52</v>
      </c>
      <c r="I492" s="165"/>
      <c r="L492" s="161"/>
      <c r="M492" s="166"/>
      <c r="T492" s="167"/>
      <c r="AT492" s="162" t="s">
        <v>200</v>
      </c>
      <c r="AU492" s="162" t="s">
        <v>96</v>
      </c>
      <c r="AV492" s="14" t="s">
        <v>96</v>
      </c>
      <c r="AW492" s="14" t="s">
        <v>4</v>
      </c>
      <c r="AX492" s="14" t="s">
        <v>94</v>
      </c>
      <c r="AY492" s="162" t="s">
        <v>190</v>
      </c>
    </row>
    <row r="493" spans="2:65" s="1" customFormat="1" ht="24.2" customHeight="1">
      <c r="B493" s="33"/>
      <c r="C493" s="134" t="s">
        <v>613</v>
      </c>
      <c r="D493" s="134" t="s">
        <v>193</v>
      </c>
      <c r="E493" s="135" t="s">
        <v>310</v>
      </c>
      <c r="F493" s="136" t="s">
        <v>311</v>
      </c>
      <c r="G493" s="137" t="s">
        <v>291</v>
      </c>
      <c r="H493" s="138">
        <v>0.315</v>
      </c>
      <c r="I493" s="139"/>
      <c r="J493" s="140">
        <f>ROUND(I493*H493,2)</f>
        <v>0</v>
      </c>
      <c r="K493" s="136" t="s">
        <v>214</v>
      </c>
      <c r="L493" s="33"/>
      <c r="M493" s="141" t="s">
        <v>1</v>
      </c>
      <c r="N493" s="142" t="s">
        <v>51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198</v>
      </c>
      <c r="AT493" s="145" t="s">
        <v>193</v>
      </c>
      <c r="AU493" s="145" t="s">
        <v>96</v>
      </c>
      <c r="AY493" s="17" t="s">
        <v>190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7" t="s">
        <v>94</v>
      </c>
      <c r="BK493" s="146">
        <f>ROUND(I493*H493,2)</f>
        <v>0</v>
      </c>
      <c r="BL493" s="17" t="s">
        <v>198</v>
      </c>
      <c r="BM493" s="145" t="s">
        <v>2146</v>
      </c>
    </row>
    <row r="494" spans="2:65" s="11" customFormat="1" ht="22.9" customHeight="1">
      <c r="B494" s="122"/>
      <c r="D494" s="123" t="s">
        <v>85</v>
      </c>
      <c r="E494" s="132" t="s">
        <v>728</v>
      </c>
      <c r="F494" s="132" t="s">
        <v>729</v>
      </c>
      <c r="I494" s="125"/>
      <c r="J494" s="133">
        <f>BK494</f>
        <v>0</v>
      </c>
      <c r="L494" s="122"/>
      <c r="M494" s="127"/>
      <c r="P494" s="128">
        <f>P495</f>
        <v>0</v>
      </c>
      <c r="R494" s="128">
        <f>R495</f>
        <v>0</v>
      </c>
      <c r="T494" s="129">
        <f>T495</f>
        <v>0</v>
      </c>
      <c r="AR494" s="123" t="s">
        <v>94</v>
      </c>
      <c r="AT494" s="130" t="s">
        <v>85</v>
      </c>
      <c r="AU494" s="130" t="s">
        <v>94</v>
      </c>
      <c r="AY494" s="123" t="s">
        <v>190</v>
      </c>
      <c r="BK494" s="131">
        <f>BK495</f>
        <v>0</v>
      </c>
    </row>
    <row r="495" spans="2:65" s="1" customFormat="1" ht="16.5" customHeight="1">
      <c r="B495" s="33"/>
      <c r="C495" s="134" t="s">
        <v>618</v>
      </c>
      <c r="D495" s="134" t="s">
        <v>193</v>
      </c>
      <c r="E495" s="135" t="s">
        <v>731</v>
      </c>
      <c r="F495" s="136" t="s">
        <v>732</v>
      </c>
      <c r="G495" s="137" t="s">
        <v>291</v>
      </c>
      <c r="H495" s="138">
        <v>236.29499999999999</v>
      </c>
      <c r="I495" s="139"/>
      <c r="J495" s="140">
        <f>ROUND(I495*H495,2)</f>
        <v>0</v>
      </c>
      <c r="K495" s="136" t="s">
        <v>197</v>
      </c>
      <c r="L495" s="33"/>
      <c r="M495" s="141" t="s">
        <v>1</v>
      </c>
      <c r="N495" s="142" t="s">
        <v>51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198</v>
      </c>
      <c r="AT495" s="145" t="s">
        <v>193</v>
      </c>
      <c r="AU495" s="145" t="s">
        <v>96</v>
      </c>
      <c r="AY495" s="17" t="s">
        <v>190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7" t="s">
        <v>94</v>
      </c>
      <c r="BK495" s="146">
        <f>ROUND(I495*H495,2)</f>
        <v>0</v>
      </c>
      <c r="BL495" s="17" t="s">
        <v>198</v>
      </c>
      <c r="BM495" s="145" t="s">
        <v>2147</v>
      </c>
    </row>
    <row r="496" spans="2:65" s="11" customFormat="1" ht="25.9" customHeight="1">
      <c r="B496" s="122"/>
      <c r="D496" s="123" t="s">
        <v>85</v>
      </c>
      <c r="E496" s="124" t="s">
        <v>2148</v>
      </c>
      <c r="F496" s="124" t="s">
        <v>2149</v>
      </c>
      <c r="I496" s="125"/>
      <c r="J496" s="126">
        <f>BK496</f>
        <v>0</v>
      </c>
      <c r="L496" s="122"/>
      <c r="M496" s="127"/>
      <c r="P496" s="128">
        <f>P497+P554+P561</f>
        <v>0</v>
      </c>
      <c r="R496" s="128">
        <f>R497+R554+R561</f>
        <v>0.63639628000000004</v>
      </c>
      <c r="T496" s="129">
        <f>T497+T554+T561</f>
        <v>0</v>
      </c>
      <c r="AR496" s="123" t="s">
        <v>96</v>
      </c>
      <c r="AT496" s="130" t="s">
        <v>85</v>
      </c>
      <c r="AU496" s="130" t="s">
        <v>86</v>
      </c>
      <c r="AY496" s="123" t="s">
        <v>190</v>
      </c>
      <c r="BK496" s="131">
        <f>BK497+BK554+BK561</f>
        <v>0</v>
      </c>
    </row>
    <row r="497" spans="2:65" s="11" customFormat="1" ht="22.9" customHeight="1">
      <c r="B497" s="122"/>
      <c r="D497" s="123" t="s">
        <v>85</v>
      </c>
      <c r="E497" s="132" t="s">
        <v>2150</v>
      </c>
      <c r="F497" s="132" t="s">
        <v>2151</v>
      </c>
      <c r="I497" s="125"/>
      <c r="J497" s="133">
        <f>BK497</f>
        <v>0</v>
      </c>
      <c r="L497" s="122"/>
      <c r="M497" s="127"/>
      <c r="P497" s="128">
        <f>SUM(P498:P553)</f>
        <v>0</v>
      </c>
      <c r="R497" s="128">
        <f>SUM(R498:R553)</f>
        <v>0.59623028</v>
      </c>
      <c r="T497" s="129">
        <f>SUM(T498:T553)</f>
        <v>0</v>
      </c>
      <c r="AR497" s="123" t="s">
        <v>96</v>
      </c>
      <c r="AT497" s="130" t="s">
        <v>85</v>
      </c>
      <c r="AU497" s="130" t="s">
        <v>94</v>
      </c>
      <c r="AY497" s="123" t="s">
        <v>190</v>
      </c>
      <c r="BK497" s="131">
        <f>SUM(BK498:BK553)</f>
        <v>0</v>
      </c>
    </row>
    <row r="498" spans="2:65" s="1" customFormat="1" ht="16.5" customHeight="1">
      <c r="B498" s="33"/>
      <c r="C498" s="134" t="s">
        <v>623</v>
      </c>
      <c r="D498" s="134" t="s">
        <v>193</v>
      </c>
      <c r="E498" s="135" t="s">
        <v>2152</v>
      </c>
      <c r="F498" s="136" t="s">
        <v>2153</v>
      </c>
      <c r="G498" s="137" t="s">
        <v>196</v>
      </c>
      <c r="H498" s="138">
        <v>18.059999999999999</v>
      </c>
      <c r="I498" s="139"/>
      <c r="J498" s="140">
        <f>ROUND(I498*H498,2)</f>
        <v>0</v>
      </c>
      <c r="K498" s="136" t="s">
        <v>197</v>
      </c>
      <c r="L498" s="33"/>
      <c r="M498" s="141" t="s">
        <v>1</v>
      </c>
      <c r="N498" s="142" t="s">
        <v>51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288</v>
      </c>
      <c r="AT498" s="145" t="s">
        <v>193</v>
      </c>
      <c r="AU498" s="145" t="s">
        <v>96</v>
      </c>
      <c r="AY498" s="17" t="s">
        <v>190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7" t="s">
        <v>94</v>
      </c>
      <c r="BK498" s="146">
        <f>ROUND(I498*H498,2)</f>
        <v>0</v>
      </c>
      <c r="BL498" s="17" t="s">
        <v>288</v>
      </c>
      <c r="BM498" s="145" t="s">
        <v>2154</v>
      </c>
    </row>
    <row r="499" spans="2:65" s="12" customFormat="1" ht="11.25">
      <c r="B499" s="147"/>
      <c r="D499" s="148" t="s">
        <v>200</v>
      </c>
      <c r="E499" s="149" t="s">
        <v>1</v>
      </c>
      <c r="F499" s="150" t="s">
        <v>2155</v>
      </c>
      <c r="H499" s="149" t="s">
        <v>1</v>
      </c>
      <c r="I499" s="151"/>
      <c r="L499" s="147"/>
      <c r="M499" s="152"/>
      <c r="T499" s="153"/>
      <c r="AT499" s="149" t="s">
        <v>200</v>
      </c>
      <c r="AU499" s="149" t="s">
        <v>96</v>
      </c>
      <c r="AV499" s="12" t="s">
        <v>94</v>
      </c>
      <c r="AW499" s="12" t="s">
        <v>41</v>
      </c>
      <c r="AX499" s="12" t="s">
        <v>86</v>
      </c>
      <c r="AY499" s="149" t="s">
        <v>190</v>
      </c>
    </row>
    <row r="500" spans="2:65" s="12" customFormat="1" ht="11.25">
      <c r="B500" s="147"/>
      <c r="D500" s="148" t="s">
        <v>200</v>
      </c>
      <c r="E500" s="149" t="s">
        <v>1</v>
      </c>
      <c r="F500" s="150" t="s">
        <v>1952</v>
      </c>
      <c r="H500" s="149" t="s">
        <v>1</v>
      </c>
      <c r="I500" s="151"/>
      <c r="L500" s="147"/>
      <c r="M500" s="152"/>
      <c r="T500" s="153"/>
      <c r="AT500" s="149" t="s">
        <v>200</v>
      </c>
      <c r="AU500" s="149" t="s">
        <v>96</v>
      </c>
      <c r="AV500" s="12" t="s">
        <v>94</v>
      </c>
      <c r="AW500" s="12" t="s">
        <v>41</v>
      </c>
      <c r="AX500" s="12" t="s">
        <v>86</v>
      </c>
      <c r="AY500" s="149" t="s">
        <v>190</v>
      </c>
    </row>
    <row r="501" spans="2:65" s="14" customFormat="1" ht="11.25">
      <c r="B501" s="161"/>
      <c r="D501" s="148" t="s">
        <v>200</v>
      </c>
      <c r="E501" s="162" t="s">
        <v>1</v>
      </c>
      <c r="F501" s="163" t="s">
        <v>2156</v>
      </c>
      <c r="H501" s="164">
        <v>9.8070000000000004</v>
      </c>
      <c r="I501" s="165"/>
      <c r="L501" s="161"/>
      <c r="M501" s="166"/>
      <c r="T501" s="167"/>
      <c r="AT501" s="162" t="s">
        <v>200</v>
      </c>
      <c r="AU501" s="162" t="s">
        <v>96</v>
      </c>
      <c r="AV501" s="14" t="s">
        <v>96</v>
      </c>
      <c r="AW501" s="14" t="s">
        <v>41</v>
      </c>
      <c r="AX501" s="14" t="s">
        <v>86</v>
      </c>
      <c r="AY501" s="162" t="s">
        <v>190</v>
      </c>
    </row>
    <row r="502" spans="2:65" s="12" customFormat="1" ht="11.25">
      <c r="B502" s="147"/>
      <c r="D502" s="148" t="s">
        <v>200</v>
      </c>
      <c r="E502" s="149" t="s">
        <v>1</v>
      </c>
      <c r="F502" s="150" t="s">
        <v>1958</v>
      </c>
      <c r="H502" s="149" t="s">
        <v>1</v>
      </c>
      <c r="I502" s="151"/>
      <c r="L502" s="147"/>
      <c r="M502" s="152"/>
      <c r="T502" s="153"/>
      <c r="AT502" s="149" t="s">
        <v>200</v>
      </c>
      <c r="AU502" s="149" t="s">
        <v>96</v>
      </c>
      <c r="AV502" s="12" t="s">
        <v>94</v>
      </c>
      <c r="AW502" s="12" t="s">
        <v>41</v>
      </c>
      <c r="AX502" s="12" t="s">
        <v>86</v>
      </c>
      <c r="AY502" s="149" t="s">
        <v>190</v>
      </c>
    </row>
    <row r="503" spans="2:65" s="14" customFormat="1" ht="11.25">
      <c r="B503" s="161"/>
      <c r="D503" s="148" t="s">
        <v>200</v>
      </c>
      <c r="E503" s="162" t="s">
        <v>1</v>
      </c>
      <c r="F503" s="163" t="s">
        <v>2157</v>
      </c>
      <c r="H503" s="164">
        <v>3.5150000000000001</v>
      </c>
      <c r="I503" s="165"/>
      <c r="L503" s="161"/>
      <c r="M503" s="166"/>
      <c r="T503" s="167"/>
      <c r="AT503" s="162" t="s">
        <v>200</v>
      </c>
      <c r="AU503" s="162" t="s">
        <v>96</v>
      </c>
      <c r="AV503" s="14" t="s">
        <v>96</v>
      </c>
      <c r="AW503" s="14" t="s">
        <v>41</v>
      </c>
      <c r="AX503" s="14" t="s">
        <v>86</v>
      </c>
      <c r="AY503" s="162" t="s">
        <v>190</v>
      </c>
    </row>
    <row r="504" spans="2:65" s="12" customFormat="1" ht="11.25">
      <c r="B504" s="147"/>
      <c r="D504" s="148" t="s">
        <v>200</v>
      </c>
      <c r="E504" s="149" t="s">
        <v>1</v>
      </c>
      <c r="F504" s="150" t="s">
        <v>1960</v>
      </c>
      <c r="H504" s="149" t="s">
        <v>1</v>
      </c>
      <c r="I504" s="151"/>
      <c r="L504" s="147"/>
      <c r="M504" s="152"/>
      <c r="T504" s="153"/>
      <c r="AT504" s="149" t="s">
        <v>200</v>
      </c>
      <c r="AU504" s="149" t="s">
        <v>96</v>
      </c>
      <c r="AV504" s="12" t="s">
        <v>94</v>
      </c>
      <c r="AW504" s="12" t="s">
        <v>41</v>
      </c>
      <c r="AX504" s="12" t="s">
        <v>86</v>
      </c>
      <c r="AY504" s="149" t="s">
        <v>190</v>
      </c>
    </row>
    <row r="505" spans="2:65" s="14" customFormat="1" ht="11.25">
      <c r="B505" s="161"/>
      <c r="D505" s="148" t="s">
        <v>200</v>
      </c>
      <c r="E505" s="162" t="s">
        <v>1</v>
      </c>
      <c r="F505" s="163" t="s">
        <v>2158</v>
      </c>
      <c r="H505" s="164">
        <v>2.6779999999999999</v>
      </c>
      <c r="I505" s="165"/>
      <c r="L505" s="161"/>
      <c r="M505" s="166"/>
      <c r="T505" s="167"/>
      <c r="AT505" s="162" t="s">
        <v>200</v>
      </c>
      <c r="AU505" s="162" t="s">
        <v>96</v>
      </c>
      <c r="AV505" s="14" t="s">
        <v>96</v>
      </c>
      <c r="AW505" s="14" t="s">
        <v>41</v>
      </c>
      <c r="AX505" s="14" t="s">
        <v>86</v>
      </c>
      <c r="AY505" s="162" t="s">
        <v>190</v>
      </c>
    </row>
    <row r="506" spans="2:65" s="12" customFormat="1" ht="11.25">
      <c r="B506" s="147"/>
      <c r="D506" s="148" t="s">
        <v>200</v>
      </c>
      <c r="E506" s="149" t="s">
        <v>1</v>
      </c>
      <c r="F506" s="150" t="s">
        <v>1962</v>
      </c>
      <c r="H506" s="149" t="s">
        <v>1</v>
      </c>
      <c r="I506" s="151"/>
      <c r="L506" s="147"/>
      <c r="M506" s="152"/>
      <c r="T506" s="153"/>
      <c r="AT506" s="149" t="s">
        <v>200</v>
      </c>
      <c r="AU506" s="149" t="s">
        <v>96</v>
      </c>
      <c r="AV506" s="12" t="s">
        <v>94</v>
      </c>
      <c r="AW506" s="12" t="s">
        <v>41</v>
      </c>
      <c r="AX506" s="12" t="s">
        <v>86</v>
      </c>
      <c r="AY506" s="149" t="s">
        <v>190</v>
      </c>
    </row>
    <row r="507" spans="2:65" s="14" customFormat="1" ht="11.25">
      <c r="B507" s="161"/>
      <c r="D507" s="148" t="s">
        <v>200</v>
      </c>
      <c r="E507" s="162" t="s">
        <v>1</v>
      </c>
      <c r="F507" s="163" t="s">
        <v>2159</v>
      </c>
      <c r="H507" s="164">
        <v>2.06</v>
      </c>
      <c r="I507" s="165"/>
      <c r="L507" s="161"/>
      <c r="M507" s="166"/>
      <c r="T507" s="167"/>
      <c r="AT507" s="162" t="s">
        <v>200</v>
      </c>
      <c r="AU507" s="162" t="s">
        <v>96</v>
      </c>
      <c r="AV507" s="14" t="s">
        <v>96</v>
      </c>
      <c r="AW507" s="14" t="s">
        <v>41</v>
      </c>
      <c r="AX507" s="14" t="s">
        <v>86</v>
      </c>
      <c r="AY507" s="162" t="s">
        <v>190</v>
      </c>
    </row>
    <row r="508" spans="2:65" s="15" customFormat="1" ht="11.25">
      <c r="B508" s="168"/>
      <c r="D508" s="148" t="s">
        <v>200</v>
      </c>
      <c r="E508" s="169" t="s">
        <v>1787</v>
      </c>
      <c r="F508" s="170" t="s">
        <v>207</v>
      </c>
      <c r="H508" s="171">
        <v>18.059999999999999</v>
      </c>
      <c r="I508" s="172"/>
      <c r="L508" s="168"/>
      <c r="M508" s="173"/>
      <c r="T508" s="174"/>
      <c r="AT508" s="169" t="s">
        <v>200</v>
      </c>
      <c r="AU508" s="169" t="s">
        <v>96</v>
      </c>
      <c r="AV508" s="15" t="s">
        <v>198</v>
      </c>
      <c r="AW508" s="15" t="s">
        <v>41</v>
      </c>
      <c r="AX508" s="15" t="s">
        <v>94</v>
      </c>
      <c r="AY508" s="169" t="s">
        <v>190</v>
      </c>
    </row>
    <row r="509" spans="2:65" s="1" customFormat="1" ht="16.5" customHeight="1">
      <c r="B509" s="33"/>
      <c r="C509" s="175" t="s">
        <v>641</v>
      </c>
      <c r="D509" s="175" t="s">
        <v>593</v>
      </c>
      <c r="E509" s="176" t="s">
        <v>2160</v>
      </c>
      <c r="F509" s="177" t="s">
        <v>2161</v>
      </c>
      <c r="G509" s="178" t="s">
        <v>291</v>
      </c>
      <c r="H509" s="179">
        <v>5.0000000000000001E-3</v>
      </c>
      <c r="I509" s="180"/>
      <c r="J509" s="181">
        <f>ROUND(I509*H509,2)</f>
        <v>0</v>
      </c>
      <c r="K509" s="177" t="s">
        <v>197</v>
      </c>
      <c r="L509" s="182"/>
      <c r="M509" s="183" t="s">
        <v>1</v>
      </c>
      <c r="N509" s="184" t="s">
        <v>51</v>
      </c>
      <c r="P509" s="143">
        <f>O509*H509</f>
        <v>0</v>
      </c>
      <c r="Q509" s="143">
        <v>1</v>
      </c>
      <c r="R509" s="143">
        <f>Q509*H509</f>
        <v>5.0000000000000001E-3</v>
      </c>
      <c r="S509" s="143">
        <v>0</v>
      </c>
      <c r="T509" s="144">
        <f>S509*H509</f>
        <v>0</v>
      </c>
      <c r="AR509" s="145" t="s">
        <v>372</v>
      </c>
      <c r="AT509" s="145" t="s">
        <v>593</v>
      </c>
      <c r="AU509" s="145" t="s">
        <v>96</v>
      </c>
      <c r="AY509" s="17" t="s">
        <v>190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94</v>
      </c>
      <c r="BK509" s="146">
        <f>ROUND(I509*H509,2)</f>
        <v>0</v>
      </c>
      <c r="BL509" s="17" t="s">
        <v>288</v>
      </c>
      <c r="BM509" s="145" t="s">
        <v>2162</v>
      </c>
    </row>
    <row r="510" spans="2:65" s="1" customFormat="1" ht="19.5">
      <c r="B510" s="33"/>
      <c r="D510" s="148" t="s">
        <v>2163</v>
      </c>
      <c r="F510" s="191" t="s">
        <v>2164</v>
      </c>
      <c r="I510" s="192"/>
      <c r="L510" s="33"/>
      <c r="M510" s="193"/>
      <c r="T510" s="57"/>
      <c r="AT510" s="17" t="s">
        <v>2163</v>
      </c>
      <c r="AU510" s="17" t="s">
        <v>96</v>
      </c>
    </row>
    <row r="511" spans="2:65" s="14" customFormat="1" ht="11.25">
      <c r="B511" s="161"/>
      <c r="D511" s="148" t="s">
        <v>200</v>
      </c>
      <c r="F511" s="163" t="s">
        <v>2165</v>
      </c>
      <c r="H511" s="164">
        <v>5.0000000000000001E-3</v>
      </c>
      <c r="I511" s="165"/>
      <c r="L511" s="161"/>
      <c r="M511" s="166"/>
      <c r="T511" s="167"/>
      <c r="AT511" s="162" t="s">
        <v>200</v>
      </c>
      <c r="AU511" s="162" t="s">
        <v>96</v>
      </c>
      <c r="AV511" s="14" t="s">
        <v>96</v>
      </c>
      <c r="AW511" s="14" t="s">
        <v>4</v>
      </c>
      <c r="AX511" s="14" t="s">
        <v>94</v>
      </c>
      <c r="AY511" s="162" t="s">
        <v>190</v>
      </c>
    </row>
    <row r="512" spans="2:65" s="1" customFormat="1" ht="16.5" customHeight="1">
      <c r="B512" s="33"/>
      <c r="C512" s="134" t="s">
        <v>658</v>
      </c>
      <c r="D512" s="134" t="s">
        <v>193</v>
      </c>
      <c r="E512" s="135" t="s">
        <v>2166</v>
      </c>
      <c r="F512" s="136" t="s">
        <v>2167</v>
      </c>
      <c r="G512" s="137" t="s">
        <v>196</v>
      </c>
      <c r="H512" s="138">
        <v>52.722000000000001</v>
      </c>
      <c r="I512" s="139"/>
      <c r="J512" s="140">
        <f>ROUND(I512*H512,2)</f>
        <v>0</v>
      </c>
      <c r="K512" s="136" t="s">
        <v>197</v>
      </c>
      <c r="L512" s="33"/>
      <c r="M512" s="141" t="s">
        <v>1</v>
      </c>
      <c r="N512" s="142" t="s">
        <v>51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288</v>
      </c>
      <c r="AT512" s="145" t="s">
        <v>193</v>
      </c>
      <c r="AU512" s="145" t="s">
        <v>96</v>
      </c>
      <c r="AY512" s="17" t="s">
        <v>190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94</v>
      </c>
      <c r="BK512" s="146">
        <f>ROUND(I512*H512,2)</f>
        <v>0</v>
      </c>
      <c r="BL512" s="17" t="s">
        <v>288</v>
      </c>
      <c r="BM512" s="145" t="s">
        <v>2168</v>
      </c>
    </row>
    <row r="513" spans="2:65" s="12" customFormat="1" ht="11.25">
      <c r="B513" s="147"/>
      <c r="D513" s="148" t="s">
        <v>200</v>
      </c>
      <c r="E513" s="149" t="s">
        <v>1</v>
      </c>
      <c r="F513" s="150" t="s">
        <v>2155</v>
      </c>
      <c r="H513" s="149" t="s">
        <v>1</v>
      </c>
      <c r="I513" s="151"/>
      <c r="L513" s="147"/>
      <c r="M513" s="152"/>
      <c r="T513" s="153"/>
      <c r="AT513" s="149" t="s">
        <v>200</v>
      </c>
      <c r="AU513" s="149" t="s">
        <v>96</v>
      </c>
      <c r="AV513" s="12" t="s">
        <v>94</v>
      </c>
      <c r="AW513" s="12" t="s">
        <v>41</v>
      </c>
      <c r="AX513" s="12" t="s">
        <v>86</v>
      </c>
      <c r="AY513" s="149" t="s">
        <v>190</v>
      </c>
    </row>
    <row r="514" spans="2:65" s="12" customFormat="1" ht="11.25">
      <c r="B514" s="147"/>
      <c r="D514" s="148" t="s">
        <v>200</v>
      </c>
      <c r="E514" s="149" t="s">
        <v>1</v>
      </c>
      <c r="F514" s="150" t="s">
        <v>1952</v>
      </c>
      <c r="H514" s="149" t="s">
        <v>1</v>
      </c>
      <c r="I514" s="151"/>
      <c r="L514" s="147"/>
      <c r="M514" s="152"/>
      <c r="T514" s="153"/>
      <c r="AT514" s="149" t="s">
        <v>200</v>
      </c>
      <c r="AU514" s="149" t="s">
        <v>96</v>
      </c>
      <c r="AV514" s="12" t="s">
        <v>94</v>
      </c>
      <c r="AW514" s="12" t="s">
        <v>41</v>
      </c>
      <c r="AX514" s="12" t="s">
        <v>86</v>
      </c>
      <c r="AY514" s="149" t="s">
        <v>190</v>
      </c>
    </row>
    <row r="515" spans="2:65" s="14" customFormat="1" ht="11.25">
      <c r="B515" s="161"/>
      <c r="D515" s="148" t="s">
        <v>200</v>
      </c>
      <c r="E515" s="162" t="s">
        <v>1</v>
      </c>
      <c r="F515" s="163" t="s">
        <v>2169</v>
      </c>
      <c r="H515" s="164">
        <v>29.663</v>
      </c>
      <c r="I515" s="165"/>
      <c r="L515" s="161"/>
      <c r="M515" s="166"/>
      <c r="T515" s="167"/>
      <c r="AT515" s="162" t="s">
        <v>200</v>
      </c>
      <c r="AU515" s="162" t="s">
        <v>96</v>
      </c>
      <c r="AV515" s="14" t="s">
        <v>96</v>
      </c>
      <c r="AW515" s="14" t="s">
        <v>41</v>
      </c>
      <c r="AX515" s="14" t="s">
        <v>86</v>
      </c>
      <c r="AY515" s="162" t="s">
        <v>190</v>
      </c>
    </row>
    <row r="516" spans="2:65" s="12" customFormat="1" ht="11.25">
      <c r="B516" s="147"/>
      <c r="D516" s="148" t="s">
        <v>200</v>
      </c>
      <c r="E516" s="149" t="s">
        <v>1</v>
      </c>
      <c r="F516" s="150" t="s">
        <v>1958</v>
      </c>
      <c r="H516" s="149" t="s">
        <v>1</v>
      </c>
      <c r="I516" s="151"/>
      <c r="L516" s="147"/>
      <c r="M516" s="152"/>
      <c r="T516" s="153"/>
      <c r="AT516" s="149" t="s">
        <v>200</v>
      </c>
      <c r="AU516" s="149" t="s">
        <v>96</v>
      </c>
      <c r="AV516" s="12" t="s">
        <v>94</v>
      </c>
      <c r="AW516" s="12" t="s">
        <v>41</v>
      </c>
      <c r="AX516" s="12" t="s">
        <v>86</v>
      </c>
      <c r="AY516" s="149" t="s">
        <v>190</v>
      </c>
    </row>
    <row r="517" spans="2:65" s="14" customFormat="1" ht="11.25">
      <c r="B517" s="161"/>
      <c r="D517" s="148" t="s">
        <v>200</v>
      </c>
      <c r="E517" s="162" t="s">
        <v>1</v>
      </c>
      <c r="F517" s="163" t="s">
        <v>2170</v>
      </c>
      <c r="H517" s="164">
        <v>9.49</v>
      </c>
      <c r="I517" s="165"/>
      <c r="L517" s="161"/>
      <c r="M517" s="166"/>
      <c r="T517" s="167"/>
      <c r="AT517" s="162" t="s">
        <v>200</v>
      </c>
      <c r="AU517" s="162" t="s">
        <v>96</v>
      </c>
      <c r="AV517" s="14" t="s">
        <v>96</v>
      </c>
      <c r="AW517" s="14" t="s">
        <v>41</v>
      </c>
      <c r="AX517" s="14" t="s">
        <v>86</v>
      </c>
      <c r="AY517" s="162" t="s">
        <v>190</v>
      </c>
    </row>
    <row r="518" spans="2:65" s="12" customFormat="1" ht="11.25">
      <c r="B518" s="147"/>
      <c r="D518" s="148" t="s">
        <v>200</v>
      </c>
      <c r="E518" s="149" t="s">
        <v>1</v>
      </c>
      <c r="F518" s="150" t="s">
        <v>1960</v>
      </c>
      <c r="H518" s="149" t="s">
        <v>1</v>
      </c>
      <c r="I518" s="151"/>
      <c r="L518" s="147"/>
      <c r="M518" s="152"/>
      <c r="T518" s="153"/>
      <c r="AT518" s="149" t="s">
        <v>200</v>
      </c>
      <c r="AU518" s="149" t="s">
        <v>96</v>
      </c>
      <c r="AV518" s="12" t="s">
        <v>94</v>
      </c>
      <c r="AW518" s="12" t="s">
        <v>41</v>
      </c>
      <c r="AX518" s="12" t="s">
        <v>86</v>
      </c>
      <c r="AY518" s="149" t="s">
        <v>190</v>
      </c>
    </row>
    <row r="519" spans="2:65" s="14" customFormat="1" ht="11.25">
      <c r="B519" s="161"/>
      <c r="D519" s="148" t="s">
        <v>200</v>
      </c>
      <c r="E519" s="162" t="s">
        <v>1</v>
      </c>
      <c r="F519" s="163" t="s">
        <v>2171</v>
      </c>
      <c r="H519" s="164">
        <v>7.56</v>
      </c>
      <c r="I519" s="165"/>
      <c r="L519" s="161"/>
      <c r="M519" s="166"/>
      <c r="T519" s="167"/>
      <c r="AT519" s="162" t="s">
        <v>200</v>
      </c>
      <c r="AU519" s="162" t="s">
        <v>96</v>
      </c>
      <c r="AV519" s="14" t="s">
        <v>96</v>
      </c>
      <c r="AW519" s="14" t="s">
        <v>41</v>
      </c>
      <c r="AX519" s="14" t="s">
        <v>86</v>
      </c>
      <c r="AY519" s="162" t="s">
        <v>190</v>
      </c>
    </row>
    <row r="520" spans="2:65" s="12" customFormat="1" ht="11.25">
      <c r="B520" s="147"/>
      <c r="D520" s="148" t="s">
        <v>200</v>
      </c>
      <c r="E520" s="149" t="s">
        <v>1</v>
      </c>
      <c r="F520" s="150" t="s">
        <v>1962</v>
      </c>
      <c r="H520" s="149" t="s">
        <v>1</v>
      </c>
      <c r="I520" s="151"/>
      <c r="L520" s="147"/>
      <c r="M520" s="152"/>
      <c r="T520" s="153"/>
      <c r="AT520" s="149" t="s">
        <v>200</v>
      </c>
      <c r="AU520" s="149" t="s">
        <v>96</v>
      </c>
      <c r="AV520" s="12" t="s">
        <v>94</v>
      </c>
      <c r="AW520" s="12" t="s">
        <v>41</v>
      </c>
      <c r="AX520" s="12" t="s">
        <v>86</v>
      </c>
      <c r="AY520" s="149" t="s">
        <v>190</v>
      </c>
    </row>
    <row r="521" spans="2:65" s="14" customFormat="1" ht="11.25">
      <c r="B521" s="161"/>
      <c r="D521" s="148" t="s">
        <v>200</v>
      </c>
      <c r="E521" s="162" t="s">
        <v>1</v>
      </c>
      <c r="F521" s="163" t="s">
        <v>2172</v>
      </c>
      <c r="H521" s="164">
        <v>6.0090000000000003</v>
      </c>
      <c r="I521" s="165"/>
      <c r="L521" s="161"/>
      <c r="M521" s="166"/>
      <c r="T521" s="167"/>
      <c r="AT521" s="162" t="s">
        <v>200</v>
      </c>
      <c r="AU521" s="162" t="s">
        <v>96</v>
      </c>
      <c r="AV521" s="14" t="s">
        <v>96</v>
      </c>
      <c r="AW521" s="14" t="s">
        <v>41</v>
      </c>
      <c r="AX521" s="14" t="s">
        <v>86</v>
      </c>
      <c r="AY521" s="162" t="s">
        <v>190</v>
      </c>
    </row>
    <row r="522" spans="2:65" s="15" customFormat="1" ht="11.25">
      <c r="B522" s="168"/>
      <c r="D522" s="148" t="s">
        <v>200</v>
      </c>
      <c r="E522" s="169" t="s">
        <v>1785</v>
      </c>
      <c r="F522" s="170" t="s">
        <v>207</v>
      </c>
      <c r="H522" s="171">
        <v>52.722000000000001</v>
      </c>
      <c r="I522" s="172"/>
      <c r="L522" s="168"/>
      <c r="M522" s="173"/>
      <c r="T522" s="174"/>
      <c r="AT522" s="169" t="s">
        <v>200</v>
      </c>
      <c r="AU522" s="169" t="s">
        <v>96</v>
      </c>
      <c r="AV522" s="15" t="s">
        <v>198</v>
      </c>
      <c r="AW522" s="15" t="s">
        <v>41</v>
      </c>
      <c r="AX522" s="15" t="s">
        <v>94</v>
      </c>
      <c r="AY522" s="169" t="s">
        <v>190</v>
      </c>
    </row>
    <row r="523" spans="2:65" s="1" customFormat="1" ht="16.5" customHeight="1">
      <c r="B523" s="33"/>
      <c r="C523" s="175" t="s">
        <v>670</v>
      </c>
      <c r="D523" s="175" t="s">
        <v>593</v>
      </c>
      <c r="E523" s="176" t="s">
        <v>2160</v>
      </c>
      <c r="F523" s="177" t="s">
        <v>2161</v>
      </c>
      <c r="G523" s="178" t="s">
        <v>291</v>
      </c>
      <c r="H523" s="179">
        <v>1.7999999999999999E-2</v>
      </c>
      <c r="I523" s="180"/>
      <c r="J523" s="181">
        <f>ROUND(I523*H523,2)</f>
        <v>0</v>
      </c>
      <c r="K523" s="177" t="s">
        <v>197</v>
      </c>
      <c r="L523" s="182"/>
      <c r="M523" s="183" t="s">
        <v>1</v>
      </c>
      <c r="N523" s="184" t="s">
        <v>51</v>
      </c>
      <c r="P523" s="143">
        <f>O523*H523</f>
        <v>0</v>
      </c>
      <c r="Q523" s="143">
        <v>1</v>
      </c>
      <c r="R523" s="143">
        <f>Q523*H523</f>
        <v>1.7999999999999999E-2</v>
      </c>
      <c r="S523" s="143">
        <v>0</v>
      </c>
      <c r="T523" s="144">
        <f>S523*H523</f>
        <v>0</v>
      </c>
      <c r="AR523" s="145" t="s">
        <v>372</v>
      </c>
      <c r="AT523" s="145" t="s">
        <v>593</v>
      </c>
      <c r="AU523" s="145" t="s">
        <v>96</v>
      </c>
      <c r="AY523" s="17" t="s">
        <v>190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7" t="s">
        <v>94</v>
      </c>
      <c r="BK523" s="146">
        <f>ROUND(I523*H523,2)</f>
        <v>0</v>
      </c>
      <c r="BL523" s="17" t="s">
        <v>288</v>
      </c>
      <c r="BM523" s="145" t="s">
        <v>2173</v>
      </c>
    </row>
    <row r="524" spans="2:65" s="1" customFormat="1" ht="19.5">
      <c r="B524" s="33"/>
      <c r="D524" s="148" t="s">
        <v>2163</v>
      </c>
      <c r="F524" s="191" t="s">
        <v>2164</v>
      </c>
      <c r="I524" s="192"/>
      <c r="L524" s="33"/>
      <c r="M524" s="193"/>
      <c r="T524" s="57"/>
      <c r="AT524" s="17" t="s">
        <v>2163</v>
      </c>
      <c r="AU524" s="17" t="s">
        <v>96</v>
      </c>
    </row>
    <row r="525" spans="2:65" s="14" customFormat="1" ht="11.25">
      <c r="B525" s="161"/>
      <c r="D525" s="148" t="s">
        <v>200</v>
      </c>
      <c r="F525" s="163" t="s">
        <v>2174</v>
      </c>
      <c r="H525" s="164">
        <v>1.7999999999999999E-2</v>
      </c>
      <c r="I525" s="165"/>
      <c r="L525" s="161"/>
      <c r="M525" s="166"/>
      <c r="T525" s="167"/>
      <c r="AT525" s="162" t="s">
        <v>200</v>
      </c>
      <c r="AU525" s="162" t="s">
        <v>96</v>
      </c>
      <c r="AV525" s="14" t="s">
        <v>96</v>
      </c>
      <c r="AW525" s="14" t="s">
        <v>4</v>
      </c>
      <c r="AX525" s="14" t="s">
        <v>94</v>
      </c>
      <c r="AY525" s="162" t="s">
        <v>190</v>
      </c>
    </row>
    <row r="526" spans="2:65" s="1" customFormat="1" ht="16.5" customHeight="1">
      <c r="B526" s="33"/>
      <c r="C526" s="134" t="s">
        <v>675</v>
      </c>
      <c r="D526" s="134" t="s">
        <v>193</v>
      </c>
      <c r="E526" s="135" t="s">
        <v>2175</v>
      </c>
      <c r="F526" s="136" t="s">
        <v>2176</v>
      </c>
      <c r="G526" s="137" t="s">
        <v>196</v>
      </c>
      <c r="H526" s="138">
        <v>18.059999999999999</v>
      </c>
      <c r="I526" s="139"/>
      <c r="J526" s="140">
        <f>ROUND(I526*H526,2)</f>
        <v>0</v>
      </c>
      <c r="K526" s="136" t="s">
        <v>197</v>
      </c>
      <c r="L526" s="33"/>
      <c r="M526" s="141" t="s">
        <v>1</v>
      </c>
      <c r="N526" s="142" t="s">
        <v>51</v>
      </c>
      <c r="P526" s="143">
        <f>O526*H526</f>
        <v>0</v>
      </c>
      <c r="Q526" s="143">
        <v>4.0000000000000002E-4</v>
      </c>
      <c r="R526" s="143">
        <f>Q526*H526</f>
        <v>7.2239999999999995E-3</v>
      </c>
      <c r="S526" s="143">
        <v>0</v>
      </c>
      <c r="T526" s="144">
        <f>S526*H526</f>
        <v>0</v>
      </c>
      <c r="AR526" s="145" t="s">
        <v>288</v>
      </c>
      <c r="AT526" s="145" t="s">
        <v>193</v>
      </c>
      <c r="AU526" s="145" t="s">
        <v>96</v>
      </c>
      <c r="AY526" s="17" t="s">
        <v>190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94</v>
      </c>
      <c r="BK526" s="146">
        <f>ROUND(I526*H526,2)</f>
        <v>0</v>
      </c>
      <c r="BL526" s="17" t="s">
        <v>288</v>
      </c>
      <c r="BM526" s="145" t="s">
        <v>2177</v>
      </c>
    </row>
    <row r="527" spans="2:65" s="14" customFormat="1" ht="11.25">
      <c r="B527" s="161"/>
      <c r="D527" s="148" t="s">
        <v>200</v>
      </c>
      <c r="E527" s="162" t="s">
        <v>1</v>
      </c>
      <c r="F527" s="163" t="s">
        <v>1787</v>
      </c>
      <c r="H527" s="164">
        <v>18.059999999999999</v>
      </c>
      <c r="I527" s="165"/>
      <c r="L527" s="161"/>
      <c r="M527" s="166"/>
      <c r="T527" s="167"/>
      <c r="AT527" s="162" t="s">
        <v>200</v>
      </c>
      <c r="AU527" s="162" t="s">
        <v>96</v>
      </c>
      <c r="AV527" s="14" t="s">
        <v>96</v>
      </c>
      <c r="AW527" s="14" t="s">
        <v>41</v>
      </c>
      <c r="AX527" s="14" t="s">
        <v>94</v>
      </c>
      <c r="AY527" s="162" t="s">
        <v>190</v>
      </c>
    </row>
    <row r="528" spans="2:65" s="1" customFormat="1" ht="16.5" customHeight="1">
      <c r="B528" s="33"/>
      <c r="C528" s="175" t="s">
        <v>121</v>
      </c>
      <c r="D528" s="175" t="s">
        <v>593</v>
      </c>
      <c r="E528" s="176" t="s">
        <v>2178</v>
      </c>
      <c r="F528" s="177" t="s">
        <v>2179</v>
      </c>
      <c r="G528" s="178" t="s">
        <v>196</v>
      </c>
      <c r="H528" s="179">
        <v>21.048999999999999</v>
      </c>
      <c r="I528" s="180"/>
      <c r="J528" s="181">
        <f>ROUND(I528*H528,2)</f>
        <v>0</v>
      </c>
      <c r="K528" s="177" t="s">
        <v>1878</v>
      </c>
      <c r="L528" s="182"/>
      <c r="M528" s="183" t="s">
        <v>1</v>
      </c>
      <c r="N528" s="184" t="s">
        <v>51</v>
      </c>
      <c r="P528" s="143">
        <f>O528*H528</f>
        <v>0</v>
      </c>
      <c r="Q528" s="143">
        <v>5.4000000000000003E-3</v>
      </c>
      <c r="R528" s="143">
        <f>Q528*H528</f>
        <v>0.1136646</v>
      </c>
      <c r="S528" s="143">
        <v>0</v>
      </c>
      <c r="T528" s="144">
        <f>S528*H528</f>
        <v>0</v>
      </c>
      <c r="AR528" s="145" t="s">
        <v>372</v>
      </c>
      <c r="AT528" s="145" t="s">
        <v>593</v>
      </c>
      <c r="AU528" s="145" t="s">
        <v>96</v>
      </c>
      <c r="AY528" s="17" t="s">
        <v>190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94</v>
      </c>
      <c r="BK528" s="146">
        <f>ROUND(I528*H528,2)</f>
        <v>0</v>
      </c>
      <c r="BL528" s="17" t="s">
        <v>288</v>
      </c>
      <c r="BM528" s="145" t="s">
        <v>2180</v>
      </c>
    </row>
    <row r="529" spans="2:65" s="14" customFormat="1" ht="11.25">
      <c r="B529" s="161"/>
      <c r="D529" s="148" t="s">
        <v>200</v>
      </c>
      <c r="F529" s="163" t="s">
        <v>2181</v>
      </c>
      <c r="H529" s="164">
        <v>21.048999999999999</v>
      </c>
      <c r="I529" s="165"/>
      <c r="L529" s="161"/>
      <c r="M529" s="166"/>
      <c r="T529" s="167"/>
      <c r="AT529" s="162" t="s">
        <v>200</v>
      </c>
      <c r="AU529" s="162" t="s">
        <v>96</v>
      </c>
      <c r="AV529" s="14" t="s">
        <v>96</v>
      </c>
      <c r="AW529" s="14" t="s">
        <v>4</v>
      </c>
      <c r="AX529" s="14" t="s">
        <v>94</v>
      </c>
      <c r="AY529" s="162" t="s">
        <v>190</v>
      </c>
    </row>
    <row r="530" spans="2:65" s="1" customFormat="1" ht="16.5" customHeight="1">
      <c r="B530" s="33"/>
      <c r="C530" s="134" t="s">
        <v>683</v>
      </c>
      <c r="D530" s="134" t="s">
        <v>193</v>
      </c>
      <c r="E530" s="135" t="s">
        <v>2182</v>
      </c>
      <c r="F530" s="136" t="s">
        <v>2183</v>
      </c>
      <c r="G530" s="137" t="s">
        <v>196</v>
      </c>
      <c r="H530" s="138">
        <v>52.722000000000001</v>
      </c>
      <c r="I530" s="139"/>
      <c r="J530" s="140">
        <f>ROUND(I530*H530,2)</f>
        <v>0</v>
      </c>
      <c r="K530" s="136" t="s">
        <v>197</v>
      </c>
      <c r="L530" s="33"/>
      <c r="M530" s="141" t="s">
        <v>1</v>
      </c>
      <c r="N530" s="142" t="s">
        <v>51</v>
      </c>
      <c r="P530" s="143">
        <f>O530*H530</f>
        <v>0</v>
      </c>
      <c r="Q530" s="143">
        <v>4.0000000000000002E-4</v>
      </c>
      <c r="R530" s="143">
        <f>Q530*H530</f>
        <v>2.1088800000000001E-2</v>
      </c>
      <c r="S530" s="143">
        <v>0</v>
      </c>
      <c r="T530" s="144">
        <f>S530*H530</f>
        <v>0</v>
      </c>
      <c r="AR530" s="145" t="s">
        <v>288</v>
      </c>
      <c r="AT530" s="145" t="s">
        <v>193</v>
      </c>
      <c r="AU530" s="145" t="s">
        <v>96</v>
      </c>
      <c r="AY530" s="17" t="s">
        <v>190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7" t="s">
        <v>94</v>
      </c>
      <c r="BK530" s="146">
        <f>ROUND(I530*H530,2)</f>
        <v>0</v>
      </c>
      <c r="BL530" s="17" t="s">
        <v>288</v>
      </c>
      <c r="BM530" s="145" t="s">
        <v>2184</v>
      </c>
    </row>
    <row r="531" spans="2:65" s="14" customFormat="1" ht="11.25">
      <c r="B531" s="161"/>
      <c r="D531" s="148" t="s">
        <v>200</v>
      </c>
      <c r="E531" s="162" t="s">
        <v>1</v>
      </c>
      <c r="F531" s="163" t="s">
        <v>1785</v>
      </c>
      <c r="H531" s="164">
        <v>52.722000000000001</v>
      </c>
      <c r="I531" s="165"/>
      <c r="L531" s="161"/>
      <c r="M531" s="166"/>
      <c r="T531" s="167"/>
      <c r="AT531" s="162" t="s">
        <v>200</v>
      </c>
      <c r="AU531" s="162" t="s">
        <v>96</v>
      </c>
      <c r="AV531" s="14" t="s">
        <v>96</v>
      </c>
      <c r="AW531" s="14" t="s">
        <v>41</v>
      </c>
      <c r="AX531" s="14" t="s">
        <v>94</v>
      </c>
      <c r="AY531" s="162" t="s">
        <v>190</v>
      </c>
    </row>
    <row r="532" spans="2:65" s="1" customFormat="1" ht="16.5" customHeight="1">
      <c r="B532" s="33"/>
      <c r="C532" s="175" t="s">
        <v>689</v>
      </c>
      <c r="D532" s="175" t="s">
        <v>593</v>
      </c>
      <c r="E532" s="176" t="s">
        <v>2178</v>
      </c>
      <c r="F532" s="177" t="s">
        <v>2179</v>
      </c>
      <c r="G532" s="178" t="s">
        <v>196</v>
      </c>
      <c r="H532" s="179">
        <v>64.373999999999995</v>
      </c>
      <c r="I532" s="180"/>
      <c r="J532" s="181">
        <f>ROUND(I532*H532,2)</f>
        <v>0</v>
      </c>
      <c r="K532" s="177" t="s">
        <v>1878</v>
      </c>
      <c r="L532" s="182"/>
      <c r="M532" s="183" t="s">
        <v>1</v>
      </c>
      <c r="N532" s="184" t="s">
        <v>51</v>
      </c>
      <c r="P532" s="143">
        <f>O532*H532</f>
        <v>0</v>
      </c>
      <c r="Q532" s="143">
        <v>5.4000000000000003E-3</v>
      </c>
      <c r="R532" s="143">
        <f>Q532*H532</f>
        <v>0.34761959999999997</v>
      </c>
      <c r="S532" s="143">
        <v>0</v>
      </c>
      <c r="T532" s="144">
        <f>S532*H532</f>
        <v>0</v>
      </c>
      <c r="AR532" s="145" t="s">
        <v>372</v>
      </c>
      <c r="AT532" s="145" t="s">
        <v>593</v>
      </c>
      <c r="AU532" s="145" t="s">
        <v>96</v>
      </c>
      <c r="AY532" s="17" t="s">
        <v>190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7" t="s">
        <v>94</v>
      </c>
      <c r="BK532" s="146">
        <f>ROUND(I532*H532,2)</f>
        <v>0</v>
      </c>
      <c r="BL532" s="17" t="s">
        <v>288</v>
      </c>
      <c r="BM532" s="145" t="s">
        <v>2185</v>
      </c>
    </row>
    <row r="533" spans="2:65" s="14" customFormat="1" ht="11.25">
      <c r="B533" s="161"/>
      <c r="D533" s="148" t="s">
        <v>200</v>
      </c>
      <c r="F533" s="163" t="s">
        <v>2186</v>
      </c>
      <c r="H533" s="164">
        <v>64.373999999999995</v>
      </c>
      <c r="I533" s="165"/>
      <c r="L533" s="161"/>
      <c r="M533" s="166"/>
      <c r="T533" s="167"/>
      <c r="AT533" s="162" t="s">
        <v>200</v>
      </c>
      <c r="AU533" s="162" t="s">
        <v>96</v>
      </c>
      <c r="AV533" s="14" t="s">
        <v>96</v>
      </c>
      <c r="AW533" s="14" t="s">
        <v>4</v>
      </c>
      <c r="AX533" s="14" t="s">
        <v>94</v>
      </c>
      <c r="AY533" s="162" t="s">
        <v>190</v>
      </c>
    </row>
    <row r="534" spans="2:65" s="1" customFormat="1" ht="16.5" customHeight="1">
      <c r="B534" s="33"/>
      <c r="C534" s="134" t="s">
        <v>145</v>
      </c>
      <c r="D534" s="134" t="s">
        <v>193</v>
      </c>
      <c r="E534" s="135" t="s">
        <v>2187</v>
      </c>
      <c r="F534" s="136" t="s">
        <v>2188</v>
      </c>
      <c r="G534" s="137" t="s">
        <v>196</v>
      </c>
      <c r="H534" s="138">
        <v>18.059999999999999</v>
      </c>
      <c r="I534" s="139"/>
      <c r="J534" s="140">
        <f>ROUND(I534*H534,2)</f>
        <v>0</v>
      </c>
      <c r="K534" s="136" t="s">
        <v>197</v>
      </c>
      <c r="L534" s="33"/>
      <c r="M534" s="141" t="s">
        <v>1</v>
      </c>
      <c r="N534" s="142" t="s">
        <v>51</v>
      </c>
      <c r="P534" s="143">
        <f>O534*H534</f>
        <v>0</v>
      </c>
      <c r="Q534" s="143">
        <v>7.5000000000000002E-4</v>
      </c>
      <c r="R534" s="143">
        <f>Q534*H534</f>
        <v>1.3545E-2</v>
      </c>
      <c r="S534" s="143">
        <v>0</v>
      </c>
      <c r="T534" s="144">
        <f>S534*H534</f>
        <v>0</v>
      </c>
      <c r="AR534" s="145" t="s">
        <v>288</v>
      </c>
      <c r="AT534" s="145" t="s">
        <v>193</v>
      </c>
      <c r="AU534" s="145" t="s">
        <v>96</v>
      </c>
      <c r="AY534" s="17" t="s">
        <v>190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7" t="s">
        <v>94</v>
      </c>
      <c r="BK534" s="146">
        <f>ROUND(I534*H534,2)</f>
        <v>0</v>
      </c>
      <c r="BL534" s="17" t="s">
        <v>288</v>
      </c>
      <c r="BM534" s="145" t="s">
        <v>2189</v>
      </c>
    </row>
    <row r="535" spans="2:65" s="14" customFormat="1" ht="11.25">
      <c r="B535" s="161"/>
      <c r="D535" s="148" t="s">
        <v>200</v>
      </c>
      <c r="E535" s="162" t="s">
        <v>1</v>
      </c>
      <c r="F535" s="163" t="s">
        <v>1787</v>
      </c>
      <c r="H535" s="164">
        <v>18.059999999999999</v>
      </c>
      <c r="I535" s="165"/>
      <c r="L535" s="161"/>
      <c r="M535" s="166"/>
      <c r="T535" s="167"/>
      <c r="AT535" s="162" t="s">
        <v>200</v>
      </c>
      <c r="AU535" s="162" t="s">
        <v>96</v>
      </c>
      <c r="AV535" s="14" t="s">
        <v>96</v>
      </c>
      <c r="AW535" s="14" t="s">
        <v>41</v>
      </c>
      <c r="AX535" s="14" t="s">
        <v>94</v>
      </c>
      <c r="AY535" s="162" t="s">
        <v>190</v>
      </c>
    </row>
    <row r="536" spans="2:65" s="1" customFormat="1" ht="16.5" customHeight="1">
      <c r="B536" s="33"/>
      <c r="C536" s="134" t="s">
        <v>699</v>
      </c>
      <c r="D536" s="134" t="s">
        <v>193</v>
      </c>
      <c r="E536" s="135" t="s">
        <v>2190</v>
      </c>
      <c r="F536" s="136" t="s">
        <v>2191</v>
      </c>
      <c r="G536" s="137" t="s">
        <v>196</v>
      </c>
      <c r="H536" s="138">
        <v>18.059999999999999</v>
      </c>
      <c r="I536" s="139"/>
      <c r="J536" s="140">
        <f>ROUND(I536*H536,2)</f>
        <v>0</v>
      </c>
      <c r="K536" s="136" t="s">
        <v>197</v>
      </c>
      <c r="L536" s="33"/>
      <c r="M536" s="141" t="s">
        <v>1</v>
      </c>
      <c r="N536" s="142" t="s">
        <v>51</v>
      </c>
      <c r="P536" s="143">
        <f>O536*H536</f>
        <v>0</v>
      </c>
      <c r="Q536" s="143">
        <v>7.2000000000000005E-4</v>
      </c>
      <c r="R536" s="143">
        <f>Q536*H536</f>
        <v>1.3003199999999999E-2</v>
      </c>
      <c r="S536" s="143">
        <v>0</v>
      </c>
      <c r="T536" s="144">
        <f>S536*H536</f>
        <v>0</v>
      </c>
      <c r="AR536" s="145" t="s">
        <v>288</v>
      </c>
      <c r="AT536" s="145" t="s">
        <v>193</v>
      </c>
      <c r="AU536" s="145" t="s">
        <v>96</v>
      </c>
      <c r="AY536" s="17" t="s">
        <v>190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7" t="s">
        <v>94</v>
      </c>
      <c r="BK536" s="146">
        <f>ROUND(I536*H536,2)</f>
        <v>0</v>
      </c>
      <c r="BL536" s="17" t="s">
        <v>288</v>
      </c>
      <c r="BM536" s="145" t="s">
        <v>2192</v>
      </c>
    </row>
    <row r="537" spans="2:65" s="14" customFormat="1" ht="11.25">
      <c r="B537" s="161"/>
      <c r="D537" s="148" t="s">
        <v>200</v>
      </c>
      <c r="E537" s="162" t="s">
        <v>1</v>
      </c>
      <c r="F537" s="163" t="s">
        <v>1787</v>
      </c>
      <c r="H537" s="164">
        <v>18.059999999999999</v>
      </c>
      <c r="I537" s="165"/>
      <c r="L537" s="161"/>
      <c r="M537" s="166"/>
      <c r="T537" s="167"/>
      <c r="AT537" s="162" t="s">
        <v>200</v>
      </c>
      <c r="AU537" s="162" t="s">
        <v>96</v>
      </c>
      <c r="AV537" s="14" t="s">
        <v>96</v>
      </c>
      <c r="AW537" s="14" t="s">
        <v>41</v>
      </c>
      <c r="AX537" s="14" t="s">
        <v>94</v>
      </c>
      <c r="AY537" s="162" t="s">
        <v>190</v>
      </c>
    </row>
    <row r="538" spans="2:65" s="1" customFormat="1" ht="16.5" customHeight="1">
      <c r="B538" s="33"/>
      <c r="C538" s="134" t="s">
        <v>706</v>
      </c>
      <c r="D538" s="134" t="s">
        <v>193</v>
      </c>
      <c r="E538" s="135" t="s">
        <v>2193</v>
      </c>
      <c r="F538" s="136" t="s">
        <v>2194</v>
      </c>
      <c r="G538" s="137" t="s">
        <v>196</v>
      </c>
      <c r="H538" s="138">
        <v>18.059999999999999</v>
      </c>
      <c r="I538" s="139"/>
      <c r="J538" s="140">
        <f>ROUND(I538*H538,2)</f>
        <v>0</v>
      </c>
      <c r="K538" s="136" t="s">
        <v>197</v>
      </c>
      <c r="L538" s="33"/>
      <c r="M538" s="141" t="s">
        <v>1</v>
      </c>
      <c r="N538" s="142" t="s">
        <v>51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288</v>
      </c>
      <c r="AT538" s="145" t="s">
        <v>193</v>
      </c>
      <c r="AU538" s="145" t="s">
        <v>96</v>
      </c>
      <c r="AY538" s="17" t="s">
        <v>190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7" t="s">
        <v>94</v>
      </c>
      <c r="BK538" s="146">
        <f>ROUND(I538*H538,2)</f>
        <v>0</v>
      </c>
      <c r="BL538" s="17" t="s">
        <v>288</v>
      </c>
      <c r="BM538" s="145" t="s">
        <v>2195</v>
      </c>
    </row>
    <row r="539" spans="2:65" s="14" customFormat="1" ht="11.25">
      <c r="B539" s="161"/>
      <c r="D539" s="148" t="s">
        <v>200</v>
      </c>
      <c r="E539" s="162" t="s">
        <v>1</v>
      </c>
      <c r="F539" s="163" t="s">
        <v>1787</v>
      </c>
      <c r="H539" s="164">
        <v>18.059999999999999</v>
      </c>
      <c r="I539" s="165"/>
      <c r="L539" s="161"/>
      <c r="M539" s="166"/>
      <c r="T539" s="167"/>
      <c r="AT539" s="162" t="s">
        <v>200</v>
      </c>
      <c r="AU539" s="162" t="s">
        <v>96</v>
      </c>
      <c r="AV539" s="14" t="s">
        <v>96</v>
      </c>
      <c r="AW539" s="14" t="s">
        <v>41</v>
      </c>
      <c r="AX539" s="14" t="s">
        <v>94</v>
      </c>
      <c r="AY539" s="162" t="s">
        <v>190</v>
      </c>
    </row>
    <row r="540" spans="2:65" s="1" customFormat="1" ht="16.5" customHeight="1">
      <c r="B540" s="33"/>
      <c r="C540" s="175" t="s">
        <v>712</v>
      </c>
      <c r="D540" s="175" t="s">
        <v>593</v>
      </c>
      <c r="E540" s="176" t="s">
        <v>2196</v>
      </c>
      <c r="F540" s="177" t="s">
        <v>2197</v>
      </c>
      <c r="G540" s="178" t="s">
        <v>196</v>
      </c>
      <c r="H540" s="179">
        <v>21.048999999999999</v>
      </c>
      <c r="I540" s="180"/>
      <c r="J540" s="181">
        <f>ROUND(I540*H540,2)</f>
        <v>0</v>
      </c>
      <c r="K540" s="177" t="s">
        <v>197</v>
      </c>
      <c r="L540" s="182"/>
      <c r="M540" s="183" t="s">
        <v>1</v>
      </c>
      <c r="N540" s="184" t="s">
        <v>51</v>
      </c>
      <c r="P540" s="143">
        <f>O540*H540</f>
        <v>0</v>
      </c>
      <c r="Q540" s="143">
        <v>5.9999999999999995E-4</v>
      </c>
      <c r="R540" s="143">
        <f>Q540*H540</f>
        <v>1.2629399999999999E-2</v>
      </c>
      <c r="S540" s="143">
        <v>0</v>
      </c>
      <c r="T540" s="144">
        <f>S540*H540</f>
        <v>0</v>
      </c>
      <c r="AR540" s="145" t="s">
        <v>372</v>
      </c>
      <c r="AT540" s="145" t="s">
        <v>593</v>
      </c>
      <c r="AU540" s="145" t="s">
        <v>96</v>
      </c>
      <c r="AY540" s="17" t="s">
        <v>190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7" t="s">
        <v>94</v>
      </c>
      <c r="BK540" s="146">
        <f>ROUND(I540*H540,2)</f>
        <v>0</v>
      </c>
      <c r="BL540" s="17" t="s">
        <v>288</v>
      </c>
      <c r="BM540" s="145" t="s">
        <v>2198</v>
      </c>
    </row>
    <row r="541" spans="2:65" s="14" customFormat="1" ht="11.25">
      <c r="B541" s="161"/>
      <c r="D541" s="148" t="s">
        <v>200</v>
      </c>
      <c r="F541" s="163" t="s">
        <v>2181</v>
      </c>
      <c r="H541" s="164">
        <v>21.048999999999999</v>
      </c>
      <c r="I541" s="165"/>
      <c r="L541" s="161"/>
      <c r="M541" s="166"/>
      <c r="T541" s="167"/>
      <c r="AT541" s="162" t="s">
        <v>200</v>
      </c>
      <c r="AU541" s="162" t="s">
        <v>96</v>
      </c>
      <c r="AV541" s="14" t="s">
        <v>96</v>
      </c>
      <c r="AW541" s="14" t="s">
        <v>4</v>
      </c>
      <c r="AX541" s="14" t="s">
        <v>94</v>
      </c>
      <c r="AY541" s="162" t="s">
        <v>190</v>
      </c>
    </row>
    <row r="542" spans="2:65" s="1" customFormat="1" ht="16.5" customHeight="1">
      <c r="B542" s="33"/>
      <c r="C542" s="134" t="s">
        <v>718</v>
      </c>
      <c r="D542" s="134" t="s">
        <v>193</v>
      </c>
      <c r="E542" s="135" t="s">
        <v>2199</v>
      </c>
      <c r="F542" s="136" t="s">
        <v>2200</v>
      </c>
      <c r="G542" s="137" t="s">
        <v>196</v>
      </c>
      <c r="H542" s="138">
        <v>52.722000000000001</v>
      </c>
      <c r="I542" s="139"/>
      <c r="J542" s="140">
        <f>ROUND(I542*H542,2)</f>
        <v>0</v>
      </c>
      <c r="K542" s="136" t="s">
        <v>197</v>
      </c>
      <c r="L542" s="33"/>
      <c r="M542" s="141" t="s">
        <v>1</v>
      </c>
      <c r="N542" s="142" t="s">
        <v>51</v>
      </c>
      <c r="P542" s="143">
        <f>O542*H542</f>
        <v>0</v>
      </c>
      <c r="Q542" s="143">
        <v>4.0000000000000003E-5</v>
      </c>
      <c r="R542" s="143">
        <f>Q542*H542</f>
        <v>2.10888E-3</v>
      </c>
      <c r="S542" s="143">
        <v>0</v>
      </c>
      <c r="T542" s="144">
        <f>S542*H542</f>
        <v>0</v>
      </c>
      <c r="AR542" s="145" t="s">
        <v>288</v>
      </c>
      <c r="AT542" s="145" t="s">
        <v>193</v>
      </c>
      <c r="AU542" s="145" t="s">
        <v>96</v>
      </c>
      <c r="AY542" s="17" t="s">
        <v>190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7" t="s">
        <v>94</v>
      </c>
      <c r="BK542" s="146">
        <f>ROUND(I542*H542,2)</f>
        <v>0</v>
      </c>
      <c r="BL542" s="17" t="s">
        <v>288</v>
      </c>
      <c r="BM542" s="145" t="s">
        <v>2201</v>
      </c>
    </row>
    <row r="543" spans="2:65" s="14" customFormat="1" ht="11.25">
      <c r="B543" s="161"/>
      <c r="D543" s="148" t="s">
        <v>200</v>
      </c>
      <c r="E543" s="162" t="s">
        <v>1</v>
      </c>
      <c r="F543" s="163" t="s">
        <v>1785</v>
      </c>
      <c r="H543" s="164">
        <v>52.722000000000001</v>
      </c>
      <c r="I543" s="165"/>
      <c r="L543" s="161"/>
      <c r="M543" s="166"/>
      <c r="T543" s="167"/>
      <c r="AT543" s="162" t="s">
        <v>200</v>
      </c>
      <c r="AU543" s="162" t="s">
        <v>96</v>
      </c>
      <c r="AV543" s="14" t="s">
        <v>96</v>
      </c>
      <c r="AW543" s="14" t="s">
        <v>41</v>
      </c>
      <c r="AX543" s="14" t="s">
        <v>94</v>
      </c>
      <c r="AY543" s="162" t="s">
        <v>190</v>
      </c>
    </row>
    <row r="544" spans="2:65" s="1" customFormat="1" ht="16.5" customHeight="1">
      <c r="B544" s="33"/>
      <c r="C544" s="175" t="s">
        <v>723</v>
      </c>
      <c r="D544" s="175" t="s">
        <v>593</v>
      </c>
      <c r="E544" s="176" t="s">
        <v>2196</v>
      </c>
      <c r="F544" s="177" t="s">
        <v>2197</v>
      </c>
      <c r="G544" s="178" t="s">
        <v>196</v>
      </c>
      <c r="H544" s="179">
        <v>64.373999999999995</v>
      </c>
      <c r="I544" s="180"/>
      <c r="J544" s="181">
        <f>ROUND(I544*H544,2)</f>
        <v>0</v>
      </c>
      <c r="K544" s="177" t="s">
        <v>197</v>
      </c>
      <c r="L544" s="182"/>
      <c r="M544" s="183" t="s">
        <v>1</v>
      </c>
      <c r="N544" s="184" t="s">
        <v>51</v>
      </c>
      <c r="P544" s="143">
        <f>O544*H544</f>
        <v>0</v>
      </c>
      <c r="Q544" s="143">
        <v>5.9999999999999995E-4</v>
      </c>
      <c r="R544" s="143">
        <f>Q544*H544</f>
        <v>3.8624399999999996E-2</v>
      </c>
      <c r="S544" s="143">
        <v>0</v>
      </c>
      <c r="T544" s="144">
        <f>S544*H544</f>
        <v>0</v>
      </c>
      <c r="AR544" s="145" t="s">
        <v>372</v>
      </c>
      <c r="AT544" s="145" t="s">
        <v>593</v>
      </c>
      <c r="AU544" s="145" t="s">
        <v>96</v>
      </c>
      <c r="AY544" s="17" t="s">
        <v>190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7" t="s">
        <v>94</v>
      </c>
      <c r="BK544" s="146">
        <f>ROUND(I544*H544,2)</f>
        <v>0</v>
      </c>
      <c r="BL544" s="17" t="s">
        <v>288</v>
      </c>
      <c r="BM544" s="145" t="s">
        <v>2202</v>
      </c>
    </row>
    <row r="545" spans="2:65" s="14" customFormat="1" ht="11.25">
      <c r="B545" s="161"/>
      <c r="D545" s="148" t="s">
        <v>200</v>
      </c>
      <c r="F545" s="163" t="s">
        <v>2186</v>
      </c>
      <c r="H545" s="164">
        <v>64.373999999999995</v>
      </c>
      <c r="I545" s="165"/>
      <c r="L545" s="161"/>
      <c r="M545" s="166"/>
      <c r="T545" s="167"/>
      <c r="AT545" s="162" t="s">
        <v>200</v>
      </c>
      <c r="AU545" s="162" t="s">
        <v>96</v>
      </c>
      <c r="AV545" s="14" t="s">
        <v>96</v>
      </c>
      <c r="AW545" s="14" t="s">
        <v>4</v>
      </c>
      <c r="AX545" s="14" t="s">
        <v>94</v>
      </c>
      <c r="AY545" s="162" t="s">
        <v>190</v>
      </c>
    </row>
    <row r="546" spans="2:65" s="1" customFormat="1" ht="16.5" customHeight="1">
      <c r="B546" s="33"/>
      <c r="C546" s="134" t="s">
        <v>730</v>
      </c>
      <c r="D546" s="134" t="s">
        <v>193</v>
      </c>
      <c r="E546" s="135" t="s">
        <v>2203</v>
      </c>
      <c r="F546" s="136" t="s">
        <v>2204</v>
      </c>
      <c r="G546" s="137" t="s">
        <v>224</v>
      </c>
      <c r="H546" s="138">
        <v>23.265000000000001</v>
      </c>
      <c r="I546" s="139"/>
      <c r="J546" s="140">
        <f>ROUND(I546*H546,2)</f>
        <v>0</v>
      </c>
      <c r="K546" s="136" t="s">
        <v>197</v>
      </c>
      <c r="L546" s="33"/>
      <c r="M546" s="141" t="s">
        <v>1</v>
      </c>
      <c r="N546" s="142" t="s">
        <v>51</v>
      </c>
      <c r="P546" s="143">
        <f>O546*H546</f>
        <v>0</v>
      </c>
      <c r="Q546" s="143">
        <v>1.6000000000000001E-4</v>
      </c>
      <c r="R546" s="143">
        <f>Q546*H546</f>
        <v>3.7224000000000003E-3</v>
      </c>
      <c r="S546" s="143">
        <v>0</v>
      </c>
      <c r="T546" s="144">
        <f>S546*H546</f>
        <v>0</v>
      </c>
      <c r="AR546" s="145" t="s">
        <v>288</v>
      </c>
      <c r="AT546" s="145" t="s">
        <v>193</v>
      </c>
      <c r="AU546" s="145" t="s">
        <v>96</v>
      </c>
      <c r="AY546" s="17" t="s">
        <v>190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7" t="s">
        <v>94</v>
      </c>
      <c r="BK546" s="146">
        <f>ROUND(I546*H546,2)</f>
        <v>0</v>
      </c>
      <c r="BL546" s="17" t="s">
        <v>288</v>
      </c>
      <c r="BM546" s="145" t="s">
        <v>2205</v>
      </c>
    </row>
    <row r="547" spans="2:65" s="12" customFormat="1" ht="11.25">
      <c r="B547" s="147"/>
      <c r="D547" s="148" t="s">
        <v>200</v>
      </c>
      <c r="E547" s="149" t="s">
        <v>1</v>
      </c>
      <c r="F547" s="150" t="s">
        <v>2155</v>
      </c>
      <c r="H547" s="149" t="s">
        <v>1</v>
      </c>
      <c r="I547" s="151"/>
      <c r="L547" s="147"/>
      <c r="M547" s="152"/>
      <c r="T547" s="153"/>
      <c r="AT547" s="149" t="s">
        <v>200</v>
      </c>
      <c r="AU547" s="149" t="s">
        <v>96</v>
      </c>
      <c r="AV547" s="12" t="s">
        <v>94</v>
      </c>
      <c r="AW547" s="12" t="s">
        <v>41</v>
      </c>
      <c r="AX547" s="12" t="s">
        <v>86</v>
      </c>
      <c r="AY547" s="149" t="s">
        <v>190</v>
      </c>
    </row>
    <row r="548" spans="2:65" s="14" customFormat="1" ht="11.25">
      <c r="B548" s="161"/>
      <c r="D548" s="148" t="s">
        <v>200</v>
      </c>
      <c r="E548" s="162" t="s">
        <v>1</v>
      </c>
      <c r="F548" s="163" t="s">
        <v>2206</v>
      </c>
      <c r="H548" s="164">
        <v>10.64</v>
      </c>
      <c r="I548" s="165"/>
      <c r="L548" s="161"/>
      <c r="M548" s="166"/>
      <c r="T548" s="167"/>
      <c r="AT548" s="162" t="s">
        <v>200</v>
      </c>
      <c r="AU548" s="162" t="s">
        <v>96</v>
      </c>
      <c r="AV548" s="14" t="s">
        <v>96</v>
      </c>
      <c r="AW548" s="14" t="s">
        <v>41</v>
      </c>
      <c r="AX548" s="14" t="s">
        <v>86</v>
      </c>
      <c r="AY548" s="162" t="s">
        <v>190</v>
      </c>
    </row>
    <row r="549" spans="2:65" s="14" customFormat="1" ht="11.25">
      <c r="B549" s="161"/>
      <c r="D549" s="148" t="s">
        <v>200</v>
      </c>
      <c r="E549" s="162" t="s">
        <v>1</v>
      </c>
      <c r="F549" s="163" t="s">
        <v>2207</v>
      </c>
      <c r="H549" s="164">
        <v>4.1349999999999998</v>
      </c>
      <c r="I549" s="165"/>
      <c r="L549" s="161"/>
      <c r="M549" s="166"/>
      <c r="T549" s="167"/>
      <c r="AT549" s="162" t="s">
        <v>200</v>
      </c>
      <c r="AU549" s="162" t="s">
        <v>96</v>
      </c>
      <c r="AV549" s="14" t="s">
        <v>96</v>
      </c>
      <c r="AW549" s="14" t="s">
        <v>41</v>
      </c>
      <c r="AX549" s="14" t="s">
        <v>86</v>
      </c>
      <c r="AY549" s="162" t="s">
        <v>190</v>
      </c>
    </row>
    <row r="550" spans="2:65" s="14" customFormat="1" ht="11.25">
      <c r="B550" s="161"/>
      <c r="D550" s="148" t="s">
        <v>200</v>
      </c>
      <c r="E550" s="162" t="s">
        <v>1</v>
      </c>
      <c r="F550" s="163" t="s">
        <v>2208</v>
      </c>
      <c r="H550" s="164">
        <v>4.12</v>
      </c>
      <c r="I550" s="165"/>
      <c r="L550" s="161"/>
      <c r="M550" s="166"/>
      <c r="T550" s="167"/>
      <c r="AT550" s="162" t="s">
        <v>200</v>
      </c>
      <c r="AU550" s="162" t="s">
        <v>96</v>
      </c>
      <c r="AV550" s="14" t="s">
        <v>96</v>
      </c>
      <c r="AW550" s="14" t="s">
        <v>41</v>
      </c>
      <c r="AX550" s="14" t="s">
        <v>86</v>
      </c>
      <c r="AY550" s="162" t="s">
        <v>190</v>
      </c>
    </row>
    <row r="551" spans="2:65" s="14" customFormat="1" ht="11.25">
      <c r="B551" s="161"/>
      <c r="D551" s="148" t="s">
        <v>200</v>
      </c>
      <c r="E551" s="162" t="s">
        <v>1</v>
      </c>
      <c r="F551" s="163" t="s">
        <v>2209</v>
      </c>
      <c r="H551" s="164">
        <v>4.37</v>
      </c>
      <c r="I551" s="165"/>
      <c r="L551" s="161"/>
      <c r="M551" s="166"/>
      <c r="T551" s="167"/>
      <c r="AT551" s="162" t="s">
        <v>200</v>
      </c>
      <c r="AU551" s="162" t="s">
        <v>96</v>
      </c>
      <c r="AV551" s="14" t="s">
        <v>96</v>
      </c>
      <c r="AW551" s="14" t="s">
        <v>41</v>
      </c>
      <c r="AX551" s="14" t="s">
        <v>86</v>
      </c>
      <c r="AY551" s="162" t="s">
        <v>190</v>
      </c>
    </row>
    <row r="552" spans="2:65" s="15" customFormat="1" ht="11.25">
      <c r="B552" s="168"/>
      <c r="D552" s="148" t="s">
        <v>200</v>
      </c>
      <c r="E552" s="169" t="s">
        <v>1</v>
      </c>
      <c r="F552" s="170" t="s">
        <v>207</v>
      </c>
      <c r="H552" s="171">
        <v>23.265000000000001</v>
      </c>
      <c r="I552" s="172"/>
      <c r="L552" s="168"/>
      <c r="M552" s="173"/>
      <c r="T552" s="174"/>
      <c r="AT552" s="169" t="s">
        <v>200</v>
      </c>
      <c r="AU552" s="169" t="s">
        <v>96</v>
      </c>
      <c r="AV552" s="15" t="s">
        <v>198</v>
      </c>
      <c r="AW552" s="15" t="s">
        <v>41</v>
      </c>
      <c r="AX552" s="15" t="s">
        <v>94</v>
      </c>
      <c r="AY552" s="169" t="s">
        <v>190</v>
      </c>
    </row>
    <row r="553" spans="2:65" s="1" customFormat="1" ht="16.5" customHeight="1">
      <c r="B553" s="33"/>
      <c r="C553" s="134" t="s">
        <v>1182</v>
      </c>
      <c r="D553" s="134" t="s">
        <v>193</v>
      </c>
      <c r="E553" s="135" t="s">
        <v>2210</v>
      </c>
      <c r="F553" s="136" t="s">
        <v>2211</v>
      </c>
      <c r="G553" s="137" t="s">
        <v>291</v>
      </c>
      <c r="H553" s="138">
        <v>0.59599999999999997</v>
      </c>
      <c r="I553" s="139"/>
      <c r="J553" s="140">
        <f>ROUND(I553*H553,2)</f>
        <v>0</v>
      </c>
      <c r="K553" s="136" t="s">
        <v>197</v>
      </c>
      <c r="L553" s="33"/>
      <c r="M553" s="141" t="s">
        <v>1</v>
      </c>
      <c r="N553" s="142" t="s">
        <v>51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288</v>
      </c>
      <c r="AT553" s="145" t="s">
        <v>193</v>
      </c>
      <c r="AU553" s="145" t="s">
        <v>96</v>
      </c>
      <c r="AY553" s="17" t="s">
        <v>190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7" t="s">
        <v>94</v>
      </c>
      <c r="BK553" s="146">
        <f>ROUND(I553*H553,2)</f>
        <v>0</v>
      </c>
      <c r="BL553" s="17" t="s">
        <v>288</v>
      </c>
      <c r="BM553" s="145" t="s">
        <v>2212</v>
      </c>
    </row>
    <row r="554" spans="2:65" s="11" customFormat="1" ht="22.9" customHeight="1">
      <c r="B554" s="122"/>
      <c r="D554" s="123" t="s">
        <v>85</v>
      </c>
      <c r="E554" s="132" t="s">
        <v>2213</v>
      </c>
      <c r="F554" s="132" t="s">
        <v>2214</v>
      </c>
      <c r="I554" s="125"/>
      <c r="J554" s="133">
        <f>BK554</f>
        <v>0</v>
      </c>
      <c r="L554" s="122"/>
      <c r="M554" s="127"/>
      <c r="P554" s="128">
        <f>SUM(P555:P560)</f>
        <v>0</v>
      </c>
      <c r="R554" s="128">
        <f>SUM(R555:R560)</f>
        <v>3.5000000000000003E-2</v>
      </c>
      <c r="T554" s="129">
        <f>SUM(T555:T560)</f>
        <v>0</v>
      </c>
      <c r="AR554" s="123" t="s">
        <v>96</v>
      </c>
      <c r="AT554" s="130" t="s">
        <v>85</v>
      </c>
      <c r="AU554" s="130" t="s">
        <v>94</v>
      </c>
      <c r="AY554" s="123" t="s">
        <v>190</v>
      </c>
      <c r="BK554" s="131">
        <f>SUM(BK555:BK560)</f>
        <v>0</v>
      </c>
    </row>
    <row r="555" spans="2:65" s="1" customFormat="1" ht="24.2" customHeight="1">
      <c r="B555" s="33"/>
      <c r="C555" s="134" t="s">
        <v>1187</v>
      </c>
      <c r="D555" s="134" t="s">
        <v>193</v>
      </c>
      <c r="E555" s="135" t="s">
        <v>2215</v>
      </c>
      <c r="F555" s="136" t="s">
        <v>2216</v>
      </c>
      <c r="G555" s="137" t="s">
        <v>218</v>
      </c>
      <c r="H555" s="138">
        <v>1</v>
      </c>
      <c r="I555" s="139"/>
      <c r="J555" s="140">
        <f>ROUND(I555*H555,2)</f>
        <v>0</v>
      </c>
      <c r="K555" s="136" t="s">
        <v>1878</v>
      </c>
      <c r="L555" s="33"/>
      <c r="M555" s="141" t="s">
        <v>1</v>
      </c>
      <c r="N555" s="142" t="s">
        <v>51</v>
      </c>
      <c r="P555" s="143">
        <f>O555*H555</f>
        <v>0</v>
      </c>
      <c r="Q555" s="143">
        <v>3.5000000000000003E-2</v>
      </c>
      <c r="R555" s="143">
        <f>Q555*H555</f>
        <v>3.5000000000000003E-2</v>
      </c>
      <c r="S555" s="143">
        <v>0</v>
      </c>
      <c r="T555" s="144">
        <f>S555*H555</f>
        <v>0</v>
      </c>
      <c r="AR555" s="145" t="s">
        <v>288</v>
      </c>
      <c r="AT555" s="145" t="s">
        <v>193</v>
      </c>
      <c r="AU555" s="145" t="s">
        <v>96</v>
      </c>
      <c r="AY555" s="17" t="s">
        <v>190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7" t="s">
        <v>94</v>
      </c>
      <c r="BK555" s="146">
        <f>ROUND(I555*H555,2)</f>
        <v>0</v>
      </c>
      <c r="BL555" s="17" t="s">
        <v>288</v>
      </c>
      <c r="BM555" s="145" t="s">
        <v>2217</v>
      </c>
    </row>
    <row r="556" spans="2:65" s="12" customFormat="1" ht="11.25">
      <c r="B556" s="147"/>
      <c r="D556" s="148" t="s">
        <v>200</v>
      </c>
      <c r="E556" s="149" t="s">
        <v>1</v>
      </c>
      <c r="F556" s="150" t="s">
        <v>2119</v>
      </c>
      <c r="H556" s="149" t="s">
        <v>1</v>
      </c>
      <c r="I556" s="151"/>
      <c r="L556" s="147"/>
      <c r="M556" s="152"/>
      <c r="T556" s="153"/>
      <c r="AT556" s="149" t="s">
        <v>200</v>
      </c>
      <c r="AU556" s="149" t="s">
        <v>96</v>
      </c>
      <c r="AV556" s="12" t="s">
        <v>94</v>
      </c>
      <c r="AW556" s="12" t="s">
        <v>41</v>
      </c>
      <c r="AX556" s="12" t="s">
        <v>86</v>
      </c>
      <c r="AY556" s="149" t="s">
        <v>190</v>
      </c>
    </row>
    <row r="557" spans="2:65" s="12" customFormat="1" ht="11.25">
      <c r="B557" s="147"/>
      <c r="D557" s="148" t="s">
        <v>200</v>
      </c>
      <c r="E557" s="149" t="s">
        <v>1</v>
      </c>
      <c r="F557" s="150" t="s">
        <v>2218</v>
      </c>
      <c r="H557" s="149" t="s">
        <v>1</v>
      </c>
      <c r="I557" s="151"/>
      <c r="L557" s="147"/>
      <c r="M557" s="152"/>
      <c r="T557" s="153"/>
      <c r="AT557" s="149" t="s">
        <v>200</v>
      </c>
      <c r="AU557" s="149" t="s">
        <v>96</v>
      </c>
      <c r="AV557" s="12" t="s">
        <v>94</v>
      </c>
      <c r="AW557" s="12" t="s">
        <v>41</v>
      </c>
      <c r="AX557" s="12" t="s">
        <v>86</v>
      </c>
      <c r="AY557" s="149" t="s">
        <v>190</v>
      </c>
    </row>
    <row r="558" spans="2:65" s="14" customFormat="1" ht="11.25">
      <c r="B558" s="161"/>
      <c r="D558" s="148" t="s">
        <v>200</v>
      </c>
      <c r="E558" s="162" t="s">
        <v>1</v>
      </c>
      <c r="F558" s="163" t="s">
        <v>2219</v>
      </c>
      <c r="H558" s="164">
        <v>1</v>
      </c>
      <c r="I558" s="165"/>
      <c r="L558" s="161"/>
      <c r="M558" s="166"/>
      <c r="T558" s="167"/>
      <c r="AT558" s="162" t="s">
        <v>200</v>
      </c>
      <c r="AU558" s="162" t="s">
        <v>96</v>
      </c>
      <c r="AV558" s="14" t="s">
        <v>96</v>
      </c>
      <c r="AW558" s="14" t="s">
        <v>41</v>
      </c>
      <c r="AX558" s="14" t="s">
        <v>86</v>
      </c>
      <c r="AY558" s="162" t="s">
        <v>190</v>
      </c>
    </row>
    <row r="559" spans="2:65" s="15" customFormat="1" ht="11.25">
      <c r="B559" s="168"/>
      <c r="D559" s="148" t="s">
        <v>200</v>
      </c>
      <c r="E559" s="169" t="s">
        <v>1</v>
      </c>
      <c r="F559" s="170" t="s">
        <v>207</v>
      </c>
      <c r="H559" s="171">
        <v>1</v>
      </c>
      <c r="I559" s="172"/>
      <c r="L559" s="168"/>
      <c r="M559" s="173"/>
      <c r="T559" s="174"/>
      <c r="AT559" s="169" t="s">
        <v>200</v>
      </c>
      <c r="AU559" s="169" t="s">
        <v>96</v>
      </c>
      <c r="AV559" s="15" t="s">
        <v>198</v>
      </c>
      <c r="AW559" s="15" t="s">
        <v>41</v>
      </c>
      <c r="AX559" s="15" t="s">
        <v>94</v>
      </c>
      <c r="AY559" s="169" t="s">
        <v>190</v>
      </c>
    </row>
    <row r="560" spans="2:65" s="1" customFormat="1" ht="16.5" customHeight="1">
      <c r="B560" s="33"/>
      <c r="C560" s="134" t="s">
        <v>1189</v>
      </c>
      <c r="D560" s="134" t="s">
        <v>193</v>
      </c>
      <c r="E560" s="135" t="s">
        <v>2220</v>
      </c>
      <c r="F560" s="136" t="s">
        <v>2221</v>
      </c>
      <c r="G560" s="137" t="s">
        <v>291</v>
      </c>
      <c r="H560" s="138">
        <v>3.5000000000000003E-2</v>
      </c>
      <c r="I560" s="139"/>
      <c r="J560" s="140">
        <f>ROUND(I560*H560,2)</f>
        <v>0</v>
      </c>
      <c r="K560" s="136" t="s">
        <v>197</v>
      </c>
      <c r="L560" s="33"/>
      <c r="M560" s="141" t="s">
        <v>1</v>
      </c>
      <c r="N560" s="142" t="s">
        <v>51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288</v>
      </c>
      <c r="AT560" s="145" t="s">
        <v>193</v>
      </c>
      <c r="AU560" s="145" t="s">
        <v>96</v>
      </c>
      <c r="AY560" s="17" t="s">
        <v>190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7" t="s">
        <v>94</v>
      </c>
      <c r="BK560" s="146">
        <f>ROUND(I560*H560,2)</f>
        <v>0</v>
      </c>
      <c r="BL560" s="17" t="s">
        <v>288</v>
      </c>
      <c r="BM560" s="145" t="s">
        <v>2222</v>
      </c>
    </row>
    <row r="561" spans="2:65" s="11" customFormat="1" ht="22.9" customHeight="1">
      <c r="B561" s="122"/>
      <c r="D561" s="123" t="s">
        <v>85</v>
      </c>
      <c r="E561" s="132" t="s">
        <v>2223</v>
      </c>
      <c r="F561" s="132" t="s">
        <v>2224</v>
      </c>
      <c r="I561" s="125"/>
      <c r="J561" s="133">
        <f>BK561</f>
        <v>0</v>
      </c>
      <c r="L561" s="122"/>
      <c r="M561" s="127"/>
      <c r="P561" s="128">
        <f>SUM(P562:P567)</f>
        <v>0</v>
      </c>
      <c r="R561" s="128">
        <f>SUM(R562:R567)</f>
        <v>5.1660000000000005E-3</v>
      </c>
      <c r="T561" s="129">
        <f>SUM(T562:T567)</f>
        <v>0</v>
      </c>
      <c r="AR561" s="123" t="s">
        <v>96</v>
      </c>
      <c r="AT561" s="130" t="s">
        <v>85</v>
      </c>
      <c r="AU561" s="130" t="s">
        <v>94</v>
      </c>
      <c r="AY561" s="123" t="s">
        <v>190</v>
      </c>
      <c r="BK561" s="131">
        <f>SUM(BK562:BK567)</f>
        <v>0</v>
      </c>
    </row>
    <row r="562" spans="2:65" s="1" customFormat="1" ht="16.5" customHeight="1">
      <c r="B562" s="33"/>
      <c r="C562" s="134" t="s">
        <v>1195</v>
      </c>
      <c r="D562" s="134" t="s">
        <v>193</v>
      </c>
      <c r="E562" s="135" t="s">
        <v>2225</v>
      </c>
      <c r="F562" s="136" t="s">
        <v>2226</v>
      </c>
      <c r="G562" s="137" t="s">
        <v>196</v>
      </c>
      <c r="H562" s="138">
        <v>6.3</v>
      </c>
      <c r="I562" s="139"/>
      <c r="J562" s="140">
        <f>ROUND(I562*H562,2)</f>
        <v>0</v>
      </c>
      <c r="K562" s="136" t="s">
        <v>197</v>
      </c>
      <c r="L562" s="33"/>
      <c r="M562" s="141" t="s">
        <v>1</v>
      </c>
      <c r="N562" s="142" t="s">
        <v>51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288</v>
      </c>
      <c r="AT562" s="145" t="s">
        <v>193</v>
      </c>
      <c r="AU562" s="145" t="s">
        <v>96</v>
      </c>
      <c r="AY562" s="17" t="s">
        <v>190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7" t="s">
        <v>94</v>
      </c>
      <c r="BK562" s="146">
        <f>ROUND(I562*H562,2)</f>
        <v>0</v>
      </c>
      <c r="BL562" s="17" t="s">
        <v>288</v>
      </c>
      <c r="BM562" s="145" t="s">
        <v>2227</v>
      </c>
    </row>
    <row r="563" spans="2:65" s="1" customFormat="1" ht="16.5" customHeight="1">
      <c r="B563" s="33"/>
      <c r="C563" s="134" t="s">
        <v>1200</v>
      </c>
      <c r="D563" s="134" t="s">
        <v>193</v>
      </c>
      <c r="E563" s="135" t="s">
        <v>2228</v>
      </c>
      <c r="F563" s="136" t="s">
        <v>2229</v>
      </c>
      <c r="G563" s="137" t="s">
        <v>196</v>
      </c>
      <c r="H563" s="138">
        <v>6.3</v>
      </c>
      <c r="I563" s="139"/>
      <c r="J563" s="140">
        <f>ROUND(I563*H563,2)</f>
        <v>0</v>
      </c>
      <c r="K563" s="136" t="s">
        <v>197</v>
      </c>
      <c r="L563" s="33"/>
      <c r="M563" s="141" t="s">
        <v>1</v>
      </c>
      <c r="N563" s="142" t="s">
        <v>51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288</v>
      </c>
      <c r="AT563" s="145" t="s">
        <v>193</v>
      </c>
      <c r="AU563" s="145" t="s">
        <v>96</v>
      </c>
      <c r="AY563" s="17" t="s">
        <v>190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7" t="s">
        <v>94</v>
      </c>
      <c r="BK563" s="146">
        <f>ROUND(I563*H563,2)</f>
        <v>0</v>
      </c>
      <c r="BL563" s="17" t="s">
        <v>288</v>
      </c>
      <c r="BM563" s="145" t="s">
        <v>2230</v>
      </c>
    </row>
    <row r="564" spans="2:65" s="1" customFormat="1" ht="16.5" customHeight="1">
      <c r="B564" s="33"/>
      <c r="C564" s="134" t="s">
        <v>1210</v>
      </c>
      <c r="D564" s="134" t="s">
        <v>193</v>
      </c>
      <c r="E564" s="135" t="s">
        <v>2231</v>
      </c>
      <c r="F564" s="136" t="s">
        <v>2232</v>
      </c>
      <c r="G564" s="137" t="s">
        <v>196</v>
      </c>
      <c r="H564" s="138">
        <v>6.3</v>
      </c>
      <c r="I564" s="139"/>
      <c r="J564" s="140">
        <f>ROUND(I564*H564,2)</f>
        <v>0</v>
      </c>
      <c r="K564" s="136" t="s">
        <v>197</v>
      </c>
      <c r="L564" s="33"/>
      <c r="M564" s="141" t="s">
        <v>1</v>
      </c>
      <c r="N564" s="142" t="s">
        <v>51</v>
      </c>
      <c r="P564" s="143">
        <f>O564*H564</f>
        <v>0</v>
      </c>
      <c r="Q564" s="143">
        <v>1E-4</v>
      </c>
      <c r="R564" s="143">
        <f>Q564*H564</f>
        <v>6.3000000000000003E-4</v>
      </c>
      <c r="S564" s="143">
        <v>0</v>
      </c>
      <c r="T564" s="144">
        <f>S564*H564</f>
        <v>0</v>
      </c>
      <c r="AR564" s="145" t="s">
        <v>288</v>
      </c>
      <c r="AT564" s="145" t="s">
        <v>193</v>
      </c>
      <c r="AU564" s="145" t="s">
        <v>96</v>
      </c>
      <c r="AY564" s="17" t="s">
        <v>190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7" t="s">
        <v>94</v>
      </c>
      <c r="BK564" s="146">
        <f>ROUND(I564*H564,2)</f>
        <v>0</v>
      </c>
      <c r="BL564" s="17" t="s">
        <v>288</v>
      </c>
      <c r="BM564" s="145" t="s">
        <v>2233</v>
      </c>
    </row>
    <row r="565" spans="2:65" s="12" customFormat="1" ht="11.25">
      <c r="B565" s="147"/>
      <c r="D565" s="148" t="s">
        <v>200</v>
      </c>
      <c r="E565" s="149" t="s">
        <v>1</v>
      </c>
      <c r="F565" s="150" t="s">
        <v>2100</v>
      </c>
      <c r="H565" s="149" t="s">
        <v>1</v>
      </c>
      <c r="I565" s="151"/>
      <c r="L565" s="147"/>
      <c r="M565" s="152"/>
      <c r="T565" s="153"/>
      <c r="AT565" s="149" t="s">
        <v>200</v>
      </c>
      <c r="AU565" s="149" t="s">
        <v>96</v>
      </c>
      <c r="AV565" s="12" t="s">
        <v>94</v>
      </c>
      <c r="AW565" s="12" t="s">
        <v>41</v>
      </c>
      <c r="AX565" s="12" t="s">
        <v>86</v>
      </c>
      <c r="AY565" s="149" t="s">
        <v>190</v>
      </c>
    </row>
    <row r="566" spans="2:65" s="14" customFormat="1" ht="11.25">
      <c r="B566" s="161"/>
      <c r="D566" s="148" t="s">
        <v>200</v>
      </c>
      <c r="E566" s="162" t="s">
        <v>1</v>
      </c>
      <c r="F566" s="163" t="s">
        <v>2101</v>
      </c>
      <c r="H566" s="164">
        <v>6.3</v>
      </c>
      <c r="I566" s="165"/>
      <c r="L566" s="161"/>
      <c r="M566" s="166"/>
      <c r="T566" s="167"/>
      <c r="AT566" s="162" t="s">
        <v>200</v>
      </c>
      <c r="AU566" s="162" t="s">
        <v>96</v>
      </c>
      <c r="AV566" s="14" t="s">
        <v>96</v>
      </c>
      <c r="AW566" s="14" t="s">
        <v>41</v>
      </c>
      <c r="AX566" s="14" t="s">
        <v>94</v>
      </c>
      <c r="AY566" s="162" t="s">
        <v>190</v>
      </c>
    </row>
    <row r="567" spans="2:65" s="1" customFormat="1" ht="16.5" customHeight="1">
      <c r="B567" s="33"/>
      <c r="C567" s="134" t="s">
        <v>1214</v>
      </c>
      <c r="D567" s="134" t="s">
        <v>193</v>
      </c>
      <c r="E567" s="135" t="s">
        <v>2234</v>
      </c>
      <c r="F567" s="136" t="s">
        <v>2235</v>
      </c>
      <c r="G567" s="137" t="s">
        <v>196</v>
      </c>
      <c r="H567" s="138">
        <v>6.3</v>
      </c>
      <c r="I567" s="139"/>
      <c r="J567" s="140">
        <f>ROUND(I567*H567,2)</f>
        <v>0</v>
      </c>
      <c r="K567" s="136" t="s">
        <v>197</v>
      </c>
      <c r="L567" s="33"/>
      <c r="M567" s="185" t="s">
        <v>1</v>
      </c>
      <c r="N567" s="186" t="s">
        <v>51</v>
      </c>
      <c r="O567" s="187"/>
      <c r="P567" s="188">
        <f>O567*H567</f>
        <v>0</v>
      </c>
      <c r="Q567" s="188">
        <v>7.2000000000000005E-4</v>
      </c>
      <c r="R567" s="188">
        <f>Q567*H567</f>
        <v>4.5360000000000001E-3</v>
      </c>
      <c r="S567" s="188">
        <v>0</v>
      </c>
      <c r="T567" s="189">
        <f>S567*H567</f>
        <v>0</v>
      </c>
      <c r="AR567" s="145" t="s">
        <v>288</v>
      </c>
      <c r="AT567" s="145" t="s">
        <v>193</v>
      </c>
      <c r="AU567" s="145" t="s">
        <v>96</v>
      </c>
      <c r="AY567" s="17" t="s">
        <v>190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7" t="s">
        <v>94</v>
      </c>
      <c r="BK567" s="146">
        <f>ROUND(I567*H567,2)</f>
        <v>0</v>
      </c>
      <c r="BL567" s="17" t="s">
        <v>288</v>
      </c>
      <c r="BM567" s="145" t="s">
        <v>2236</v>
      </c>
    </row>
    <row r="568" spans="2:65" s="1" customFormat="1" ht="6.95" customHeight="1">
      <c r="B568" s="45"/>
      <c r="C568" s="46"/>
      <c r="D568" s="46"/>
      <c r="E568" s="46"/>
      <c r="F568" s="46"/>
      <c r="G568" s="46"/>
      <c r="H568" s="46"/>
      <c r="I568" s="46"/>
      <c r="J568" s="46"/>
      <c r="K568" s="46"/>
      <c r="L568" s="33"/>
    </row>
  </sheetData>
  <sheetProtection algorithmName="SHA-512" hashValue="EhWtzrn0C648Ag+b4qz8K+44+YeOEg9iWLd2r8ARwt138D8Z5l+vVFN3WGhJLp1/DoV2a8GOMViovLW6ZQbFBg==" saltValue="qEXJcTlMynk3UWp5gypIHwp/JY0VzUfzDqjwh2HNdS+uQA7TczRy1ARd4zuKQSEETl2EXSyBkJBUsf9CtEvu4Q==" spinCount="100000" sheet="1" objects="1" scenarios="1" formatColumns="0" formatRows="0" autoFilter="0"/>
  <autoFilter ref="C127:K567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106</v>
      </c>
      <c r="AZ2" s="89" t="s">
        <v>2237</v>
      </c>
      <c r="BA2" s="89" t="s">
        <v>1</v>
      </c>
      <c r="BB2" s="89" t="s">
        <v>1</v>
      </c>
      <c r="BC2" s="89" t="s">
        <v>2238</v>
      </c>
      <c r="BD2" s="89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89" t="s">
        <v>2239</v>
      </c>
      <c r="BA3" s="89" t="s">
        <v>1</v>
      </c>
      <c r="BB3" s="89" t="s">
        <v>1</v>
      </c>
      <c r="BC3" s="89" t="s">
        <v>2240</v>
      </c>
      <c r="BD3" s="89" t="s">
        <v>96</v>
      </c>
    </row>
    <row r="4" spans="2:56" ht="24.95" customHeight="1">
      <c r="B4" s="20"/>
      <c r="D4" s="21" t="s">
        <v>124</v>
      </c>
      <c r="L4" s="20"/>
      <c r="M4" s="90" t="s">
        <v>10</v>
      </c>
      <c r="AT4" s="17" t="s">
        <v>4</v>
      </c>
      <c r="AZ4" s="89" t="s">
        <v>2241</v>
      </c>
      <c r="BA4" s="89" t="s">
        <v>1</v>
      </c>
      <c r="BB4" s="89" t="s">
        <v>1</v>
      </c>
      <c r="BC4" s="89" t="s">
        <v>2242</v>
      </c>
      <c r="BD4" s="89" t="s">
        <v>96</v>
      </c>
    </row>
    <row r="5" spans="2:56" ht="6.95" customHeight="1">
      <c r="B5" s="20"/>
      <c r="L5" s="20"/>
      <c r="AZ5" s="89" t="s">
        <v>2243</v>
      </c>
      <c r="BA5" s="89" t="s">
        <v>1</v>
      </c>
      <c r="BB5" s="89" t="s">
        <v>1</v>
      </c>
      <c r="BC5" s="89" t="s">
        <v>2244</v>
      </c>
      <c r="BD5" s="89" t="s">
        <v>96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</row>
    <row r="8" spans="2:56" s="1" customFormat="1" ht="12" customHeight="1">
      <c r="B8" s="33"/>
      <c r="D8" s="27" t="s">
        <v>132</v>
      </c>
      <c r="L8" s="33"/>
    </row>
    <row r="9" spans="2:56" s="1" customFormat="1" ht="16.5" customHeight="1">
      <c r="B9" s="33"/>
      <c r="E9" s="197" t="s">
        <v>2245</v>
      </c>
      <c r="F9" s="237"/>
      <c r="G9" s="237"/>
      <c r="H9" s="237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ROUND((SUM(BE122:BE176)),  2)</f>
        <v>0</v>
      </c>
      <c r="I33" s="94">
        <v>0.21</v>
      </c>
      <c r="J33" s="93">
        <f>ROUND(((SUM(BE122:BE176))*I33),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ROUND((SUM(BF122:BF176)),  2)</f>
        <v>0</v>
      </c>
      <c r="I34" s="94">
        <v>0.12</v>
      </c>
      <c r="J34" s="93">
        <f>ROUND(((SUM(BF122:BF176))*I34),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ROUND((SUM(BG122:BG176)),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ROUND((SUM(BH122:BH176)),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ROUND((SUM(BI122:BI176)),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104 - SCHODIŠTĚ S2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J122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1799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899999999999999" customHeight="1">
      <c r="B99" s="110"/>
      <c r="D99" s="111" t="s">
        <v>1800</v>
      </c>
      <c r="E99" s="112"/>
      <c r="F99" s="112"/>
      <c r="G99" s="112"/>
      <c r="H99" s="112"/>
      <c r="I99" s="112"/>
      <c r="J99" s="113">
        <f>J164</f>
        <v>0</v>
      </c>
      <c r="L99" s="110"/>
    </row>
    <row r="100" spans="2:12" s="9" customFormat="1" ht="19.899999999999999" customHeight="1">
      <c r="B100" s="110"/>
      <c r="D100" s="111" t="s">
        <v>174</v>
      </c>
      <c r="E100" s="112"/>
      <c r="F100" s="112"/>
      <c r="G100" s="112"/>
      <c r="H100" s="112"/>
      <c r="I100" s="112"/>
      <c r="J100" s="113">
        <f>J171</f>
        <v>0</v>
      </c>
      <c r="L100" s="110"/>
    </row>
    <row r="101" spans="2:12" s="8" customFormat="1" ht="24.95" customHeight="1">
      <c r="B101" s="106"/>
      <c r="D101" s="107" t="s">
        <v>1804</v>
      </c>
      <c r="E101" s="108"/>
      <c r="F101" s="108"/>
      <c r="G101" s="108"/>
      <c r="H101" s="108"/>
      <c r="I101" s="108"/>
      <c r="J101" s="109">
        <f>J173</f>
        <v>0</v>
      </c>
      <c r="L101" s="106"/>
    </row>
    <row r="102" spans="2:12" s="9" customFormat="1" ht="19.899999999999999" customHeight="1">
      <c r="B102" s="110"/>
      <c r="D102" s="111" t="s">
        <v>1806</v>
      </c>
      <c r="E102" s="112"/>
      <c r="F102" s="112"/>
      <c r="G102" s="112"/>
      <c r="H102" s="112"/>
      <c r="I102" s="112"/>
      <c r="J102" s="113">
        <f>J174</f>
        <v>0</v>
      </c>
      <c r="L102" s="110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175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16.5" customHeight="1">
      <c r="B112" s="33"/>
      <c r="E112" s="235" t="str">
        <f>E7</f>
        <v>REVITALIZACE PARKU MARIE RESTITUTY  II. ETAPA - ČÁST A</v>
      </c>
      <c r="F112" s="236"/>
      <c r="G112" s="236"/>
      <c r="H112" s="236"/>
      <c r="L112" s="33"/>
    </row>
    <row r="113" spans="2:65" s="1" customFormat="1" ht="12" customHeight="1">
      <c r="B113" s="33"/>
      <c r="C113" s="27" t="s">
        <v>132</v>
      </c>
      <c r="L113" s="33"/>
    </row>
    <row r="114" spans="2:65" s="1" customFormat="1" ht="16.5" customHeight="1">
      <c r="B114" s="33"/>
      <c r="E114" s="197" t="str">
        <f>E9</f>
        <v>SO 104 - SCHODIŠTĚ S2</v>
      </c>
      <c r="F114" s="237"/>
      <c r="G114" s="237"/>
      <c r="H114" s="237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Brno -  Husovice</v>
      </c>
      <c r="I116" s="27" t="s">
        <v>24</v>
      </c>
      <c r="J116" s="53" t="str">
        <f>IF(J12="","",J12)</f>
        <v>26. 4. 2024</v>
      </c>
      <c r="L116" s="33"/>
    </row>
    <row r="117" spans="2:65" s="1" customFormat="1" ht="6.95" customHeight="1">
      <c r="B117" s="33"/>
      <c r="L117" s="33"/>
    </row>
    <row r="118" spans="2:65" s="1" customFormat="1" ht="25.7" customHeight="1">
      <c r="B118" s="33"/>
      <c r="C118" s="27" t="s">
        <v>30</v>
      </c>
      <c r="F118" s="25" t="str">
        <f>E15</f>
        <v>ÚMČ Brno - sever</v>
      </c>
      <c r="I118" s="27" t="s">
        <v>38</v>
      </c>
      <c r="J118" s="31" t="str">
        <f>E21</f>
        <v>Ing. Wagnerová Eva, Brno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42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4"/>
      <c r="C121" s="115" t="s">
        <v>176</v>
      </c>
      <c r="D121" s="116" t="s">
        <v>71</v>
      </c>
      <c r="E121" s="116" t="s">
        <v>67</v>
      </c>
      <c r="F121" s="116" t="s">
        <v>68</v>
      </c>
      <c r="G121" s="116" t="s">
        <v>177</v>
      </c>
      <c r="H121" s="116" t="s">
        <v>178</v>
      </c>
      <c r="I121" s="116" t="s">
        <v>179</v>
      </c>
      <c r="J121" s="116" t="s">
        <v>166</v>
      </c>
      <c r="K121" s="117" t="s">
        <v>180</v>
      </c>
      <c r="L121" s="114"/>
      <c r="M121" s="60" t="s">
        <v>1</v>
      </c>
      <c r="N121" s="61" t="s">
        <v>50</v>
      </c>
      <c r="O121" s="61" t="s">
        <v>181</v>
      </c>
      <c r="P121" s="61" t="s">
        <v>182</v>
      </c>
      <c r="Q121" s="61" t="s">
        <v>183</v>
      </c>
      <c r="R121" s="61" t="s">
        <v>184</v>
      </c>
      <c r="S121" s="61" t="s">
        <v>185</v>
      </c>
      <c r="T121" s="62" t="s">
        <v>186</v>
      </c>
    </row>
    <row r="122" spans="2:65" s="1" customFormat="1" ht="22.9" customHeight="1">
      <c r="B122" s="33"/>
      <c r="C122" s="65" t="s">
        <v>187</v>
      </c>
      <c r="J122" s="118">
        <f>BK122</f>
        <v>0</v>
      </c>
      <c r="L122" s="33"/>
      <c r="M122" s="63"/>
      <c r="N122" s="54"/>
      <c r="O122" s="54"/>
      <c r="P122" s="119">
        <f>P123+P173</f>
        <v>0</v>
      </c>
      <c r="Q122" s="54"/>
      <c r="R122" s="119">
        <f>R123+R173</f>
        <v>8.1122999999999994</v>
      </c>
      <c r="S122" s="54"/>
      <c r="T122" s="120">
        <f>T123+T173</f>
        <v>0</v>
      </c>
      <c r="AT122" s="17" t="s">
        <v>85</v>
      </c>
      <c r="AU122" s="17" t="s">
        <v>168</v>
      </c>
      <c r="BK122" s="121">
        <f>BK123+BK173</f>
        <v>0</v>
      </c>
    </row>
    <row r="123" spans="2:65" s="11" customFormat="1" ht="25.9" customHeight="1">
      <c r="B123" s="122"/>
      <c r="D123" s="123" t="s">
        <v>85</v>
      </c>
      <c r="E123" s="124" t="s">
        <v>188</v>
      </c>
      <c r="F123" s="124" t="s">
        <v>189</v>
      </c>
      <c r="I123" s="125"/>
      <c r="J123" s="126">
        <f>BK123</f>
        <v>0</v>
      </c>
      <c r="L123" s="122"/>
      <c r="M123" s="127"/>
      <c r="P123" s="128">
        <f>P124+P164+P171</f>
        <v>0</v>
      </c>
      <c r="R123" s="128">
        <f>R124+R164+R171</f>
        <v>5.5568799999999996</v>
      </c>
      <c r="T123" s="129">
        <f>T124+T164+T171</f>
        <v>0</v>
      </c>
      <c r="AR123" s="123" t="s">
        <v>94</v>
      </c>
      <c r="AT123" s="130" t="s">
        <v>85</v>
      </c>
      <c r="AU123" s="130" t="s">
        <v>86</v>
      </c>
      <c r="AY123" s="123" t="s">
        <v>190</v>
      </c>
      <c r="BK123" s="131">
        <f>BK124+BK164+BK171</f>
        <v>0</v>
      </c>
    </row>
    <row r="124" spans="2:65" s="11" customFormat="1" ht="22.9" customHeight="1">
      <c r="B124" s="122"/>
      <c r="D124" s="123" t="s">
        <v>85</v>
      </c>
      <c r="E124" s="132" t="s">
        <v>94</v>
      </c>
      <c r="F124" s="132" t="s">
        <v>1808</v>
      </c>
      <c r="I124" s="125"/>
      <c r="J124" s="133">
        <f>BK124</f>
        <v>0</v>
      </c>
      <c r="L124" s="122"/>
      <c r="M124" s="127"/>
      <c r="P124" s="128">
        <f>SUM(P125:P163)</f>
        <v>0</v>
      </c>
      <c r="R124" s="128">
        <f>SUM(R125:R163)</f>
        <v>0</v>
      </c>
      <c r="T124" s="129">
        <f>SUM(T125:T163)</f>
        <v>0</v>
      </c>
      <c r="AR124" s="123" t="s">
        <v>94</v>
      </c>
      <c r="AT124" s="130" t="s">
        <v>85</v>
      </c>
      <c r="AU124" s="130" t="s">
        <v>94</v>
      </c>
      <c r="AY124" s="123" t="s">
        <v>190</v>
      </c>
      <c r="BK124" s="131">
        <f>SUM(BK125:BK163)</f>
        <v>0</v>
      </c>
    </row>
    <row r="125" spans="2:65" s="1" customFormat="1" ht="16.5" customHeight="1">
      <c r="B125" s="33"/>
      <c r="C125" s="134" t="s">
        <v>94</v>
      </c>
      <c r="D125" s="134" t="s">
        <v>193</v>
      </c>
      <c r="E125" s="135" t="s">
        <v>933</v>
      </c>
      <c r="F125" s="136" t="s">
        <v>934</v>
      </c>
      <c r="G125" s="137" t="s">
        <v>255</v>
      </c>
      <c r="H125" s="138">
        <v>24.838999999999999</v>
      </c>
      <c r="I125" s="139"/>
      <c r="J125" s="140">
        <f>ROUND(I125*H125,2)</f>
        <v>0</v>
      </c>
      <c r="K125" s="136" t="s">
        <v>197</v>
      </c>
      <c r="L125" s="33"/>
      <c r="M125" s="141" t="s">
        <v>1</v>
      </c>
      <c r="N125" s="142" t="s">
        <v>51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198</v>
      </c>
      <c r="AT125" s="145" t="s">
        <v>193</v>
      </c>
      <c r="AU125" s="145" t="s">
        <v>96</v>
      </c>
      <c r="AY125" s="17" t="s">
        <v>190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94</v>
      </c>
      <c r="BK125" s="146">
        <f>ROUND(I125*H125,2)</f>
        <v>0</v>
      </c>
      <c r="BL125" s="17" t="s">
        <v>198</v>
      </c>
      <c r="BM125" s="145" t="s">
        <v>2246</v>
      </c>
    </row>
    <row r="126" spans="2:65" s="12" customFormat="1" ht="11.25">
      <c r="B126" s="147"/>
      <c r="D126" s="148" t="s">
        <v>200</v>
      </c>
      <c r="E126" s="149" t="s">
        <v>1</v>
      </c>
      <c r="F126" s="150" t="s">
        <v>2247</v>
      </c>
      <c r="H126" s="149" t="s">
        <v>1</v>
      </c>
      <c r="I126" s="151"/>
      <c r="L126" s="147"/>
      <c r="M126" s="152"/>
      <c r="T126" s="153"/>
      <c r="AT126" s="149" t="s">
        <v>200</v>
      </c>
      <c r="AU126" s="149" t="s">
        <v>96</v>
      </c>
      <c r="AV126" s="12" t="s">
        <v>94</v>
      </c>
      <c r="AW126" s="12" t="s">
        <v>41</v>
      </c>
      <c r="AX126" s="12" t="s">
        <v>86</v>
      </c>
      <c r="AY126" s="149" t="s">
        <v>190</v>
      </c>
    </row>
    <row r="127" spans="2:65" s="12" customFormat="1" ht="11.25">
      <c r="B127" s="147"/>
      <c r="D127" s="148" t="s">
        <v>200</v>
      </c>
      <c r="E127" s="149" t="s">
        <v>1</v>
      </c>
      <c r="F127" s="150" t="s">
        <v>2248</v>
      </c>
      <c r="H127" s="149" t="s">
        <v>1</v>
      </c>
      <c r="I127" s="151"/>
      <c r="L127" s="147"/>
      <c r="M127" s="152"/>
      <c r="T127" s="153"/>
      <c r="AT127" s="149" t="s">
        <v>200</v>
      </c>
      <c r="AU127" s="149" t="s">
        <v>96</v>
      </c>
      <c r="AV127" s="12" t="s">
        <v>94</v>
      </c>
      <c r="AW127" s="12" t="s">
        <v>41</v>
      </c>
      <c r="AX127" s="12" t="s">
        <v>86</v>
      </c>
      <c r="AY127" s="149" t="s">
        <v>190</v>
      </c>
    </row>
    <row r="128" spans="2:65" s="12" customFormat="1" ht="11.25">
      <c r="B128" s="147"/>
      <c r="D128" s="148" t="s">
        <v>200</v>
      </c>
      <c r="E128" s="149" t="s">
        <v>1</v>
      </c>
      <c r="F128" s="150" t="s">
        <v>2249</v>
      </c>
      <c r="H128" s="149" t="s">
        <v>1</v>
      </c>
      <c r="I128" s="151"/>
      <c r="L128" s="147"/>
      <c r="M128" s="152"/>
      <c r="T128" s="153"/>
      <c r="AT128" s="149" t="s">
        <v>200</v>
      </c>
      <c r="AU128" s="149" t="s">
        <v>96</v>
      </c>
      <c r="AV128" s="12" t="s">
        <v>94</v>
      </c>
      <c r="AW128" s="12" t="s">
        <v>41</v>
      </c>
      <c r="AX128" s="12" t="s">
        <v>86</v>
      </c>
      <c r="AY128" s="149" t="s">
        <v>190</v>
      </c>
    </row>
    <row r="129" spans="2:65" s="14" customFormat="1" ht="11.25">
      <c r="B129" s="161"/>
      <c r="D129" s="148" t="s">
        <v>200</v>
      </c>
      <c r="E129" s="162" t="s">
        <v>1</v>
      </c>
      <c r="F129" s="163" t="s">
        <v>2250</v>
      </c>
      <c r="H129" s="164">
        <v>7.9619999999999997</v>
      </c>
      <c r="I129" s="165"/>
      <c r="L129" s="161"/>
      <c r="M129" s="166"/>
      <c r="T129" s="167"/>
      <c r="AT129" s="162" t="s">
        <v>200</v>
      </c>
      <c r="AU129" s="162" t="s">
        <v>96</v>
      </c>
      <c r="AV129" s="14" t="s">
        <v>96</v>
      </c>
      <c r="AW129" s="14" t="s">
        <v>41</v>
      </c>
      <c r="AX129" s="14" t="s">
        <v>86</v>
      </c>
      <c r="AY129" s="162" t="s">
        <v>190</v>
      </c>
    </row>
    <row r="130" spans="2:65" s="14" customFormat="1" ht="11.25">
      <c r="B130" s="161"/>
      <c r="D130" s="148" t="s">
        <v>200</v>
      </c>
      <c r="E130" s="162" t="s">
        <v>1</v>
      </c>
      <c r="F130" s="163" t="s">
        <v>2251</v>
      </c>
      <c r="H130" s="164">
        <v>1.2889999999999999</v>
      </c>
      <c r="I130" s="165"/>
      <c r="L130" s="161"/>
      <c r="M130" s="166"/>
      <c r="T130" s="167"/>
      <c r="AT130" s="162" t="s">
        <v>200</v>
      </c>
      <c r="AU130" s="162" t="s">
        <v>96</v>
      </c>
      <c r="AV130" s="14" t="s">
        <v>96</v>
      </c>
      <c r="AW130" s="14" t="s">
        <v>41</v>
      </c>
      <c r="AX130" s="14" t="s">
        <v>86</v>
      </c>
      <c r="AY130" s="162" t="s">
        <v>190</v>
      </c>
    </row>
    <row r="131" spans="2:65" s="14" customFormat="1" ht="11.25">
      <c r="B131" s="161"/>
      <c r="D131" s="148" t="s">
        <v>200</v>
      </c>
      <c r="E131" s="162" t="s">
        <v>1</v>
      </c>
      <c r="F131" s="163" t="s">
        <v>2252</v>
      </c>
      <c r="H131" s="164">
        <v>0.29399999999999998</v>
      </c>
      <c r="I131" s="165"/>
      <c r="L131" s="161"/>
      <c r="M131" s="166"/>
      <c r="T131" s="167"/>
      <c r="AT131" s="162" t="s">
        <v>200</v>
      </c>
      <c r="AU131" s="162" t="s">
        <v>96</v>
      </c>
      <c r="AV131" s="14" t="s">
        <v>96</v>
      </c>
      <c r="AW131" s="14" t="s">
        <v>41</v>
      </c>
      <c r="AX131" s="14" t="s">
        <v>86</v>
      </c>
      <c r="AY131" s="162" t="s">
        <v>190</v>
      </c>
    </row>
    <row r="132" spans="2:65" s="12" customFormat="1" ht="11.25">
      <c r="B132" s="147"/>
      <c r="D132" s="148" t="s">
        <v>200</v>
      </c>
      <c r="E132" s="149" t="s">
        <v>1</v>
      </c>
      <c r="F132" s="150" t="s">
        <v>2253</v>
      </c>
      <c r="H132" s="149" t="s">
        <v>1</v>
      </c>
      <c r="I132" s="151"/>
      <c r="L132" s="147"/>
      <c r="M132" s="152"/>
      <c r="T132" s="153"/>
      <c r="AT132" s="149" t="s">
        <v>200</v>
      </c>
      <c r="AU132" s="149" t="s">
        <v>96</v>
      </c>
      <c r="AV132" s="12" t="s">
        <v>94</v>
      </c>
      <c r="AW132" s="12" t="s">
        <v>41</v>
      </c>
      <c r="AX132" s="12" t="s">
        <v>86</v>
      </c>
      <c r="AY132" s="149" t="s">
        <v>190</v>
      </c>
    </row>
    <row r="133" spans="2:65" s="14" customFormat="1" ht="11.25">
      <c r="B133" s="161"/>
      <c r="D133" s="148" t="s">
        <v>200</v>
      </c>
      <c r="E133" s="162" t="s">
        <v>1</v>
      </c>
      <c r="F133" s="163" t="s">
        <v>2254</v>
      </c>
      <c r="H133" s="164">
        <v>1.708</v>
      </c>
      <c r="I133" s="165"/>
      <c r="L133" s="161"/>
      <c r="M133" s="166"/>
      <c r="T133" s="167"/>
      <c r="AT133" s="162" t="s">
        <v>200</v>
      </c>
      <c r="AU133" s="162" t="s">
        <v>96</v>
      </c>
      <c r="AV133" s="14" t="s">
        <v>96</v>
      </c>
      <c r="AW133" s="14" t="s">
        <v>41</v>
      </c>
      <c r="AX133" s="14" t="s">
        <v>86</v>
      </c>
      <c r="AY133" s="162" t="s">
        <v>190</v>
      </c>
    </row>
    <row r="134" spans="2:65" s="14" customFormat="1" ht="11.25">
      <c r="B134" s="161"/>
      <c r="D134" s="148" t="s">
        <v>200</v>
      </c>
      <c r="E134" s="162" t="s">
        <v>1</v>
      </c>
      <c r="F134" s="163" t="s">
        <v>2255</v>
      </c>
      <c r="H134" s="164">
        <v>3.6150000000000002</v>
      </c>
      <c r="I134" s="165"/>
      <c r="L134" s="161"/>
      <c r="M134" s="166"/>
      <c r="T134" s="167"/>
      <c r="AT134" s="162" t="s">
        <v>200</v>
      </c>
      <c r="AU134" s="162" t="s">
        <v>96</v>
      </c>
      <c r="AV134" s="14" t="s">
        <v>96</v>
      </c>
      <c r="AW134" s="14" t="s">
        <v>41</v>
      </c>
      <c r="AX134" s="14" t="s">
        <v>86</v>
      </c>
      <c r="AY134" s="162" t="s">
        <v>190</v>
      </c>
    </row>
    <row r="135" spans="2:65" s="14" customFormat="1" ht="11.25">
      <c r="B135" s="161"/>
      <c r="D135" s="148" t="s">
        <v>200</v>
      </c>
      <c r="E135" s="162" t="s">
        <v>1</v>
      </c>
      <c r="F135" s="163" t="s">
        <v>2256</v>
      </c>
      <c r="H135" s="164">
        <v>0.99399999999999999</v>
      </c>
      <c r="I135" s="165"/>
      <c r="L135" s="161"/>
      <c r="M135" s="166"/>
      <c r="T135" s="167"/>
      <c r="AT135" s="162" t="s">
        <v>200</v>
      </c>
      <c r="AU135" s="162" t="s">
        <v>96</v>
      </c>
      <c r="AV135" s="14" t="s">
        <v>96</v>
      </c>
      <c r="AW135" s="14" t="s">
        <v>41</v>
      </c>
      <c r="AX135" s="14" t="s">
        <v>86</v>
      </c>
      <c r="AY135" s="162" t="s">
        <v>190</v>
      </c>
    </row>
    <row r="136" spans="2:65" s="12" customFormat="1" ht="11.25">
      <c r="B136" s="147"/>
      <c r="D136" s="148" t="s">
        <v>200</v>
      </c>
      <c r="E136" s="149" t="s">
        <v>1</v>
      </c>
      <c r="F136" s="150" t="s">
        <v>2257</v>
      </c>
      <c r="H136" s="149" t="s">
        <v>1</v>
      </c>
      <c r="I136" s="151"/>
      <c r="L136" s="147"/>
      <c r="M136" s="152"/>
      <c r="T136" s="153"/>
      <c r="AT136" s="149" t="s">
        <v>200</v>
      </c>
      <c r="AU136" s="149" t="s">
        <v>96</v>
      </c>
      <c r="AV136" s="12" t="s">
        <v>94</v>
      </c>
      <c r="AW136" s="12" t="s">
        <v>41</v>
      </c>
      <c r="AX136" s="12" t="s">
        <v>86</v>
      </c>
      <c r="AY136" s="149" t="s">
        <v>190</v>
      </c>
    </row>
    <row r="137" spans="2:65" s="14" customFormat="1" ht="11.25">
      <c r="B137" s="161"/>
      <c r="D137" s="148" t="s">
        <v>200</v>
      </c>
      <c r="E137" s="162" t="s">
        <v>1</v>
      </c>
      <c r="F137" s="163" t="s">
        <v>2258</v>
      </c>
      <c r="H137" s="164">
        <v>2.294</v>
      </c>
      <c r="I137" s="165"/>
      <c r="L137" s="161"/>
      <c r="M137" s="166"/>
      <c r="T137" s="167"/>
      <c r="AT137" s="162" t="s">
        <v>200</v>
      </c>
      <c r="AU137" s="162" t="s">
        <v>96</v>
      </c>
      <c r="AV137" s="14" t="s">
        <v>96</v>
      </c>
      <c r="AW137" s="14" t="s">
        <v>41</v>
      </c>
      <c r="AX137" s="14" t="s">
        <v>86</v>
      </c>
      <c r="AY137" s="162" t="s">
        <v>190</v>
      </c>
    </row>
    <row r="138" spans="2:65" s="14" customFormat="1" ht="11.25">
      <c r="B138" s="161"/>
      <c r="D138" s="148" t="s">
        <v>200</v>
      </c>
      <c r="E138" s="162" t="s">
        <v>1</v>
      </c>
      <c r="F138" s="163" t="s">
        <v>2259</v>
      </c>
      <c r="H138" s="164">
        <v>5.8730000000000002</v>
      </c>
      <c r="I138" s="165"/>
      <c r="L138" s="161"/>
      <c r="M138" s="166"/>
      <c r="T138" s="167"/>
      <c r="AT138" s="162" t="s">
        <v>200</v>
      </c>
      <c r="AU138" s="162" t="s">
        <v>96</v>
      </c>
      <c r="AV138" s="14" t="s">
        <v>96</v>
      </c>
      <c r="AW138" s="14" t="s">
        <v>41</v>
      </c>
      <c r="AX138" s="14" t="s">
        <v>86</v>
      </c>
      <c r="AY138" s="162" t="s">
        <v>190</v>
      </c>
    </row>
    <row r="139" spans="2:65" s="14" customFormat="1" ht="11.25">
      <c r="B139" s="161"/>
      <c r="D139" s="148" t="s">
        <v>200</v>
      </c>
      <c r="E139" s="162" t="s">
        <v>1</v>
      </c>
      <c r="F139" s="163" t="s">
        <v>2260</v>
      </c>
      <c r="H139" s="164">
        <v>0.81</v>
      </c>
      <c r="I139" s="165"/>
      <c r="L139" s="161"/>
      <c r="M139" s="166"/>
      <c r="T139" s="167"/>
      <c r="AT139" s="162" t="s">
        <v>200</v>
      </c>
      <c r="AU139" s="162" t="s">
        <v>96</v>
      </c>
      <c r="AV139" s="14" t="s">
        <v>96</v>
      </c>
      <c r="AW139" s="14" t="s">
        <v>41</v>
      </c>
      <c r="AX139" s="14" t="s">
        <v>86</v>
      </c>
      <c r="AY139" s="162" t="s">
        <v>190</v>
      </c>
    </row>
    <row r="140" spans="2:65" s="15" customFormat="1" ht="11.25">
      <c r="B140" s="168"/>
      <c r="D140" s="148" t="s">
        <v>200</v>
      </c>
      <c r="E140" s="169" t="s">
        <v>2239</v>
      </c>
      <c r="F140" s="170" t="s">
        <v>207</v>
      </c>
      <c r="H140" s="171">
        <v>24.838999999999999</v>
      </c>
      <c r="I140" s="172"/>
      <c r="L140" s="168"/>
      <c r="M140" s="173"/>
      <c r="T140" s="174"/>
      <c r="AT140" s="169" t="s">
        <v>200</v>
      </c>
      <c r="AU140" s="169" t="s">
        <v>96</v>
      </c>
      <c r="AV140" s="15" t="s">
        <v>198</v>
      </c>
      <c r="AW140" s="15" t="s">
        <v>41</v>
      </c>
      <c r="AX140" s="15" t="s">
        <v>94</v>
      </c>
      <c r="AY140" s="169" t="s">
        <v>190</v>
      </c>
    </row>
    <row r="141" spans="2:65" s="1" customFormat="1" ht="16.5" customHeight="1">
      <c r="B141" s="33"/>
      <c r="C141" s="134" t="s">
        <v>96</v>
      </c>
      <c r="D141" s="134" t="s">
        <v>193</v>
      </c>
      <c r="E141" s="135" t="s">
        <v>557</v>
      </c>
      <c r="F141" s="136" t="s">
        <v>558</v>
      </c>
      <c r="G141" s="137" t="s">
        <v>255</v>
      </c>
      <c r="H141" s="138">
        <v>19.629000000000001</v>
      </c>
      <c r="I141" s="139"/>
      <c r="J141" s="140">
        <f>ROUND(I141*H141,2)</f>
        <v>0</v>
      </c>
      <c r="K141" s="136" t="s">
        <v>197</v>
      </c>
      <c r="L141" s="33"/>
      <c r="M141" s="141" t="s">
        <v>1</v>
      </c>
      <c r="N141" s="142" t="s">
        <v>51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198</v>
      </c>
      <c r="AT141" s="145" t="s">
        <v>193</v>
      </c>
      <c r="AU141" s="145" t="s">
        <v>96</v>
      </c>
      <c r="AY141" s="17" t="s">
        <v>190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94</v>
      </c>
      <c r="BK141" s="146">
        <f>ROUND(I141*H141,2)</f>
        <v>0</v>
      </c>
      <c r="BL141" s="17" t="s">
        <v>198</v>
      </c>
      <c r="BM141" s="145" t="s">
        <v>2261</v>
      </c>
    </row>
    <row r="142" spans="2:65" s="12" customFormat="1" ht="11.25">
      <c r="B142" s="147"/>
      <c r="D142" s="148" t="s">
        <v>200</v>
      </c>
      <c r="E142" s="149" t="s">
        <v>1</v>
      </c>
      <c r="F142" s="150" t="s">
        <v>1851</v>
      </c>
      <c r="H142" s="149" t="s">
        <v>1</v>
      </c>
      <c r="I142" s="151"/>
      <c r="L142" s="147"/>
      <c r="M142" s="152"/>
      <c r="T142" s="153"/>
      <c r="AT142" s="149" t="s">
        <v>200</v>
      </c>
      <c r="AU142" s="149" t="s">
        <v>96</v>
      </c>
      <c r="AV142" s="12" t="s">
        <v>94</v>
      </c>
      <c r="AW142" s="12" t="s">
        <v>41</v>
      </c>
      <c r="AX142" s="12" t="s">
        <v>86</v>
      </c>
      <c r="AY142" s="149" t="s">
        <v>190</v>
      </c>
    </row>
    <row r="143" spans="2:65" s="14" customFormat="1" ht="11.25">
      <c r="B143" s="161"/>
      <c r="D143" s="148" t="s">
        <v>200</v>
      </c>
      <c r="E143" s="162" t="s">
        <v>1</v>
      </c>
      <c r="F143" s="163" t="s">
        <v>2262</v>
      </c>
      <c r="H143" s="164">
        <v>24.838999999999999</v>
      </c>
      <c r="I143" s="165"/>
      <c r="L143" s="161"/>
      <c r="M143" s="166"/>
      <c r="T143" s="167"/>
      <c r="AT143" s="162" t="s">
        <v>200</v>
      </c>
      <c r="AU143" s="162" t="s">
        <v>96</v>
      </c>
      <c r="AV143" s="14" t="s">
        <v>96</v>
      </c>
      <c r="AW143" s="14" t="s">
        <v>41</v>
      </c>
      <c r="AX143" s="14" t="s">
        <v>86</v>
      </c>
      <c r="AY143" s="162" t="s">
        <v>190</v>
      </c>
    </row>
    <row r="144" spans="2:65" s="14" customFormat="1" ht="11.25">
      <c r="B144" s="161"/>
      <c r="D144" s="148" t="s">
        <v>200</v>
      </c>
      <c r="E144" s="162" t="s">
        <v>1</v>
      </c>
      <c r="F144" s="163" t="s">
        <v>2263</v>
      </c>
      <c r="H144" s="164">
        <v>-2.4</v>
      </c>
      <c r="I144" s="165"/>
      <c r="L144" s="161"/>
      <c r="M144" s="166"/>
      <c r="T144" s="167"/>
      <c r="AT144" s="162" t="s">
        <v>200</v>
      </c>
      <c r="AU144" s="162" t="s">
        <v>96</v>
      </c>
      <c r="AV144" s="14" t="s">
        <v>96</v>
      </c>
      <c r="AW144" s="14" t="s">
        <v>41</v>
      </c>
      <c r="AX144" s="14" t="s">
        <v>86</v>
      </c>
      <c r="AY144" s="162" t="s">
        <v>190</v>
      </c>
    </row>
    <row r="145" spans="2:65" s="12" customFormat="1" ht="11.25">
      <c r="B145" s="147"/>
      <c r="D145" s="148" t="s">
        <v>200</v>
      </c>
      <c r="E145" s="149" t="s">
        <v>1</v>
      </c>
      <c r="F145" s="150" t="s">
        <v>2264</v>
      </c>
      <c r="H145" s="149" t="s">
        <v>1</v>
      </c>
      <c r="I145" s="151"/>
      <c r="L145" s="147"/>
      <c r="M145" s="152"/>
      <c r="T145" s="153"/>
      <c r="AT145" s="149" t="s">
        <v>200</v>
      </c>
      <c r="AU145" s="149" t="s">
        <v>96</v>
      </c>
      <c r="AV145" s="12" t="s">
        <v>94</v>
      </c>
      <c r="AW145" s="12" t="s">
        <v>41</v>
      </c>
      <c r="AX145" s="12" t="s">
        <v>86</v>
      </c>
      <c r="AY145" s="149" t="s">
        <v>190</v>
      </c>
    </row>
    <row r="146" spans="2:65" s="14" customFormat="1" ht="11.25">
      <c r="B146" s="161"/>
      <c r="D146" s="148" t="s">
        <v>200</v>
      </c>
      <c r="E146" s="162" t="s">
        <v>1</v>
      </c>
      <c r="F146" s="163" t="s">
        <v>2265</v>
      </c>
      <c r="H146" s="164">
        <v>-0.69</v>
      </c>
      <c r="I146" s="165"/>
      <c r="L146" s="161"/>
      <c r="M146" s="166"/>
      <c r="T146" s="167"/>
      <c r="AT146" s="162" t="s">
        <v>200</v>
      </c>
      <c r="AU146" s="162" t="s">
        <v>96</v>
      </c>
      <c r="AV146" s="14" t="s">
        <v>96</v>
      </c>
      <c r="AW146" s="14" t="s">
        <v>41</v>
      </c>
      <c r="AX146" s="14" t="s">
        <v>86</v>
      </c>
      <c r="AY146" s="162" t="s">
        <v>190</v>
      </c>
    </row>
    <row r="147" spans="2:65" s="14" customFormat="1" ht="11.25">
      <c r="B147" s="161"/>
      <c r="D147" s="148" t="s">
        <v>200</v>
      </c>
      <c r="E147" s="162" t="s">
        <v>1</v>
      </c>
      <c r="F147" s="163" t="s">
        <v>2266</v>
      </c>
      <c r="H147" s="164">
        <v>-0.44</v>
      </c>
      <c r="I147" s="165"/>
      <c r="L147" s="161"/>
      <c r="M147" s="166"/>
      <c r="T147" s="167"/>
      <c r="AT147" s="162" t="s">
        <v>200</v>
      </c>
      <c r="AU147" s="162" t="s">
        <v>96</v>
      </c>
      <c r="AV147" s="14" t="s">
        <v>96</v>
      </c>
      <c r="AW147" s="14" t="s">
        <v>41</v>
      </c>
      <c r="AX147" s="14" t="s">
        <v>86</v>
      </c>
      <c r="AY147" s="162" t="s">
        <v>190</v>
      </c>
    </row>
    <row r="148" spans="2:65" s="14" customFormat="1" ht="11.25">
      <c r="B148" s="161"/>
      <c r="D148" s="148" t="s">
        <v>200</v>
      </c>
      <c r="E148" s="162" t="s">
        <v>1</v>
      </c>
      <c r="F148" s="163" t="s">
        <v>2267</v>
      </c>
      <c r="H148" s="164">
        <v>-1.68</v>
      </c>
      <c r="I148" s="165"/>
      <c r="L148" s="161"/>
      <c r="M148" s="166"/>
      <c r="T148" s="167"/>
      <c r="AT148" s="162" t="s">
        <v>200</v>
      </c>
      <c r="AU148" s="162" t="s">
        <v>96</v>
      </c>
      <c r="AV148" s="14" t="s">
        <v>96</v>
      </c>
      <c r="AW148" s="14" t="s">
        <v>41</v>
      </c>
      <c r="AX148" s="14" t="s">
        <v>86</v>
      </c>
      <c r="AY148" s="162" t="s">
        <v>190</v>
      </c>
    </row>
    <row r="149" spans="2:65" s="15" customFormat="1" ht="11.25">
      <c r="B149" s="168"/>
      <c r="D149" s="148" t="s">
        <v>200</v>
      </c>
      <c r="E149" s="169" t="s">
        <v>2243</v>
      </c>
      <c r="F149" s="170" t="s">
        <v>207</v>
      </c>
      <c r="H149" s="171">
        <v>19.629000000000001</v>
      </c>
      <c r="I149" s="172"/>
      <c r="L149" s="168"/>
      <c r="M149" s="173"/>
      <c r="T149" s="174"/>
      <c r="AT149" s="169" t="s">
        <v>200</v>
      </c>
      <c r="AU149" s="169" t="s">
        <v>96</v>
      </c>
      <c r="AV149" s="15" t="s">
        <v>198</v>
      </c>
      <c r="AW149" s="15" t="s">
        <v>41</v>
      </c>
      <c r="AX149" s="15" t="s">
        <v>94</v>
      </c>
      <c r="AY149" s="169" t="s">
        <v>190</v>
      </c>
    </row>
    <row r="150" spans="2:65" s="1" customFormat="1" ht="16.5" customHeight="1">
      <c r="B150" s="33"/>
      <c r="C150" s="134" t="s">
        <v>204</v>
      </c>
      <c r="D150" s="134" t="s">
        <v>193</v>
      </c>
      <c r="E150" s="135" t="s">
        <v>614</v>
      </c>
      <c r="F150" s="136" t="s">
        <v>615</v>
      </c>
      <c r="G150" s="137" t="s">
        <v>255</v>
      </c>
      <c r="H150" s="138">
        <v>19.629000000000001</v>
      </c>
      <c r="I150" s="139"/>
      <c r="J150" s="140">
        <f>ROUND(I150*H150,2)</f>
        <v>0</v>
      </c>
      <c r="K150" s="136" t="s">
        <v>197</v>
      </c>
      <c r="L150" s="33"/>
      <c r="M150" s="141" t="s">
        <v>1</v>
      </c>
      <c r="N150" s="142" t="s">
        <v>51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198</v>
      </c>
      <c r="AT150" s="145" t="s">
        <v>193</v>
      </c>
      <c r="AU150" s="145" t="s">
        <v>96</v>
      </c>
      <c r="AY150" s="17" t="s">
        <v>190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94</v>
      </c>
      <c r="BK150" s="146">
        <f>ROUND(I150*H150,2)</f>
        <v>0</v>
      </c>
      <c r="BL150" s="17" t="s">
        <v>198</v>
      </c>
      <c r="BM150" s="145" t="s">
        <v>2268</v>
      </c>
    </row>
    <row r="151" spans="2:65" s="12" customFormat="1" ht="11.25">
      <c r="B151" s="147"/>
      <c r="D151" s="148" t="s">
        <v>200</v>
      </c>
      <c r="E151" s="149" t="s">
        <v>1</v>
      </c>
      <c r="F151" s="150" t="s">
        <v>1441</v>
      </c>
      <c r="H151" s="149" t="s">
        <v>1</v>
      </c>
      <c r="I151" s="151"/>
      <c r="L151" s="147"/>
      <c r="M151" s="152"/>
      <c r="T151" s="153"/>
      <c r="AT151" s="149" t="s">
        <v>200</v>
      </c>
      <c r="AU151" s="149" t="s">
        <v>96</v>
      </c>
      <c r="AV151" s="12" t="s">
        <v>94</v>
      </c>
      <c r="AW151" s="12" t="s">
        <v>41</v>
      </c>
      <c r="AX151" s="12" t="s">
        <v>86</v>
      </c>
      <c r="AY151" s="149" t="s">
        <v>190</v>
      </c>
    </row>
    <row r="152" spans="2:65" s="14" customFormat="1" ht="11.25">
      <c r="B152" s="161"/>
      <c r="D152" s="148" t="s">
        <v>200</v>
      </c>
      <c r="E152" s="162" t="s">
        <v>1</v>
      </c>
      <c r="F152" s="163" t="s">
        <v>2243</v>
      </c>
      <c r="H152" s="164">
        <v>19.629000000000001</v>
      </c>
      <c r="I152" s="165"/>
      <c r="L152" s="161"/>
      <c r="M152" s="166"/>
      <c r="T152" s="167"/>
      <c r="AT152" s="162" t="s">
        <v>200</v>
      </c>
      <c r="AU152" s="162" t="s">
        <v>96</v>
      </c>
      <c r="AV152" s="14" t="s">
        <v>96</v>
      </c>
      <c r="AW152" s="14" t="s">
        <v>41</v>
      </c>
      <c r="AX152" s="14" t="s">
        <v>94</v>
      </c>
      <c r="AY152" s="162" t="s">
        <v>190</v>
      </c>
    </row>
    <row r="153" spans="2:65" s="1" customFormat="1" ht="21.75" customHeight="1">
      <c r="B153" s="33"/>
      <c r="C153" s="134" t="s">
        <v>198</v>
      </c>
      <c r="D153" s="134" t="s">
        <v>193</v>
      </c>
      <c r="E153" s="135" t="s">
        <v>619</v>
      </c>
      <c r="F153" s="136" t="s">
        <v>620</v>
      </c>
      <c r="G153" s="137" t="s">
        <v>255</v>
      </c>
      <c r="H153" s="138">
        <v>39.258000000000003</v>
      </c>
      <c r="I153" s="139"/>
      <c r="J153" s="140">
        <f>ROUND(I153*H153,2)</f>
        <v>0</v>
      </c>
      <c r="K153" s="136" t="s">
        <v>197</v>
      </c>
      <c r="L153" s="33"/>
      <c r="M153" s="141" t="s">
        <v>1</v>
      </c>
      <c r="N153" s="142" t="s">
        <v>51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198</v>
      </c>
      <c r="AT153" s="145" t="s">
        <v>193</v>
      </c>
      <c r="AU153" s="145" t="s">
        <v>96</v>
      </c>
      <c r="AY153" s="17" t="s">
        <v>190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94</v>
      </c>
      <c r="BK153" s="146">
        <f>ROUND(I153*H153,2)</f>
        <v>0</v>
      </c>
      <c r="BL153" s="17" t="s">
        <v>198</v>
      </c>
      <c r="BM153" s="145" t="s">
        <v>2269</v>
      </c>
    </row>
    <row r="154" spans="2:65" s="12" customFormat="1" ht="11.25">
      <c r="B154" s="147"/>
      <c r="D154" s="148" t="s">
        <v>200</v>
      </c>
      <c r="E154" s="149" t="s">
        <v>1</v>
      </c>
      <c r="F154" s="150" t="s">
        <v>2270</v>
      </c>
      <c r="H154" s="149" t="s">
        <v>1</v>
      </c>
      <c r="I154" s="151"/>
      <c r="L154" s="147"/>
      <c r="M154" s="152"/>
      <c r="T154" s="153"/>
      <c r="AT154" s="149" t="s">
        <v>200</v>
      </c>
      <c r="AU154" s="149" t="s">
        <v>96</v>
      </c>
      <c r="AV154" s="12" t="s">
        <v>94</v>
      </c>
      <c r="AW154" s="12" t="s">
        <v>41</v>
      </c>
      <c r="AX154" s="12" t="s">
        <v>86</v>
      </c>
      <c r="AY154" s="149" t="s">
        <v>190</v>
      </c>
    </row>
    <row r="155" spans="2:65" s="14" customFormat="1" ht="11.25">
      <c r="B155" s="161"/>
      <c r="D155" s="148" t="s">
        <v>200</v>
      </c>
      <c r="E155" s="162" t="s">
        <v>1</v>
      </c>
      <c r="F155" s="163" t="s">
        <v>2271</v>
      </c>
      <c r="H155" s="164">
        <v>39.258000000000003</v>
      </c>
      <c r="I155" s="165"/>
      <c r="L155" s="161"/>
      <c r="M155" s="166"/>
      <c r="T155" s="167"/>
      <c r="AT155" s="162" t="s">
        <v>200</v>
      </c>
      <c r="AU155" s="162" t="s">
        <v>96</v>
      </c>
      <c r="AV155" s="14" t="s">
        <v>96</v>
      </c>
      <c r="AW155" s="14" t="s">
        <v>41</v>
      </c>
      <c r="AX155" s="14" t="s">
        <v>94</v>
      </c>
      <c r="AY155" s="162" t="s">
        <v>190</v>
      </c>
    </row>
    <row r="156" spans="2:65" s="1" customFormat="1" ht="21.75" customHeight="1">
      <c r="B156" s="33"/>
      <c r="C156" s="134" t="s">
        <v>221</v>
      </c>
      <c r="D156" s="134" t="s">
        <v>193</v>
      </c>
      <c r="E156" s="135" t="s">
        <v>659</v>
      </c>
      <c r="F156" s="136" t="s">
        <v>660</v>
      </c>
      <c r="G156" s="137" t="s">
        <v>255</v>
      </c>
      <c r="H156" s="138">
        <v>5.21</v>
      </c>
      <c r="I156" s="139"/>
      <c r="J156" s="140">
        <f>ROUND(I156*H156,2)</f>
        <v>0</v>
      </c>
      <c r="K156" s="136" t="s">
        <v>197</v>
      </c>
      <c r="L156" s="33"/>
      <c r="M156" s="141" t="s">
        <v>1</v>
      </c>
      <c r="N156" s="142" t="s">
        <v>51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198</v>
      </c>
      <c r="AT156" s="145" t="s">
        <v>193</v>
      </c>
      <c r="AU156" s="145" t="s">
        <v>96</v>
      </c>
      <c r="AY156" s="17" t="s">
        <v>190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94</v>
      </c>
      <c r="BK156" s="146">
        <f>ROUND(I156*H156,2)</f>
        <v>0</v>
      </c>
      <c r="BL156" s="17" t="s">
        <v>198</v>
      </c>
      <c r="BM156" s="145" t="s">
        <v>2272</v>
      </c>
    </row>
    <row r="157" spans="2:65" s="14" customFormat="1" ht="11.25">
      <c r="B157" s="161"/>
      <c r="D157" s="148" t="s">
        <v>200</v>
      </c>
      <c r="E157" s="162" t="s">
        <v>1</v>
      </c>
      <c r="F157" s="163" t="s">
        <v>2273</v>
      </c>
      <c r="H157" s="164">
        <v>24.838999999999999</v>
      </c>
      <c r="I157" s="165"/>
      <c r="L157" s="161"/>
      <c r="M157" s="166"/>
      <c r="T157" s="167"/>
      <c r="AT157" s="162" t="s">
        <v>200</v>
      </c>
      <c r="AU157" s="162" t="s">
        <v>96</v>
      </c>
      <c r="AV157" s="14" t="s">
        <v>96</v>
      </c>
      <c r="AW157" s="14" t="s">
        <v>41</v>
      </c>
      <c r="AX157" s="14" t="s">
        <v>86</v>
      </c>
      <c r="AY157" s="162" t="s">
        <v>190</v>
      </c>
    </row>
    <row r="158" spans="2:65" s="14" customFormat="1" ht="11.25">
      <c r="B158" s="161"/>
      <c r="D158" s="148" t="s">
        <v>200</v>
      </c>
      <c r="E158" s="162" t="s">
        <v>1</v>
      </c>
      <c r="F158" s="163" t="s">
        <v>2274</v>
      </c>
      <c r="H158" s="164">
        <v>-19.629000000000001</v>
      </c>
      <c r="I158" s="165"/>
      <c r="L158" s="161"/>
      <c r="M158" s="166"/>
      <c r="T158" s="167"/>
      <c r="AT158" s="162" t="s">
        <v>200</v>
      </c>
      <c r="AU158" s="162" t="s">
        <v>96</v>
      </c>
      <c r="AV158" s="14" t="s">
        <v>96</v>
      </c>
      <c r="AW158" s="14" t="s">
        <v>41</v>
      </c>
      <c r="AX158" s="14" t="s">
        <v>86</v>
      </c>
      <c r="AY158" s="162" t="s">
        <v>190</v>
      </c>
    </row>
    <row r="159" spans="2:65" s="15" customFormat="1" ht="11.25">
      <c r="B159" s="168"/>
      <c r="D159" s="148" t="s">
        <v>200</v>
      </c>
      <c r="E159" s="169" t="s">
        <v>2237</v>
      </c>
      <c r="F159" s="170" t="s">
        <v>207</v>
      </c>
      <c r="H159" s="171">
        <v>5.21</v>
      </c>
      <c r="I159" s="172"/>
      <c r="L159" s="168"/>
      <c r="M159" s="173"/>
      <c r="T159" s="174"/>
      <c r="AT159" s="169" t="s">
        <v>200</v>
      </c>
      <c r="AU159" s="169" t="s">
        <v>96</v>
      </c>
      <c r="AV159" s="15" t="s">
        <v>198</v>
      </c>
      <c r="AW159" s="15" t="s">
        <v>41</v>
      </c>
      <c r="AX159" s="15" t="s">
        <v>94</v>
      </c>
      <c r="AY159" s="169" t="s">
        <v>190</v>
      </c>
    </row>
    <row r="160" spans="2:65" s="1" customFormat="1" ht="16.5" customHeight="1">
      <c r="B160" s="33"/>
      <c r="C160" s="134" t="s">
        <v>227</v>
      </c>
      <c r="D160" s="134" t="s">
        <v>193</v>
      </c>
      <c r="E160" s="135" t="s">
        <v>676</v>
      </c>
      <c r="F160" s="136" t="s">
        <v>677</v>
      </c>
      <c r="G160" s="137" t="s">
        <v>255</v>
      </c>
      <c r="H160" s="138">
        <v>5.21</v>
      </c>
      <c r="I160" s="139"/>
      <c r="J160" s="140">
        <f>ROUND(I160*H160,2)</f>
        <v>0</v>
      </c>
      <c r="K160" s="136" t="s">
        <v>197</v>
      </c>
      <c r="L160" s="33"/>
      <c r="M160" s="141" t="s">
        <v>1</v>
      </c>
      <c r="N160" s="142" t="s">
        <v>51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198</v>
      </c>
      <c r="AT160" s="145" t="s">
        <v>193</v>
      </c>
      <c r="AU160" s="145" t="s">
        <v>96</v>
      </c>
      <c r="AY160" s="17" t="s">
        <v>190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94</v>
      </c>
      <c r="BK160" s="146">
        <f>ROUND(I160*H160,2)</f>
        <v>0</v>
      </c>
      <c r="BL160" s="17" t="s">
        <v>198</v>
      </c>
      <c r="BM160" s="145" t="s">
        <v>2275</v>
      </c>
    </row>
    <row r="161" spans="2:65" s="14" customFormat="1" ht="11.25">
      <c r="B161" s="161"/>
      <c r="D161" s="148" t="s">
        <v>200</v>
      </c>
      <c r="E161" s="162" t="s">
        <v>1</v>
      </c>
      <c r="F161" s="163" t="s">
        <v>2237</v>
      </c>
      <c r="H161" s="164">
        <v>5.21</v>
      </c>
      <c r="I161" s="165"/>
      <c r="L161" s="161"/>
      <c r="M161" s="166"/>
      <c r="T161" s="167"/>
      <c r="AT161" s="162" t="s">
        <v>200</v>
      </c>
      <c r="AU161" s="162" t="s">
        <v>96</v>
      </c>
      <c r="AV161" s="14" t="s">
        <v>96</v>
      </c>
      <c r="AW161" s="14" t="s">
        <v>41</v>
      </c>
      <c r="AX161" s="14" t="s">
        <v>94</v>
      </c>
      <c r="AY161" s="162" t="s">
        <v>190</v>
      </c>
    </row>
    <row r="162" spans="2:65" s="1" customFormat="1" ht="16.5" customHeight="1">
      <c r="B162" s="33"/>
      <c r="C162" s="134" t="s">
        <v>232</v>
      </c>
      <c r="D162" s="134" t="s">
        <v>193</v>
      </c>
      <c r="E162" s="135" t="s">
        <v>679</v>
      </c>
      <c r="F162" s="136" t="s">
        <v>680</v>
      </c>
      <c r="G162" s="137" t="s">
        <v>255</v>
      </c>
      <c r="H162" s="138">
        <v>5.21</v>
      </c>
      <c r="I162" s="139"/>
      <c r="J162" s="140">
        <f>ROUND(I162*H162,2)</f>
        <v>0</v>
      </c>
      <c r="K162" s="136" t="s">
        <v>1878</v>
      </c>
      <c r="L162" s="33"/>
      <c r="M162" s="141" t="s">
        <v>1</v>
      </c>
      <c r="N162" s="142" t="s">
        <v>51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198</v>
      </c>
      <c r="AT162" s="145" t="s">
        <v>193</v>
      </c>
      <c r="AU162" s="145" t="s">
        <v>96</v>
      </c>
      <c r="AY162" s="17" t="s">
        <v>190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94</v>
      </c>
      <c r="BK162" s="146">
        <f>ROUND(I162*H162,2)</f>
        <v>0</v>
      </c>
      <c r="BL162" s="17" t="s">
        <v>198</v>
      </c>
      <c r="BM162" s="145" t="s">
        <v>2276</v>
      </c>
    </row>
    <row r="163" spans="2:65" s="14" customFormat="1" ht="11.25">
      <c r="B163" s="161"/>
      <c r="D163" s="148" t="s">
        <v>200</v>
      </c>
      <c r="E163" s="162" t="s">
        <v>1</v>
      </c>
      <c r="F163" s="163" t="s">
        <v>2237</v>
      </c>
      <c r="H163" s="164">
        <v>5.21</v>
      </c>
      <c r="I163" s="165"/>
      <c r="L163" s="161"/>
      <c r="M163" s="166"/>
      <c r="T163" s="167"/>
      <c r="AT163" s="162" t="s">
        <v>200</v>
      </c>
      <c r="AU163" s="162" t="s">
        <v>96</v>
      </c>
      <c r="AV163" s="14" t="s">
        <v>96</v>
      </c>
      <c r="AW163" s="14" t="s">
        <v>41</v>
      </c>
      <c r="AX163" s="14" t="s">
        <v>94</v>
      </c>
      <c r="AY163" s="162" t="s">
        <v>190</v>
      </c>
    </row>
    <row r="164" spans="2:65" s="11" customFormat="1" ht="22.9" customHeight="1">
      <c r="B164" s="122"/>
      <c r="D164" s="123" t="s">
        <v>85</v>
      </c>
      <c r="E164" s="132" t="s">
        <v>96</v>
      </c>
      <c r="F164" s="132" t="s">
        <v>1899</v>
      </c>
      <c r="I164" s="125"/>
      <c r="J164" s="133">
        <f>BK164</f>
        <v>0</v>
      </c>
      <c r="L164" s="122"/>
      <c r="M164" s="127"/>
      <c r="P164" s="128">
        <f>SUM(P165:P170)</f>
        <v>0</v>
      </c>
      <c r="R164" s="128">
        <f>SUM(R165:R170)</f>
        <v>5.5568799999999996</v>
      </c>
      <c r="T164" s="129">
        <f>SUM(T165:T170)</f>
        <v>0</v>
      </c>
      <c r="AR164" s="123" t="s">
        <v>94</v>
      </c>
      <c r="AT164" s="130" t="s">
        <v>85</v>
      </c>
      <c r="AU164" s="130" t="s">
        <v>94</v>
      </c>
      <c r="AY164" s="123" t="s">
        <v>190</v>
      </c>
      <c r="BK164" s="131">
        <f>SUM(BK165:BK170)</f>
        <v>0</v>
      </c>
    </row>
    <row r="165" spans="2:65" s="1" customFormat="1" ht="16.5" customHeight="1">
      <c r="B165" s="33"/>
      <c r="C165" s="134" t="s">
        <v>237</v>
      </c>
      <c r="D165" s="134" t="s">
        <v>193</v>
      </c>
      <c r="E165" s="135" t="s">
        <v>2277</v>
      </c>
      <c r="F165" s="136" t="s">
        <v>2278</v>
      </c>
      <c r="G165" s="137" t="s">
        <v>255</v>
      </c>
      <c r="H165" s="138">
        <v>2.4</v>
      </c>
      <c r="I165" s="139"/>
      <c r="J165" s="140">
        <f>ROUND(I165*H165,2)</f>
        <v>0</v>
      </c>
      <c r="K165" s="136" t="s">
        <v>197</v>
      </c>
      <c r="L165" s="33"/>
      <c r="M165" s="141" t="s">
        <v>1</v>
      </c>
      <c r="N165" s="142" t="s">
        <v>51</v>
      </c>
      <c r="P165" s="143">
        <f>O165*H165</f>
        <v>0</v>
      </c>
      <c r="Q165" s="143">
        <v>2.3010199999999998</v>
      </c>
      <c r="R165" s="143">
        <f>Q165*H165</f>
        <v>5.5224479999999998</v>
      </c>
      <c r="S165" s="143">
        <v>0</v>
      </c>
      <c r="T165" s="144">
        <f>S165*H165</f>
        <v>0</v>
      </c>
      <c r="AR165" s="145" t="s">
        <v>198</v>
      </c>
      <c r="AT165" s="145" t="s">
        <v>193</v>
      </c>
      <c r="AU165" s="145" t="s">
        <v>96</v>
      </c>
      <c r="AY165" s="17" t="s">
        <v>190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94</v>
      </c>
      <c r="BK165" s="146">
        <f>ROUND(I165*H165,2)</f>
        <v>0</v>
      </c>
      <c r="BL165" s="17" t="s">
        <v>198</v>
      </c>
      <c r="BM165" s="145" t="s">
        <v>2279</v>
      </c>
    </row>
    <row r="166" spans="2:65" s="14" customFormat="1" ht="11.25">
      <c r="B166" s="161"/>
      <c r="D166" s="148" t="s">
        <v>200</v>
      </c>
      <c r="E166" s="162" t="s">
        <v>1</v>
      </c>
      <c r="F166" s="163" t="s">
        <v>2280</v>
      </c>
      <c r="H166" s="164">
        <v>2.4</v>
      </c>
      <c r="I166" s="165"/>
      <c r="L166" s="161"/>
      <c r="M166" s="166"/>
      <c r="T166" s="167"/>
      <c r="AT166" s="162" t="s">
        <v>200</v>
      </c>
      <c r="AU166" s="162" t="s">
        <v>96</v>
      </c>
      <c r="AV166" s="14" t="s">
        <v>96</v>
      </c>
      <c r="AW166" s="14" t="s">
        <v>41</v>
      </c>
      <c r="AX166" s="14" t="s">
        <v>86</v>
      </c>
      <c r="AY166" s="162" t="s">
        <v>190</v>
      </c>
    </row>
    <row r="167" spans="2:65" s="15" customFormat="1" ht="11.25">
      <c r="B167" s="168"/>
      <c r="D167" s="148" t="s">
        <v>200</v>
      </c>
      <c r="E167" s="169" t="s">
        <v>2241</v>
      </c>
      <c r="F167" s="170" t="s">
        <v>207</v>
      </c>
      <c r="H167" s="171">
        <v>2.4</v>
      </c>
      <c r="I167" s="172"/>
      <c r="L167" s="168"/>
      <c r="M167" s="173"/>
      <c r="T167" s="174"/>
      <c r="AT167" s="169" t="s">
        <v>200</v>
      </c>
      <c r="AU167" s="169" t="s">
        <v>96</v>
      </c>
      <c r="AV167" s="15" t="s">
        <v>198</v>
      </c>
      <c r="AW167" s="15" t="s">
        <v>41</v>
      </c>
      <c r="AX167" s="15" t="s">
        <v>94</v>
      </c>
      <c r="AY167" s="169" t="s">
        <v>190</v>
      </c>
    </row>
    <row r="168" spans="2:65" s="1" customFormat="1" ht="16.5" customHeight="1">
      <c r="B168" s="33"/>
      <c r="C168" s="134" t="s">
        <v>244</v>
      </c>
      <c r="D168" s="134" t="s">
        <v>193</v>
      </c>
      <c r="E168" s="135" t="s">
        <v>1924</v>
      </c>
      <c r="F168" s="136" t="s">
        <v>1925</v>
      </c>
      <c r="G168" s="137" t="s">
        <v>196</v>
      </c>
      <c r="H168" s="138">
        <v>12.8</v>
      </c>
      <c r="I168" s="139"/>
      <c r="J168" s="140">
        <f>ROUND(I168*H168,2)</f>
        <v>0</v>
      </c>
      <c r="K168" s="136" t="s">
        <v>197</v>
      </c>
      <c r="L168" s="33"/>
      <c r="M168" s="141" t="s">
        <v>1</v>
      </c>
      <c r="N168" s="142" t="s">
        <v>51</v>
      </c>
      <c r="P168" s="143">
        <f>O168*H168</f>
        <v>0</v>
      </c>
      <c r="Q168" s="143">
        <v>2.6900000000000001E-3</v>
      </c>
      <c r="R168" s="143">
        <f>Q168*H168</f>
        <v>3.4432000000000004E-2</v>
      </c>
      <c r="S168" s="143">
        <v>0</v>
      </c>
      <c r="T168" s="144">
        <f>S168*H168</f>
        <v>0</v>
      </c>
      <c r="AR168" s="145" t="s">
        <v>198</v>
      </c>
      <c r="AT168" s="145" t="s">
        <v>193</v>
      </c>
      <c r="AU168" s="145" t="s">
        <v>96</v>
      </c>
      <c r="AY168" s="17" t="s">
        <v>190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94</v>
      </c>
      <c r="BK168" s="146">
        <f>ROUND(I168*H168,2)</f>
        <v>0</v>
      </c>
      <c r="BL168" s="17" t="s">
        <v>198</v>
      </c>
      <c r="BM168" s="145" t="s">
        <v>2281</v>
      </c>
    </row>
    <row r="169" spans="2:65" s="14" customFormat="1" ht="11.25">
      <c r="B169" s="161"/>
      <c r="D169" s="148" t="s">
        <v>200</v>
      </c>
      <c r="E169" s="162" t="s">
        <v>1</v>
      </c>
      <c r="F169" s="163" t="s">
        <v>2282</v>
      </c>
      <c r="H169" s="164">
        <v>12.8</v>
      </c>
      <c r="I169" s="165"/>
      <c r="L169" s="161"/>
      <c r="M169" s="166"/>
      <c r="T169" s="167"/>
      <c r="AT169" s="162" t="s">
        <v>200</v>
      </c>
      <c r="AU169" s="162" t="s">
        <v>96</v>
      </c>
      <c r="AV169" s="14" t="s">
        <v>96</v>
      </c>
      <c r="AW169" s="14" t="s">
        <v>41</v>
      </c>
      <c r="AX169" s="14" t="s">
        <v>94</v>
      </c>
      <c r="AY169" s="162" t="s">
        <v>190</v>
      </c>
    </row>
    <row r="170" spans="2:65" s="1" customFormat="1" ht="16.5" customHeight="1">
      <c r="B170" s="33"/>
      <c r="C170" s="134" t="s">
        <v>252</v>
      </c>
      <c r="D170" s="134" t="s">
        <v>193</v>
      </c>
      <c r="E170" s="135" t="s">
        <v>1929</v>
      </c>
      <c r="F170" s="136" t="s">
        <v>1930</v>
      </c>
      <c r="G170" s="137" t="s">
        <v>196</v>
      </c>
      <c r="H170" s="138">
        <v>12.8</v>
      </c>
      <c r="I170" s="139"/>
      <c r="J170" s="140">
        <f>ROUND(I170*H170,2)</f>
        <v>0</v>
      </c>
      <c r="K170" s="136" t="s">
        <v>197</v>
      </c>
      <c r="L170" s="33"/>
      <c r="M170" s="141" t="s">
        <v>1</v>
      </c>
      <c r="N170" s="142" t="s">
        <v>51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198</v>
      </c>
      <c r="AT170" s="145" t="s">
        <v>193</v>
      </c>
      <c r="AU170" s="145" t="s">
        <v>96</v>
      </c>
      <c r="AY170" s="17" t="s">
        <v>190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94</v>
      </c>
      <c r="BK170" s="146">
        <f>ROUND(I170*H170,2)</f>
        <v>0</v>
      </c>
      <c r="BL170" s="17" t="s">
        <v>198</v>
      </c>
      <c r="BM170" s="145" t="s">
        <v>2283</v>
      </c>
    </row>
    <row r="171" spans="2:65" s="11" customFormat="1" ht="22.9" customHeight="1">
      <c r="B171" s="122"/>
      <c r="D171" s="123" t="s">
        <v>85</v>
      </c>
      <c r="E171" s="132" t="s">
        <v>728</v>
      </c>
      <c r="F171" s="132" t="s">
        <v>729</v>
      </c>
      <c r="I171" s="125"/>
      <c r="J171" s="133">
        <f>BK171</f>
        <v>0</v>
      </c>
      <c r="L171" s="122"/>
      <c r="M171" s="127"/>
      <c r="P171" s="128">
        <f>P172</f>
        <v>0</v>
      </c>
      <c r="R171" s="128">
        <f>R172</f>
        <v>0</v>
      </c>
      <c r="T171" s="129">
        <f>T172</f>
        <v>0</v>
      </c>
      <c r="AR171" s="123" t="s">
        <v>94</v>
      </c>
      <c r="AT171" s="130" t="s">
        <v>85</v>
      </c>
      <c r="AU171" s="130" t="s">
        <v>94</v>
      </c>
      <c r="AY171" s="123" t="s">
        <v>190</v>
      </c>
      <c r="BK171" s="131">
        <f>BK172</f>
        <v>0</v>
      </c>
    </row>
    <row r="172" spans="2:65" s="1" customFormat="1" ht="16.5" customHeight="1">
      <c r="B172" s="33"/>
      <c r="C172" s="134" t="s">
        <v>191</v>
      </c>
      <c r="D172" s="134" t="s">
        <v>193</v>
      </c>
      <c r="E172" s="135" t="s">
        <v>731</v>
      </c>
      <c r="F172" s="136" t="s">
        <v>732</v>
      </c>
      <c r="G172" s="137" t="s">
        <v>291</v>
      </c>
      <c r="H172" s="138">
        <v>5.5570000000000004</v>
      </c>
      <c r="I172" s="139"/>
      <c r="J172" s="140">
        <f>ROUND(I172*H172,2)</f>
        <v>0</v>
      </c>
      <c r="K172" s="136" t="s">
        <v>197</v>
      </c>
      <c r="L172" s="33"/>
      <c r="M172" s="141" t="s">
        <v>1</v>
      </c>
      <c r="N172" s="142" t="s">
        <v>51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198</v>
      </c>
      <c r="AT172" s="145" t="s">
        <v>193</v>
      </c>
      <c r="AU172" s="145" t="s">
        <v>96</v>
      </c>
      <c r="AY172" s="17" t="s">
        <v>190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7" t="s">
        <v>94</v>
      </c>
      <c r="BK172" s="146">
        <f>ROUND(I172*H172,2)</f>
        <v>0</v>
      </c>
      <c r="BL172" s="17" t="s">
        <v>198</v>
      </c>
      <c r="BM172" s="145" t="s">
        <v>2284</v>
      </c>
    </row>
    <row r="173" spans="2:65" s="11" customFormat="1" ht="25.9" customHeight="1">
      <c r="B173" s="122"/>
      <c r="D173" s="123" t="s">
        <v>85</v>
      </c>
      <c r="E173" s="124" t="s">
        <v>2148</v>
      </c>
      <c r="F173" s="124" t="s">
        <v>2149</v>
      </c>
      <c r="I173" s="125"/>
      <c r="J173" s="126">
        <f>BK173</f>
        <v>0</v>
      </c>
      <c r="L173" s="122"/>
      <c r="M173" s="127"/>
      <c r="P173" s="128">
        <f>P174</f>
        <v>0</v>
      </c>
      <c r="R173" s="128">
        <f>R174</f>
        <v>2.5554199999999998</v>
      </c>
      <c r="T173" s="129">
        <f>T174</f>
        <v>0</v>
      </c>
      <c r="AR173" s="123" t="s">
        <v>96</v>
      </c>
      <c r="AT173" s="130" t="s">
        <v>85</v>
      </c>
      <c r="AU173" s="130" t="s">
        <v>86</v>
      </c>
      <c r="AY173" s="123" t="s">
        <v>190</v>
      </c>
      <c r="BK173" s="131">
        <f>BK174</f>
        <v>0</v>
      </c>
    </row>
    <row r="174" spans="2:65" s="11" customFormat="1" ht="22.9" customHeight="1">
      <c r="B174" s="122"/>
      <c r="D174" s="123" t="s">
        <v>85</v>
      </c>
      <c r="E174" s="132" t="s">
        <v>2213</v>
      </c>
      <c r="F174" s="132" t="s">
        <v>2214</v>
      </c>
      <c r="I174" s="125"/>
      <c r="J174" s="133">
        <f>BK174</f>
        <v>0</v>
      </c>
      <c r="L174" s="122"/>
      <c r="M174" s="127"/>
      <c r="P174" s="128">
        <f>SUM(P175:P176)</f>
        <v>0</v>
      </c>
      <c r="R174" s="128">
        <f>SUM(R175:R176)</f>
        <v>2.5554199999999998</v>
      </c>
      <c r="T174" s="129">
        <f>SUM(T175:T176)</f>
        <v>0</v>
      </c>
      <c r="AR174" s="123" t="s">
        <v>96</v>
      </c>
      <c r="AT174" s="130" t="s">
        <v>85</v>
      </c>
      <c r="AU174" s="130" t="s">
        <v>94</v>
      </c>
      <c r="AY174" s="123" t="s">
        <v>190</v>
      </c>
      <c r="BK174" s="131">
        <f>SUM(BK175:BK176)</f>
        <v>0</v>
      </c>
    </row>
    <row r="175" spans="2:65" s="1" customFormat="1" ht="24.2" customHeight="1">
      <c r="B175" s="33"/>
      <c r="C175" s="134" t="s">
        <v>8</v>
      </c>
      <c r="D175" s="134" t="s">
        <v>193</v>
      </c>
      <c r="E175" s="135" t="s">
        <v>2285</v>
      </c>
      <c r="F175" s="136" t="s">
        <v>2286</v>
      </c>
      <c r="G175" s="137" t="s">
        <v>218</v>
      </c>
      <c r="H175" s="138">
        <v>1</v>
      </c>
      <c r="I175" s="139"/>
      <c r="J175" s="140">
        <f>ROUND(I175*H175,2)</f>
        <v>0</v>
      </c>
      <c r="K175" s="136" t="s">
        <v>1878</v>
      </c>
      <c r="L175" s="33"/>
      <c r="M175" s="141" t="s">
        <v>1</v>
      </c>
      <c r="N175" s="142" t="s">
        <v>51</v>
      </c>
      <c r="P175" s="143">
        <f>O175*H175</f>
        <v>0</v>
      </c>
      <c r="Q175" s="143">
        <v>2.5554199999999998</v>
      </c>
      <c r="R175" s="143">
        <f>Q175*H175</f>
        <v>2.5554199999999998</v>
      </c>
      <c r="S175" s="143">
        <v>0</v>
      </c>
      <c r="T175" s="144">
        <f>S175*H175</f>
        <v>0</v>
      </c>
      <c r="AR175" s="145" t="s">
        <v>288</v>
      </c>
      <c r="AT175" s="145" t="s">
        <v>193</v>
      </c>
      <c r="AU175" s="145" t="s">
        <v>96</v>
      </c>
      <c r="AY175" s="17" t="s">
        <v>190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94</v>
      </c>
      <c r="BK175" s="146">
        <f>ROUND(I175*H175,2)</f>
        <v>0</v>
      </c>
      <c r="BL175" s="17" t="s">
        <v>288</v>
      </c>
      <c r="BM175" s="145" t="s">
        <v>2287</v>
      </c>
    </row>
    <row r="176" spans="2:65" s="1" customFormat="1" ht="16.5" customHeight="1">
      <c r="B176" s="33"/>
      <c r="C176" s="134" t="s">
        <v>272</v>
      </c>
      <c r="D176" s="134" t="s">
        <v>193</v>
      </c>
      <c r="E176" s="135" t="s">
        <v>2220</v>
      </c>
      <c r="F176" s="136" t="s">
        <v>2221</v>
      </c>
      <c r="G176" s="137" t="s">
        <v>291</v>
      </c>
      <c r="H176" s="138">
        <v>2.5550000000000002</v>
      </c>
      <c r="I176" s="139"/>
      <c r="J176" s="140">
        <f>ROUND(I176*H176,2)</f>
        <v>0</v>
      </c>
      <c r="K176" s="136" t="s">
        <v>197</v>
      </c>
      <c r="L176" s="33"/>
      <c r="M176" s="185" t="s">
        <v>1</v>
      </c>
      <c r="N176" s="186" t="s">
        <v>51</v>
      </c>
      <c r="O176" s="187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AR176" s="145" t="s">
        <v>288</v>
      </c>
      <c r="AT176" s="145" t="s">
        <v>193</v>
      </c>
      <c r="AU176" s="145" t="s">
        <v>96</v>
      </c>
      <c r="AY176" s="17" t="s">
        <v>190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94</v>
      </c>
      <c r="BK176" s="146">
        <f>ROUND(I176*H176,2)</f>
        <v>0</v>
      </c>
      <c r="BL176" s="17" t="s">
        <v>288</v>
      </c>
      <c r="BM176" s="145" t="s">
        <v>2288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33"/>
    </row>
  </sheetData>
  <sheetProtection algorithmName="SHA-512" hashValue="FS9ychxL8ZZup5ZzpabWbOobLNl9Iz/zL0kLxtuwXxSd9S+IMyhbWWqL4imZalAWcAMq+8vhO8kBdaMJLqKReA==" saltValue="EVZOqHeO2GM10uQzBAs48/NRhtynlrYRqVfj5D68A8rc/ZVk251Ge27EurMQVp4JsI4mENoZ95BPKwKphECKbQ==" spinCount="100000" sheet="1" objects="1" scenarios="1" formatColumns="0" formatRows="0" autoFilter="0"/>
  <autoFilter ref="C121:K176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124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</row>
    <row r="8" spans="2:46" s="1" customFormat="1" ht="12" customHeight="1">
      <c r="B8" s="33"/>
      <c r="D8" s="27" t="s">
        <v>132</v>
      </c>
      <c r="L8" s="33"/>
    </row>
    <row r="9" spans="2:46" s="1" customFormat="1" ht="16.5" customHeight="1">
      <c r="B9" s="33"/>
      <c r="E9" s="197" t="s">
        <v>2289</v>
      </c>
      <c r="F9" s="237"/>
      <c r="G9" s="237"/>
      <c r="H9" s="23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ROUND((SUM(BE121:BE142)),  2)</f>
        <v>0</v>
      </c>
      <c r="I33" s="94">
        <v>0.21</v>
      </c>
      <c r="J33" s="93">
        <f>ROUND(((SUM(BE121:BE142))*I33),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ROUND((SUM(BF121:BF142)),  2)</f>
        <v>0</v>
      </c>
      <c r="I34" s="94">
        <v>0.12</v>
      </c>
      <c r="J34" s="93">
        <f>ROUND(((SUM(BF121:BF142))*I34),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ROUND((SUM(BG121:BG142)),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ROUND((SUM(BH121:BH142)),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ROUND((SUM(BI121:BI142)),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105 - DŘEVĚNÁ PĚŠINA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J121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1800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174</v>
      </c>
      <c r="E99" s="112"/>
      <c r="F99" s="112"/>
      <c r="G99" s="112"/>
      <c r="H99" s="112"/>
      <c r="I99" s="112"/>
      <c r="J99" s="113">
        <f>J127</f>
        <v>0</v>
      </c>
      <c r="L99" s="110"/>
    </row>
    <row r="100" spans="2:12" s="8" customFormat="1" ht="24.95" customHeight="1">
      <c r="B100" s="106"/>
      <c r="D100" s="107" t="s">
        <v>1804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9" customFormat="1" ht="19.899999999999999" customHeight="1">
      <c r="B101" s="110"/>
      <c r="D101" s="111" t="s">
        <v>2290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1" t="s">
        <v>175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7" t="s">
        <v>16</v>
      </c>
      <c r="L110" s="33"/>
    </row>
    <row r="111" spans="2:12" s="1" customFormat="1" ht="16.5" customHeight="1">
      <c r="B111" s="33"/>
      <c r="E111" s="235" t="str">
        <f>E7</f>
        <v>REVITALIZACE PARKU MARIE RESTITUTY  II. ETAPA - ČÁST A</v>
      </c>
      <c r="F111" s="236"/>
      <c r="G111" s="236"/>
      <c r="H111" s="236"/>
      <c r="L111" s="33"/>
    </row>
    <row r="112" spans="2:12" s="1" customFormat="1" ht="12" customHeight="1">
      <c r="B112" s="33"/>
      <c r="C112" s="27" t="s">
        <v>132</v>
      </c>
      <c r="L112" s="33"/>
    </row>
    <row r="113" spans="2:65" s="1" customFormat="1" ht="16.5" customHeight="1">
      <c r="B113" s="33"/>
      <c r="E113" s="197" t="str">
        <f>E9</f>
        <v>SO 105 - DŘEVĚNÁ PĚŠINA</v>
      </c>
      <c r="F113" s="237"/>
      <c r="G113" s="237"/>
      <c r="H113" s="237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7" t="s">
        <v>22</v>
      </c>
      <c r="F115" s="25" t="str">
        <f>F12</f>
        <v>Brno -  Husovice</v>
      </c>
      <c r="I115" s="27" t="s">
        <v>24</v>
      </c>
      <c r="J115" s="53" t="str">
        <f>IF(J12="","",J12)</f>
        <v>26. 4. 2024</v>
      </c>
      <c r="L115" s="33"/>
    </row>
    <row r="116" spans="2:65" s="1" customFormat="1" ht="6.95" customHeight="1">
      <c r="B116" s="33"/>
      <c r="L116" s="33"/>
    </row>
    <row r="117" spans="2:65" s="1" customFormat="1" ht="25.7" customHeight="1">
      <c r="B117" s="33"/>
      <c r="C117" s="27" t="s">
        <v>30</v>
      </c>
      <c r="F117" s="25" t="str">
        <f>E15</f>
        <v>ÚMČ Brno - sever</v>
      </c>
      <c r="I117" s="27" t="s">
        <v>38</v>
      </c>
      <c r="J117" s="31" t="str">
        <f>E21</f>
        <v>Ing. Wagnerová Eva, Brno</v>
      </c>
      <c r="L117" s="33"/>
    </row>
    <row r="118" spans="2:65" s="1" customFormat="1" ht="15.2" customHeight="1">
      <c r="B118" s="33"/>
      <c r="C118" s="27" t="s">
        <v>36</v>
      </c>
      <c r="F118" s="25" t="str">
        <f>IF(E18="","",E18)</f>
        <v>Vyplň údaj</v>
      </c>
      <c r="I118" s="27" t="s">
        <v>42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4"/>
      <c r="C120" s="115" t="s">
        <v>176</v>
      </c>
      <c r="D120" s="116" t="s">
        <v>71</v>
      </c>
      <c r="E120" s="116" t="s">
        <v>67</v>
      </c>
      <c r="F120" s="116" t="s">
        <v>68</v>
      </c>
      <c r="G120" s="116" t="s">
        <v>177</v>
      </c>
      <c r="H120" s="116" t="s">
        <v>178</v>
      </c>
      <c r="I120" s="116" t="s">
        <v>179</v>
      </c>
      <c r="J120" s="116" t="s">
        <v>166</v>
      </c>
      <c r="K120" s="117" t="s">
        <v>180</v>
      </c>
      <c r="L120" s="114"/>
      <c r="M120" s="60" t="s">
        <v>1</v>
      </c>
      <c r="N120" s="61" t="s">
        <v>50</v>
      </c>
      <c r="O120" s="61" t="s">
        <v>181</v>
      </c>
      <c r="P120" s="61" t="s">
        <v>182</v>
      </c>
      <c r="Q120" s="61" t="s">
        <v>183</v>
      </c>
      <c r="R120" s="61" t="s">
        <v>184</v>
      </c>
      <c r="S120" s="61" t="s">
        <v>185</v>
      </c>
      <c r="T120" s="62" t="s">
        <v>186</v>
      </c>
    </row>
    <row r="121" spans="2:65" s="1" customFormat="1" ht="22.9" customHeight="1">
      <c r="B121" s="33"/>
      <c r="C121" s="65" t="s">
        <v>187</v>
      </c>
      <c r="J121" s="118">
        <f>BK121</f>
        <v>0</v>
      </c>
      <c r="L121" s="33"/>
      <c r="M121" s="63"/>
      <c r="N121" s="54"/>
      <c r="O121" s="54"/>
      <c r="P121" s="119">
        <f>P122+P129</f>
        <v>0</v>
      </c>
      <c r="Q121" s="54"/>
      <c r="R121" s="119">
        <f>R122+R129</f>
        <v>0.3286</v>
      </c>
      <c r="S121" s="54"/>
      <c r="T121" s="120">
        <f>T122+T129</f>
        <v>0</v>
      </c>
      <c r="AT121" s="17" t="s">
        <v>85</v>
      </c>
      <c r="AU121" s="17" t="s">
        <v>168</v>
      </c>
      <c r="BK121" s="121">
        <f>BK122+BK129</f>
        <v>0</v>
      </c>
    </row>
    <row r="122" spans="2:65" s="11" customFormat="1" ht="25.9" customHeight="1">
      <c r="B122" s="122"/>
      <c r="D122" s="123" t="s">
        <v>85</v>
      </c>
      <c r="E122" s="124" t="s">
        <v>188</v>
      </c>
      <c r="F122" s="124" t="s">
        <v>189</v>
      </c>
      <c r="I122" s="125"/>
      <c r="J122" s="126">
        <f>BK122</f>
        <v>0</v>
      </c>
      <c r="L122" s="122"/>
      <c r="M122" s="127"/>
      <c r="P122" s="128">
        <f>P123+P127</f>
        <v>0</v>
      </c>
      <c r="R122" s="128">
        <f>R123+R127</f>
        <v>0.3286</v>
      </c>
      <c r="T122" s="129">
        <f>T123+T127</f>
        <v>0</v>
      </c>
      <c r="AR122" s="123" t="s">
        <v>94</v>
      </c>
      <c r="AT122" s="130" t="s">
        <v>85</v>
      </c>
      <c r="AU122" s="130" t="s">
        <v>86</v>
      </c>
      <c r="AY122" s="123" t="s">
        <v>190</v>
      </c>
      <c r="BK122" s="131">
        <f>BK123+BK127</f>
        <v>0</v>
      </c>
    </row>
    <row r="123" spans="2:65" s="11" customFormat="1" ht="22.9" customHeight="1">
      <c r="B123" s="122"/>
      <c r="D123" s="123" t="s">
        <v>85</v>
      </c>
      <c r="E123" s="132" t="s">
        <v>96</v>
      </c>
      <c r="F123" s="132" t="s">
        <v>1899</v>
      </c>
      <c r="I123" s="125"/>
      <c r="J123" s="133">
        <f>BK123</f>
        <v>0</v>
      </c>
      <c r="L123" s="122"/>
      <c r="M123" s="127"/>
      <c r="P123" s="128">
        <f>SUM(P124:P126)</f>
        <v>0</v>
      </c>
      <c r="R123" s="128">
        <f>SUM(R124:R126)</f>
        <v>0.3286</v>
      </c>
      <c r="T123" s="129">
        <f>SUM(T124:T126)</f>
        <v>0</v>
      </c>
      <c r="AR123" s="123" t="s">
        <v>94</v>
      </c>
      <c r="AT123" s="130" t="s">
        <v>85</v>
      </c>
      <c r="AU123" s="130" t="s">
        <v>94</v>
      </c>
      <c r="AY123" s="123" t="s">
        <v>190</v>
      </c>
      <c r="BK123" s="131">
        <f>SUM(BK124:BK126)</f>
        <v>0</v>
      </c>
    </row>
    <row r="124" spans="2:65" s="1" customFormat="1" ht="16.5" customHeight="1">
      <c r="B124" s="33"/>
      <c r="C124" s="134" t="s">
        <v>94</v>
      </c>
      <c r="D124" s="134" t="s">
        <v>193</v>
      </c>
      <c r="E124" s="135" t="s">
        <v>2291</v>
      </c>
      <c r="F124" s="136" t="s">
        <v>2292</v>
      </c>
      <c r="G124" s="137" t="s">
        <v>218</v>
      </c>
      <c r="H124" s="138">
        <v>62</v>
      </c>
      <c r="I124" s="139"/>
      <c r="J124" s="140">
        <f>ROUND(I124*H124,2)</f>
        <v>0</v>
      </c>
      <c r="K124" s="136" t="s">
        <v>1878</v>
      </c>
      <c r="L124" s="33"/>
      <c r="M124" s="141" t="s">
        <v>1</v>
      </c>
      <c r="N124" s="142" t="s">
        <v>51</v>
      </c>
      <c r="P124" s="143">
        <f>O124*H124</f>
        <v>0</v>
      </c>
      <c r="Q124" s="143">
        <v>5.3E-3</v>
      </c>
      <c r="R124" s="143">
        <f>Q124*H124</f>
        <v>0.3286</v>
      </c>
      <c r="S124" s="143">
        <v>0</v>
      </c>
      <c r="T124" s="144">
        <f>S124*H124</f>
        <v>0</v>
      </c>
      <c r="AR124" s="145" t="s">
        <v>198</v>
      </c>
      <c r="AT124" s="145" t="s">
        <v>193</v>
      </c>
      <c r="AU124" s="145" t="s">
        <v>96</v>
      </c>
      <c r="AY124" s="17" t="s">
        <v>190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94</v>
      </c>
      <c r="BK124" s="146">
        <f>ROUND(I124*H124,2)</f>
        <v>0</v>
      </c>
      <c r="BL124" s="17" t="s">
        <v>198</v>
      </c>
      <c r="BM124" s="145" t="s">
        <v>2293</v>
      </c>
    </row>
    <row r="125" spans="2:65" s="12" customFormat="1" ht="11.25">
      <c r="B125" s="147"/>
      <c r="D125" s="148" t="s">
        <v>200</v>
      </c>
      <c r="E125" s="149" t="s">
        <v>1</v>
      </c>
      <c r="F125" s="150" t="s">
        <v>2294</v>
      </c>
      <c r="H125" s="149" t="s">
        <v>1</v>
      </c>
      <c r="I125" s="151"/>
      <c r="L125" s="147"/>
      <c r="M125" s="152"/>
      <c r="T125" s="153"/>
      <c r="AT125" s="149" t="s">
        <v>200</v>
      </c>
      <c r="AU125" s="149" t="s">
        <v>96</v>
      </c>
      <c r="AV125" s="12" t="s">
        <v>94</v>
      </c>
      <c r="AW125" s="12" t="s">
        <v>41</v>
      </c>
      <c r="AX125" s="12" t="s">
        <v>86</v>
      </c>
      <c r="AY125" s="149" t="s">
        <v>190</v>
      </c>
    </row>
    <row r="126" spans="2:65" s="14" customFormat="1" ht="11.25">
      <c r="B126" s="161"/>
      <c r="D126" s="148" t="s">
        <v>200</v>
      </c>
      <c r="E126" s="162" t="s">
        <v>1</v>
      </c>
      <c r="F126" s="163" t="s">
        <v>2295</v>
      </c>
      <c r="H126" s="164">
        <v>62</v>
      </c>
      <c r="I126" s="165"/>
      <c r="L126" s="161"/>
      <c r="M126" s="166"/>
      <c r="T126" s="167"/>
      <c r="AT126" s="162" t="s">
        <v>200</v>
      </c>
      <c r="AU126" s="162" t="s">
        <v>96</v>
      </c>
      <c r="AV126" s="14" t="s">
        <v>96</v>
      </c>
      <c r="AW126" s="14" t="s">
        <v>41</v>
      </c>
      <c r="AX126" s="14" t="s">
        <v>94</v>
      </c>
      <c r="AY126" s="162" t="s">
        <v>190</v>
      </c>
    </row>
    <row r="127" spans="2:65" s="11" customFormat="1" ht="22.9" customHeight="1">
      <c r="B127" s="122"/>
      <c r="D127" s="123" t="s">
        <v>85</v>
      </c>
      <c r="E127" s="132" t="s">
        <v>728</v>
      </c>
      <c r="F127" s="132" t="s">
        <v>729</v>
      </c>
      <c r="I127" s="125"/>
      <c r="J127" s="133">
        <f>BK127</f>
        <v>0</v>
      </c>
      <c r="L127" s="122"/>
      <c r="M127" s="127"/>
      <c r="P127" s="128">
        <f>P128</f>
        <v>0</v>
      </c>
      <c r="R127" s="128">
        <f>R128</f>
        <v>0</v>
      </c>
      <c r="T127" s="129">
        <f>T128</f>
        <v>0</v>
      </c>
      <c r="AR127" s="123" t="s">
        <v>94</v>
      </c>
      <c r="AT127" s="130" t="s">
        <v>85</v>
      </c>
      <c r="AU127" s="130" t="s">
        <v>94</v>
      </c>
      <c r="AY127" s="123" t="s">
        <v>190</v>
      </c>
      <c r="BK127" s="131">
        <f>BK128</f>
        <v>0</v>
      </c>
    </row>
    <row r="128" spans="2:65" s="1" customFormat="1" ht="16.5" customHeight="1">
      <c r="B128" s="33"/>
      <c r="C128" s="134" t="s">
        <v>96</v>
      </c>
      <c r="D128" s="134" t="s">
        <v>193</v>
      </c>
      <c r="E128" s="135" t="s">
        <v>731</v>
      </c>
      <c r="F128" s="136" t="s">
        <v>732</v>
      </c>
      <c r="G128" s="137" t="s">
        <v>291</v>
      </c>
      <c r="H128" s="138">
        <v>0.32900000000000001</v>
      </c>
      <c r="I128" s="139"/>
      <c r="J128" s="140">
        <f>ROUND(I128*H128,2)</f>
        <v>0</v>
      </c>
      <c r="K128" s="136" t="s">
        <v>197</v>
      </c>
      <c r="L128" s="33"/>
      <c r="M128" s="141" t="s">
        <v>1</v>
      </c>
      <c r="N128" s="142" t="s">
        <v>51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198</v>
      </c>
      <c r="AT128" s="145" t="s">
        <v>193</v>
      </c>
      <c r="AU128" s="145" t="s">
        <v>96</v>
      </c>
      <c r="AY128" s="17" t="s">
        <v>190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94</v>
      </c>
      <c r="BK128" s="146">
        <f>ROUND(I128*H128,2)</f>
        <v>0</v>
      </c>
      <c r="BL128" s="17" t="s">
        <v>198</v>
      </c>
      <c r="BM128" s="145" t="s">
        <v>2296</v>
      </c>
    </row>
    <row r="129" spans="2:65" s="11" customFormat="1" ht="25.9" customHeight="1">
      <c r="B129" s="122"/>
      <c r="D129" s="123" t="s">
        <v>85</v>
      </c>
      <c r="E129" s="124" t="s">
        <v>2148</v>
      </c>
      <c r="F129" s="124" t="s">
        <v>2149</v>
      </c>
      <c r="I129" s="125"/>
      <c r="J129" s="126">
        <f>BK129</f>
        <v>0</v>
      </c>
      <c r="L129" s="122"/>
      <c r="M129" s="127"/>
      <c r="P129" s="128">
        <f>P130</f>
        <v>0</v>
      </c>
      <c r="R129" s="128">
        <f>R130</f>
        <v>0</v>
      </c>
      <c r="T129" s="129">
        <f>T130</f>
        <v>0</v>
      </c>
      <c r="AR129" s="123" t="s">
        <v>96</v>
      </c>
      <c r="AT129" s="130" t="s">
        <v>85</v>
      </c>
      <c r="AU129" s="130" t="s">
        <v>86</v>
      </c>
      <c r="AY129" s="123" t="s">
        <v>190</v>
      </c>
      <c r="BK129" s="131">
        <f>BK130</f>
        <v>0</v>
      </c>
    </row>
    <row r="130" spans="2:65" s="11" customFormat="1" ht="22.9" customHeight="1">
      <c r="B130" s="122"/>
      <c r="D130" s="123" t="s">
        <v>85</v>
      </c>
      <c r="E130" s="132" t="s">
        <v>2297</v>
      </c>
      <c r="F130" s="132" t="s">
        <v>2298</v>
      </c>
      <c r="I130" s="125"/>
      <c r="J130" s="133">
        <f>BK130</f>
        <v>0</v>
      </c>
      <c r="L130" s="122"/>
      <c r="M130" s="127"/>
      <c r="P130" s="128">
        <f>SUM(P131:P142)</f>
        <v>0</v>
      </c>
      <c r="R130" s="128">
        <f>SUM(R131:R142)</f>
        <v>0</v>
      </c>
      <c r="T130" s="129">
        <f>SUM(T131:T142)</f>
        <v>0</v>
      </c>
      <c r="AR130" s="123" t="s">
        <v>96</v>
      </c>
      <c r="AT130" s="130" t="s">
        <v>85</v>
      </c>
      <c r="AU130" s="130" t="s">
        <v>94</v>
      </c>
      <c r="AY130" s="123" t="s">
        <v>190</v>
      </c>
      <c r="BK130" s="131">
        <f>SUM(BK131:BK142)</f>
        <v>0</v>
      </c>
    </row>
    <row r="131" spans="2:65" s="1" customFormat="1" ht="37.9" customHeight="1">
      <c r="B131" s="33"/>
      <c r="C131" s="134" t="s">
        <v>204</v>
      </c>
      <c r="D131" s="134" t="s">
        <v>193</v>
      </c>
      <c r="E131" s="135" t="s">
        <v>2299</v>
      </c>
      <c r="F131" s="136" t="s">
        <v>2300</v>
      </c>
      <c r="G131" s="137" t="s">
        <v>218</v>
      </c>
      <c r="H131" s="138">
        <v>1</v>
      </c>
      <c r="I131" s="139"/>
      <c r="J131" s="140">
        <f>ROUND(I131*H131,2)</f>
        <v>0</v>
      </c>
      <c r="K131" s="136" t="s">
        <v>1878</v>
      </c>
      <c r="L131" s="33"/>
      <c r="M131" s="141" t="s">
        <v>1</v>
      </c>
      <c r="N131" s="142" t="s">
        <v>51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288</v>
      </c>
      <c r="AT131" s="145" t="s">
        <v>193</v>
      </c>
      <c r="AU131" s="145" t="s">
        <v>96</v>
      </c>
      <c r="AY131" s="17" t="s">
        <v>190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94</v>
      </c>
      <c r="BK131" s="146">
        <f>ROUND(I131*H131,2)</f>
        <v>0</v>
      </c>
      <c r="BL131" s="17" t="s">
        <v>288</v>
      </c>
      <c r="BM131" s="145" t="s">
        <v>2301</v>
      </c>
    </row>
    <row r="132" spans="2:65" s="14" customFormat="1" ht="11.25">
      <c r="B132" s="161"/>
      <c r="D132" s="148" t="s">
        <v>200</v>
      </c>
      <c r="E132" s="162" t="s">
        <v>1</v>
      </c>
      <c r="F132" s="163" t="s">
        <v>2302</v>
      </c>
      <c r="H132" s="164">
        <v>1</v>
      </c>
      <c r="I132" s="165"/>
      <c r="L132" s="161"/>
      <c r="M132" s="166"/>
      <c r="T132" s="167"/>
      <c r="AT132" s="162" t="s">
        <v>200</v>
      </c>
      <c r="AU132" s="162" t="s">
        <v>96</v>
      </c>
      <c r="AV132" s="14" t="s">
        <v>96</v>
      </c>
      <c r="AW132" s="14" t="s">
        <v>41</v>
      </c>
      <c r="AX132" s="14" t="s">
        <v>86</v>
      </c>
      <c r="AY132" s="162" t="s">
        <v>190</v>
      </c>
    </row>
    <row r="133" spans="2:65" s="12" customFormat="1" ht="11.25">
      <c r="B133" s="147"/>
      <c r="D133" s="148" t="s">
        <v>200</v>
      </c>
      <c r="E133" s="149" t="s">
        <v>1</v>
      </c>
      <c r="F133" s="150" t="s">
        <v>2303</v>
      </c>
      <c r="H133" s="149" t="s">
        <v>1</v>
      </c>
      <c r="I133" s="151"/>
      <c r="L133" s="147"/>
      <c r="M133" s="152"/>
      <c r="T133" s="153"/>
      <c r="AT133" s="149" t="s">
        <v>200</v>
      </c>
      <c r="AU133" s="149" t="s">
        <v>96</v>
      </c>
      <c r="AV133" s="12" t="s">
        <v>94</v>
      </c>
      <c r="AW133" s="12" t="s">
        <v>41</v>
      </c>
      <c r="AX133" s="12" t="s">
        <v>86</v>
      </c>
      <c r="AY133" s="149" t="s">
        <v>190</v>
      </c>
    </row>
    <row r="134" spans="2:65" s="12" customFormat="1" ht="11.25">
      <c r="B134" s="147"/>
      <c r="D134" s="148" t="s">
        <v>200</v>
      </c>
      <c r="E134" s="149" t="s">
        <v>1</v>
      </c>
      <c r="F134" s="150" t="s">
        <v>2304</v>
      </c>
      <c r="H134" s="149" t="s">
        <v>1</v>
      </c>
      <c r="I134" s="151"/>
      <c r="L134" s="147"/>
      <c r="M134" s="152"/>
      <c r="T134" s="153"/>
      <c r="AT134" s="149" t="s">
        <v>200</v>
      </c>
      <c r="AU134" s="149" t="s">
        <v>96</v>
      </c>
      <c r="AV134" s="12" t="s">
        <v>94</v>
      </c>
      <c r="AW134" s="12" t="s">
        <v>41</v>
      </c>
      <c r="AX134" s="12" t="s">
        <v>86</v>
      </c>
      <c r="AY134" s="149" t="s">
        <v>190</v>
      </c>
    </row>
    <row r="135" spans="2:65" s="12" customFormat="1" ht="11.25">
      <c r="B135" s="147"/>
      <c r="D135" s="148" t="s">
        <v>200</v>
      </c>
      <c r="E135" s="149" t="s">
        <v>1</v>
      </c>
      <c r="F135" s="150" t="s">
        <v>2305</v>
      </c>
      <c r="H135" s="149" t="s">
        <v>1</v>
      </c>
      <c r="I135" s="151"/>
      <c r="L135" s="147"/>
      <c r="M135" s="152"/>
      <c r="T135" s="153"/>
      <c r="AT135" s="149" t="s">
        <v>200</v>
      </c>
      <c r="AU135" s="149" t="s">
        <v>96</v>
      </c>
      <c r="AV135" s="12" t="s">
        <v>94</v>
      </c>
      <c r="AW135" s="12" t="s">
        <v>41</v>
      </c>
      <c r="AX135" s="12" t="s">
        <v>86</v>
      </c>
      <c r="AY135" s="149" t="s">
        <v>190</v>
      </c>
    </row>
    <row r="136" spans="2:65" s="12" customFormat="1" ht="11.25">
      <c r="B136" s="147"/>
      <c r="D136" s="148" t="s">
        <v>200</v>
      </c>
      <c r="E136" s="149" t="s">
        <v>1</v>
      </c>
      <c r="F136" s="150" t="s">
        <v>2306</v>
      </c>
      <c r="H136" s="149" t="s">
        <v>1</v>
      </c>
      <c r="I136" s="151"/>
      <c r="L136" s="147"/>
      <c r="M136" s="152"/>
      <c r="T136" s="153"/>
      <c r="AT136" s="149" t="s">
        <v>200</v>
      </c>
      <c r="AU136" s="149" t="s">
        <v>96</v>
      </c>
      <c r="AV136" s="12" t="s">
        <v>94</v>
      </c>
      <c r="AW136" s="12" t="s">
        <v>41</v>
      </c>
      <c r="AX136" s="12" t="s">
        <v>86</v>
      </c>
      <c r="AY136" s="149" t="s">
        <v>190</v>
      </c>
    </row>
    <row r="137" spans="2:65" s="12" customFormat="1" ht="11.25">
      <c r="B137" s="147"/>
      <c r="D137" s="148" t="s">
        <v>200</v>
      </c>
      <c r="E137" s="149" t="s">
        <v>1</v>
      </c>
      <c r="F137" s="150" t="s">
        <v>2307</v>
      </c>
      <c r="H137" s="149" t="s">
        <v>1</v>
      </c>
      <c r="I137" s="151"/>
      <c r="L137" s="147"/>
      <c r="M137" s="152"/>
      <c r="T137" s="153"/>
      <c r="AT137" s="149" t="s">
        <v>200</v>
      </c>
      <c r="AU137" s="149" t="s">
        <v>96</v>
      </c>
      <c r="AV137" s="12" t="s">
        <v>94</v>
      </c>
      <c r="AW137" s="12" t="s">
        <v>41</v>
      </c>
      <c r="AX137" s="12" t="s">
        <v>86</v>
      </c>
      <c r="AY137" s="149" t="s">
        <v>190</v>
      </c>
    </row>
    <row r="138" spans="2:65" s="12" customFormat="1" ht="11.25">
      <c r="B138" s="147"/>
      <c r="D138" s="148" t="s">
        <v>200</v>
      </c>
      <c r="E138" s="149" t="s">
        <v>1</v>
      </c>
      <c r="F138" s="150" t="s">
        <v>2308</v>
      </c>
      <c r="H138" s="149" t="s">
        <v>1</v>
      </c>
      <c r="I138" s="151"/>
      <c r="L138" s="147"/>
      <c r="M138" s="152"/>
      <c r="T138" s="153"/>
      <c r="AT138" s="149" t="s">
        <v>200</v>
      </c>
      <c r="AU138" s="149" t="s">
        <v>96</v>
      </c>
      <c r="AV138" s="12" t="s">
        <v>94</v>
      </c>
      <c r="AW138" s="12" t="s">
        <v>41</v>
      </c>
      <c r="AX138" s="12" t="s">
        <v>86</v>
      </c>
      <c r="AY138" s="149" t="s">
        <v>190</v>
      </c>
    </row>
    <row r="139" spans="2:65" s="12" customFormat="1" ht="11.25">
      <c r="B139" s="147"/>
      <c r="D139" s="148" t="s">
        <v>200</v>
      </c>
      <c r="E139" s="149" t="s">
        <v>1</v>
      </c>
      <c r="F139" s="150" t="s">
        <v>2309</v>
      </c>
      <c r="H139" s="149" t="s">
        <v>1</v>
      </c>
      <c r="I139" s="151"/>
      <c r="L139" s="147"/>
      <c r="M139" s="152"/>
      <c r="T139" s="153"/>
      <c r="AT139" s="149" t="s">
        <v>200</v>
      </c>
      <c r="AU139" s="149" t="s">
        <v>96</v>
      </c>
      <c r="AV139" s="12" t="s">
        <v>94</v>
      </c>
      <c r="AW139" s="12" t="s">
        <v>41</v>
      </c>
      <c r="AX139" s="12" t="s">
        <v>86</v>
      </c>
      <c r="AY139" s="149" t="s">
        <v>190</v>
      </c>
    </row>
    <row r="140" spans="2:65" s="12" customFormat="1" ht="11.25">
      <c r="B140" s="147"/>
      <c r="D140" s="148" t="s">
        <v>200</v>
      </c>
      <c r="E140" s="149" t="s">
        <v>1</v>
      </c>
      <c r="F140" s="150" t="s">
        <v>2310</v>
      </c>
      <c r="H140" s="149" t="s">
        <v>1</v>
      </c>
      <c r="I140" s="151"/>
      <c r="L140" s="147"/>
      <c r="M140" s="152"/>
      <c r="T140" s="153"/>
      <c r="AT140" s="149" t="s">
        <v>200</v>
      </c>
      <c r="AU140" s="149" t="s">
        <v>96</v>
      </c>
      <c r="AV140" s="12" t="s">
        <v>94</v>
      </c>
      <c r="AW140" s="12" t="s">
        <v>41</v>
      </c>
      <c r="AX140" s="12" t="s">
        <v>86</v>
      </c>
      <c r="AY140" s="149" t="s">
        <v>190</v>
      </c>
    </row>
    <row r="141" spans="2:65" s="12" customFormat="1" ht="11.25">
      <c r="B141" s="147"/>
      <c r="D141" s="148" t="s">
        <v>200</v>
      </c>
      <c r="E141" s="149" t="s">
        <v>1</v>
      </c>
      <c r="F141" s="150" t="s">
        <v>2311</v>
      </c>
      <c r="H141" s="149" t="s">
        <v>1</v>
      </c>
      <c r="I141" s="151"/>
      <c r="L141" s="147"/>
      <c r="M141" s="152"/>
      <c r="T141" s="153"/>
      <c r="AT141" s="149" t="s">
        <v>200</v>
      </c>
      <c r="AU141" s="149" t="s">
        <v>96</v>
      </c>
      <c r="AV141" s="12" t="s">
        <v>94</v>
      </c>
      <c r="AW141" s="12" t="s">
        <v>41</v>
      </c>
      <c r="AX141" s="12" t="s">
        <v>86</v>
      </c>
      <c r="AY141" s="149" t="s">
        <v>190</v>
      </c>
    </row>
    <row r="142" spans="2:65" s="15" customFormat="1" ht="11.25">
      <c r="B142" s="168"/>
      <c r="D142" s="148" t="s">
        <v>200</v>
      </c>
      <c r="E142" s="169" t="s">
        <v>1</v>
      </c>
      <c r="F142" s="170" t="s">
        <v>207</v>
      </c>
      <c r="H142" s="171">
        <v>1</v>
      </c>
      <c r="I142" s="172"/>
      <c r="L142" s="168"/>
      <c r="M142" s="194"/>
      <c r="N142" s="195"/>
      <c r="O142" s="195"/>
      <c r="P142" s="195"/>
      <c r="Q142" s="195"/>
      <c r="R142" s="195"/>
      <c r="S142" s="195"/>
      <c r="T142" s="196"/>
      <c r="AT142" s="169" t="s">
        <v>200</v>
      </c>
      <c r="AU142" s="169" t="s">
        <v>96</v>
      </c>
      <c r="AV142" s="15" t="s">
        <v>198</v>
      </c>
      <c r="AW142" s="15" t="s">
        <v>41</v>
      </c>
      <c r="AX142" s="15" t="s">
        <v>94</v>
      </c>
      <c r="AY142" s="169" t="s">
        <v>190</v>
      </c>
    </row>
    <row r="143" spans="2:65" s="1" customFormat="1" ht="6.95" customHeight="1"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33"/>
    </row>
  </sheetData>
  <sheetProtection algorithmName="SHA-512" hashValue="bwM6oi9B1q0gfdKHtgMIymhB8yzyUPKGNZ6N5F1VYo/Ux3q6wDOWxA48X1nPYaxTlMynfrG6nEQRYwhzt5md1g==" saltValue="duWViy3+P6TwrGOubvuQtQi0ZdkrKI9Y4AbPaWTEeddIkBNZF+V7JXgmnjNXw1uWRh5e4+lxv8PY1LHKDqW6Zg==" spinCount="100000" sheet="1" objects="1" scenarios="1" formatColumns="0" formatRows="0" autoFilter="0"/>
  <autoFilter ref="C120:K142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112</v>
      </c>
      <c r="AZ2" s="89" t="s">
        <v>2312</v>
      </c>
      <c r="BA2" s="89" t="s">
        <v>1</v>
      </c>
      <c r="BB2" s="89" t="s">
        <v>1</v>
      </c>
      <c r="BC2" s="89" t="s">
        <v>2313</v>
      </c>
      <c r="BD2" s="89" t="s">
        <v>96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  <c r="AZ3" s="89" t="s">
        <v>2314</v>
      </c>
      <c r="BA3" s="89" t="s">
        <v>1</v>
      </c>
      <c r="BB3" s="89" t="s">
        <v>1</v>
      </c>
      <c r="BC3" s="89" t="s">
        <v>2315</v>
      </c>
      <c r="BD3" s="89" t="s">
        <v>96</v>
      </c>
    </row>
    <row r="4" spans="2:56" ht="24.95" customHeight="1">
      <c r="B4" s="20"/>
      <c r="D4" s="21" t="s">
        <v>124</v>
      </c>
      <c r="L4" s="20"/>
      <c r="M4" s="90" t="s">
        <v>10</v>
      </c>
      <c r="AT4" s="17" t="s">
        <v>4</v>
      </c>
      <c r="AZ4" s="89" t="s">
        <v>2316</v>
      </c>
      <c r="BA4" s="89" t="s">
        <v>1</v>
      </c>
      <c r="BB4" s="89" t="s">
        <v>1</v>
      </c>
      <c r="BC4" s="89" t="s">
        <v>2317</v>
      </c>
      <c r="BD4" s="89" t="s">
        <v>96</v>
      </c>
    </row>
    <row r="5" spans="2:56" ht="6.95" customHeight="1">
      <c r="B5" s="20"/>
      <c r="L5" s="20"/>
      <c r="AZ5" s="89" t="s">
        <v>2318</v>
      </c>
      <c r="BA5" s="89" t="s">
        <v>1</v>
      </c>
      <c r="BB5" s="89" t="s">
        <v>1</v>
      </c>
      <c r="BC5" s="89" t="s">
        <v>2319</v>
      </c>
      <c r="BD5" s="89" t="s">
        <v>96</v>
      </c>
    </row>
    <row r="6" spans="2:56" ht="12" customHeight="1">
      <c r="B6" s="20"/>
      <c r="D6" s="27" t="s">
        <v>16</v>
      </c>
      <c r="L6" s="20"/>
      <c r="AZ6" s="89" t="s">
        <v>2320</v>
      </c>
      <c r="BA6" s="89" t="s">
        <v>1</v>
      </c>
      <c r="BB6" s="89" t="s">
        <v>1</v>
      </c>
      <c r="BC6" s="89" t="s">
        <v>2321</v>
      </c>
      <c r="BD6" s="89" t="s">
        <v>96</v>
      </c>
    </row>
    <row r="7" spans="2:5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</row>
    <row r="8" spans="2:56" s="1" customFormat="1" ht="12" customHeight="1">
      <c r="B8" s="33"/>
      <c r="D8" s="27" t="s">
        <v>132</v>
      </c>
      <c r="L8" s="33"/>
    </row>
    <row r="9" spans="2:56" s="1" customFormat="1" ht="16.5" customHeight="1">
      <c r="B9" s="33"/>
      <c r="E9" s="197" t="s">
        <v>2322</v>
      </c>
      <c r="F9" s="237"/>
      <c r="G9" s="237"/>
      <c r="H9" s="237"/>
      <c r="L9" s="33"/>
    </row>
    <row r="10" spans="2:56" s="1" customFormat="1" ht="11.25">
      <c r="B10" s="33"/>
      <c r="L10" s="33"/>
    </row>
    <row r="11" spans="2:5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5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5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ROUND((SUM(BE122:BE262)),  2)</f>
        <v>0</v>
      </c>
      <c r="I33" s="94">
        <v>0.21</v>
      </c>
      <c r="J33" s="93">
        <f>ROUND(((SUM(BE122:BE262))*I33),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ROUND((SUM(BF122:BF262)),  2)</f>
        <v>0</v>
      </c>
      <c r="I34" s="94">
        <v>0.12</v>
      </c>
      <c r="J34" s="93">
        <f>ROUND(((SUM(BF122:BF262))*I34),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ROUND((SUM(BG122:BG262)),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ROUND((SUM(BH122:BH262)),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ROUND((SUM(BI122:BI262)),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801 - TERÉNNÍ A VEGETAČNÍ ÚPRAVY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J122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J123</f>
        <v>0</v>
      </c>
      <c r="L97" s="106"/>
    </row>
    <row r="98" spans="2:12" s="9" customFormat="1" ht="19.899999999999999" customHeight="1">
      <c r="B98" s="110"/>
      <c r="D98" s="111" t="s">
        <v>2323</v>
      </c>
      <c r="E98" s="112"/>
      <c r="F98" s="112"/>
      <c r="G98" s="112"/>
      <c r="H98" s="112"/>
      <c r="I98" s="112"/>
      <c r="J98" s="113">
        <f>J124</f>
        <v>0</v>
      </c>
      <c r="L98" s="110"/>
    </row>
    <row r="99" spans="2:12" s="9" customFormat="1" ht="19.899999999999999" customHeight="1">
      <c r="B99" s="110"/>
      <c r="D99" s="111" t="s">
        <v>2324</v>
      </c>
      <c r="E99" s="112"/>
      <c r="F99" s="112"/>
      <c r="G99" s="112"/>
      <c r="H99" s="112"/>
      <c r="I99" s="112"/>
      <c r="J99" s="113">
        <f>J164</f>
        <v>0</v>
      </c>
      <c r="L99" s="110"/>
    </row>
    <row r="100" spans="2:12" s="9" customFormat="1" ht="19.899999999999999" customHeight="1">
      <c r="B100" s="110"/>
      <c r="D100" s="111" t="s">
        <v>2325</v>
      </c>
      <c r="E100" s="112"/>
      <c r="F100" s="112"/>
      <c r="G100" s="112"/>
      <c r="H100" s="112"/>
      <c r="I100" s="112"/>
      <c r="J100" s="113">
        <f>J181</f>
        <v>0</v>
      </c>
      <c r="L100" s="110"/>
    </row>
    <row r="101" spans="2:12" s="9" customFormat="1" ht="19.899999999999999" customHeight="1">
      <c r="B101" s="110"/>
      <c r="D101" s="111" t="s">
        <v>2326</v>
      </c>
      <c r="E101" s="112"/>
      <c r="F101" s="112"/>
      <c r="G101" s="112"/>
      <c r="H101" s="112"/>
      <c r="I101" s="112"/>
      <c r="J101" s="113">
        <f>J205</f>
        <v>0</v>
      </c>
      <c r="L101" s="110"/>
    </row>
    <row r="102" spans="2:12" s="9" customFormat="1" ht="19.899999999999999" customHeight="1">
      <c r="B102" s="110"/>
      <c r="D102" s="111" t="s">
        <v>2327</v>
      </c>
      <c r="E102" s="112"/>
      <c r="F102" s="112"/>
      <c r="G102" s="112"/>
      <c r="H102" s="112"/>
      <c r="I102" s="112"/>
      <c r="J102" s="113">
        <f>J239</f>
        <v>0</v>
      </c>
      <c r="L102" s="110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1" t="s">
        <v>175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16</v>
      </c>
      <c r="L111" s="33"/>
    </row>
    <row r="112" spans="2:12" s="1" customFormat="1" ht="16.5" customHeight="1">
      <c r="B112" s="33"/>
      <c r="E112" s="235" t="str">
        <f>E7</f>
        <v>REVITALIZACE PARKU MARIE RESTITUTY  II. ETAPA - ČÁST A</v>
      </c>
      <c r="F112" s="236"/>
      <c r="G112" s="236"/>
      <c r="H112" s="236"/>
      <c r="L112" s="33"/>
    </row>
    <row r="113" spans="2:65" s="1" customFormat="1" ht="12" customHeight="1">
      <c r="B113" s="33"/>
      <c r="C113" s="27" t="s">
        <v>132</v>
      </c>
      <c r="L113" s="33"/>
    </row>
    <row r="114" spans="2:65" s="1" customFormat="1" ht="16.5" customHeight="1">
      <c r="B114" s="33"/>
      <c r="E114" s="197" t="str">
        <f>E9</f>
        <v>SO 801 - TERÉNNÍ A VEGETAČNÍ ÚPRAVY</v>
      </c>
      <c r="F114" s="237"/>
      <c r="G114" s="237"/>
      <c r="H114" s="237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7" t="s">
        <v>22</v>
      </c>
      <c r="F116" s="25" t="str">
        <f>F12</f>
        <v>Brno -  Husovice</v>
      </c>
      <c r="I116" s="27" t="s">
        <v>24</v>
      </c>
      <c r="J116" s="53" t="str">
        <f>IF(J12="","",J12)</f>
        <v>26. 4. 2024</v>
      </c>
      <c r="L116" s="33"/>
    </row>
    <row r="117" spans="2:65" s="1" customFormat="1" ht="6.95" customHeight="1">
      <c r="B117" s="33"/>
      <c r="L117" s="33"/>
    </row>
    <row r="118" spans="2:65" s="1" customFormat="1" ht="25.7" customHeight="1">
      <c r="B118" s="33"/>
      <c r="C118" s="27" t="s">
        <v>30</v>
      </c>
      <c r="F118" s="25" t="str">
        <f>E15</f>
        <v>ÚMČ Brno - sever</v>
      </c>
      <c r="I118" s="27" t="s">
        <v>38</v>
      </c>
      <c r="J118" s="31" t="str">
        <f>E21</f>
        <v>Ing. Wagnerová Eva, Brno</v>
      </c>
      <c r="L118" s="33"/>
    </row>
    <row r="119" spans="2:65" s="1" customFormat="1" ht="15.2" customHeight="1">
      <c r="B119" s="33"/>
      <c r="C119" s="27" t="s">
        <v>36</v>
      </c>
      <c r="F119" s="25" t="str">
        <f>IF(E18="","",E18)</f>
        <v>Vyplň údaj</v>
      </c>
      <c r="I119" s="27" t="s">
        <v>42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4"/>
      <c r="C121" s="115" t="s">
        <v>176</v>
      </c>
      <c r="D121" s="116" t="s">
        <v>71</v>
      </c>
      <c r="E121" s="116" t="s">
        <v>67</v>
      </c>
      <c r="F121" s="116" t="s">
        <v>68</v>
      </c>
      <c r="G121" s="116" t="s">
        <v>177</v>
      </c>
      <c r="H121" s="116" t="s">
        <v>178</v>
      </c>
      <c r="I121" s="116" t="s">
        <v>179</v>
      </c>
      <c r="J121" s="116" t="s">
        <v>166</v>
      </c>
      <c r="K121" s="117" t="s">
        <v>180</v>
      </c>
      <c r="L121" s="114"/>
      <c r="M121" s="60" t="s">
        <v>1</v>
      </c>
      <c r="N121" s="61" t="s">
        <v>50</v>
      </c>
      <c r="O121" s="61" t="s">
        <v>181</v>
      </c>
      <c r="P121" s="61" t="s">
        <v>182</v>
      </c>
      <c r="Q121" s="61" t="s">
        <v>183</v>
      </c>
      <c r="R121" s="61" t="s">
        <v>184</v>
      </c>
      <c r="S121" s="61" t="s">
        <v>185</v>
      </c>
      <c r="T121" s="62" t="s">
        <v>186</v>
      </c>
    </row>
    <row r="122" spans="2:65" s="1" customFormat="1" ht="22.9" customHeight="1">
      <c r="B122" s="33"/>
      <c r="C122" s="65" t="s">
        <v>187</v>
      </c>
      <c r="J122" s="118">
        <f>BK122</f>
        <v>0</v>
      </c>
      <c r="L122" s="33"/>
      <c r="M122" s="63"/>
      <c r="N122" s="54"/>
      <c r="O122" s="54"/>
      <c r="P122" s="119">
        <f>P123</f>
        <v>0</v>
      </c>
      <c r="Q122" s="54"/>
      <c r="R122" s="119">
        <f>R123</f>
        <v>0.48828000000000005</v>
      </c>
      <c r="S122" s="54"/>
      <c r="T122" s="120">
        <f>T123</f>
        <v>0</v>
      </c>
      <c r="AT122" s="17" t="s">
        <v>85</v>
      </c>
      <c r="AU122" s="17" t="s">
        <v>168</v>
      </c>
      <c r="BK122" s="121">
        <f>BK123</f>
        <v>0</v>
      </c>
    </row>
    <row r="123" spans="2:65" s="11" customFormat="1" ht="25.9" customHeight="1">
      <c r="B123" s="122"/>
      <c r="D123" s="123" t="s">
        <v>85</v>
      </c>
      <c r="E123" s="124" t="s">
        <v>188</v>
      </c>
      <c r="F123" s="124" t="s">
        <v>189</v>
      </c>
      <c r="I123" s="125"/>
      <c r="J123" s="126">
        <f>BK123</f>
        <v>0</v>
      </c>
      <c r="L123" s="122"/>
      <c r="M123" s="127"/>
      <c r="P123" s="128">
        <f>P124+P164+P181+P205+P239</f>
        <v>0</v>
      </c>
      <c r="R123" s="128">
        <f>R124+R164+R181+R205+R239</f>
        <v>0.48828000000000005</v>
      </c>
      <c r="T123" s="129">
        <f>T124+T164+T181+T205+T239</f>
        <v>0</v>
      </c>
      <c r="AR123" s="123" t="s">
        <v>94</v>
      </c>
      <c r="AT123" s="130" t="s">
        <v>85</v>
      </c>
      <c r="AU123" s="130" t="s">
        <v>86</v>
      </c>
      <c r="AY123" s="123" t="s">
        <v>190</v>
      </c>
      <c r="BK123" s="131">
        <f>BK124+BK164+BK181+BK205+BK239</f>
        <v>0</v>
      </c>
    </row>
    <row r="124" spans="2:65" s="11" customFormat="1" ht="22.9" customHeight="1">
      <c r="B124" s="122"/>
      <c r="D124" s="123" t="s">
        <v>85</v>
      </c>
      <c r="E124" s="132" t="s">
        <v>2328</v>
      </c>
      <c r="F124" s="132" t="s">
        <v>2329</v>
      </c>
      <c r="I124" s="125"/>
      <c r="J124" s="133">
        <f>BK124</f>
        <v>0</v>
      </c>
      <c r="L124" s="122"/>
      <c r="M124" s="127"/>
      <c r="P124" s="128">
        <f>SUM(P125:P163)</f>
        <v>0</v>
      </c>
      <c r="R124" s="128">
        <f>SUM(R125:R163)</f>
        <v>4.4908000000000003E-2</v>
      </c>
      <c r="T124" s="129">
        <f>SUM(T125:T163)</f>
        <v>0</v>
      </c>
      <c r="AR124" s="123" t="s">
        <v>94</v>
      </c>
      <c r="AT124" s="130" t="s">
        <v>85</v>
      </c>
      <c r="AU124" s="130" t="s">
        <v>94</v>
      </c>
      <c r="AY124" s="123" t="s">
        <v>190</v>
      </c>
      <c r="BK124" s="131">
        <f>SUM(BK125:BK163)</f>
        <v>0</v>
      </c>
    </row>
    <row r="125" spans="2:65" s="1" customFormat="1" ht="16.5" customHeight="1">
      <c r="B125" s="33"/>
      <c r="C125" s="134" t="s">
        <v>94</v>
      </c>
      <c r="D125" s="134" t="s">
        <v>193</v>
      </c>
      <c r="E125" s="135" t="s">
        <v>1026</v>
      </c>
      <c r="F125" s="136" t="s">
        <v>1027</v>
      </c>
      <c r="G125" s="137" t="s">
        <v>196</v>
      </c>
      <c r="H125" s="138">
        <v>327</v>
      </c>
      <c r="I125" s="139"/>
      <c r="J125" s="140">
        <f>ROUND(I125*H125,2)</f>
        <v>0</v>
      </c>
      <c r="K125" s="136" t="s">
        <v>197</v>
      </c>
      <c r="L125" s="33"/>
      <c r="M125" s="141" t="s">
        <v>1</v>
      </c>
      <c r="N125" s="142" t="s">
        <v>51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198</v>
      </c>
      <c r="AT125" s="145" t="s">
        <v>193</v>
      </c>
      <c r="AU125" s="145" t="s">
        <v>96</v>
      </c>
      <c r="AY125" s="17" t="s">
        <v>190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94</v>
      </c>
      <c r="BK125" s="146">
        <f>ROUND(I125*H125,2)</f>
        <v>0</v>
      </c>
      <c r="BL125" s="17" t="s">
        <v>198</v>
      </c>
      <c r="BM125" s="145" t="s">
        <v>2330</v>
      </c>
    </row>
    <row r="126" spans="2:65" s="12" customFormat="1" ht="11.25">
      <c r="B126" s="147"/>
      <c r="D126" s="148" t="s">
        <v>200</v>
      </c>
      <c r="E126" s="149" t="s">
        <v>1</v>
      </c>
      <c r="F126" s="150" t="s">
        <v>2331</v>
      </c>
      <c r="H126" s="149" t="s">
        <v>1</v>
      </c>
      <c r="I126" s="151"/>
      <c r="L126" s="147"/>
      <c r="M126" s="152"/>
      <c r="T126" s="153"/>
      <c r="AT126" s="149" t="s">
        <v>200</v>
      </c>
      <c r="AU126" s="149" t="s">
        <v>96</v>
      </c>
      <c r="AV126" s="12" t="s">
        <v>94</v>
      </c>
      <c r="AW126" s="12" t="s">
        <v>41</v>
      </c>
      <c r="AX126" s="12" t="s">
        <v>86</v>
      </c>
      <c r="AY126" s="149" t="s">
        <v>190</v>
      </c>
    </row>
    <row r="127" spans="2:65" s="12" customFormat="1" ht="11.25">
      <c r="B127" s="147"/>
      <c r="D127" s="148" t="s">
        <v>200</v>
      </c>
      <c r="E127" s="149" t="s">
        <v>1</v>
      </c>
      <c r="F127" s="150" t="s">
        <v>2332</v>
      </c>
      <c r="H127" s="149" t="s">
        <v>1</v>
      </c>
      <c r="I127" s="151"/>
      <c r="L127" s="147"/>
      <c r="M127" s="152"/>
      <c r="T127" s="153"/>
      <c r="AT127" s="149" t="s">
        <v>200</v>
      </c>
      <c r="AU127" s="149" t="s">
        <v>96</v>
      </c>
      <c r="AV127" s="12" t="s">
        <v>94</v>
      </c>
      <c r="AW127" s="12" t="s">
        <v>41</v>
      </c>
      <c r="AX127" s="12" t="s">
        <v>86</v>
      </c>
      <c r="AY127" s="149" t="s">
        <v>190</v>
      </c>
    </row>
    <row r="128" spans="2:65" s="12" customFormat="1" ht="11.25">
      <c r="B128" s="147"/>
      <c r="D128" s="148" t="s">
        <v>200</v>
      </c>
      <c r="E128" s="149" t="s">
        <v>1</v>
      </c>
      <c r="F128" s="150" t="s">
        <v>2333</v>
      </c>
      <c r="H128" s="149" t="s">
        <v>1</v>
      </c>
      <c r="I128" s="151"/>
      <c r="L128" s="147"/>
      <c r="M128" s="152"/>
      <c r="T128" s="153"/>
      <c r="AT128" s="149" t="s">
        <v>200</v>
      </c>
      <c r="AU128" s="149" t="s">
        <v>96</v>
      </c>
      <c r="AV128" s="12" t="s">
        <v>94</v>
      </c>
      <c r="AW128" s="12" t="s">
        <v>41</v>
      </c>
      <c r="AX128" s="12" t="s">
        <v>86</v>
      </c>
      <c r="AY128" s="149" t="s">
        <v>190</v>
      </c>
    </row>
    <row r="129" spans="2:65" s="13" customFormat="1" ht="11.25">
      <c r="B129" s="154"/>
      <c r="D129" s="148" t="s">
        <v>200</v>
      </c>
      <c r="E129" s="155" t="s">
        <v>1</v>
      </c>
      <c r="F129" s="156" t="s">
        <v>203</v>
      </c>
      <c r="H129" s="157">
        <v>0</v>
      </c>
      <c r="I129" s="158"/>
      <c r="L129" s="154"/>
      <c r="M129" s="159"/>
      <c r="T129" s="160"/>
      <c r="AT129" s="155" t="s">
        <v>200</v>
      </c>
      <c r="AU129" s="155" t="s">
        <v>96</v>
      </c>
      <c r="AV129" s="13" t="s">
        <v>204</v>
      </c>
      <c r="AW129" s="13" t="s">
        <v>41</v>
      </c>
      <c r="AX129" s="13" t="s">
        <v>86</v>
      </c>
      <c r="AY129" s="155" t="s">
        <v>190</v>
      </c>
    </row>
    <row r="130" spans="2:65" s="12" customFormat="1" ht="11.25">
      <c r="B130" s="147"/>
      <c r="D130" s="148" t="s">
        <v>200</v>
      </c>
      <c r="E130" s="149" t="s">
        <v>1</v>
      </c>
      <c r="F130" s="150" t="s">
        <v>2334</v>
      </c>
      <c r="H130" s="149" t="s">
        <v>1</v>
      </c>
      <c r="I130" s="151"/>
      <c r="L130" s="147"/>
      <c r="M130" s="152"/>
      <c r="T130" s="153"/>
      <c r="AT130" s="149" t="s">
        <v>200</v>
      </c>
      <c r="AU130" s="149" t="s">
        <v>96</v>
      </c>
      <c r="AV130" s="12" t="s">
        <v>94</v>
      </c>
      <c r="AW130" s="12" t="s">
        <v>41</v>
      </c>
      <c r="AX130" s="12" t="s">
        <v>86</v>
      </c>
      <c r="AY130" s="149" t="s">
        <v>190</v>
      </c>
    </row>
    <row r="131" spans="2:65" s="14" customFormat="1" ht="11.25">
      <c r="B131" s="161"/>
      <c r="D131" s="148" t="s">
        <v>200</v>
      </c>
      <c r="E131" s="162" t="s">
        <v>1</v>
      </c>
      <c r="F131" s="163" t="s">
        <v>2335</v>
      </c>
      <c r="H131" s="164">
        <v>300</v>
      </c>
      <c r="I131" s="165"/>
      <c r="L131" s="161"/>
      <c r="M131" s="166"/>
      <c r="T131" s="167"/>
      <c r="AT131" s="162" t="s">
        <v>200</v>
      </c>
      <c r="AU131" s="162" t="s">
        <v>96</v>
      </c>
      <c r="AV131" s="14" t="s">
        <v>96</v>
      </c>
      <c r="AW131" s="14" t="s">
        <v>41</v>
      </c>
      <c r="AX131" s="14" t="s">
        <v>86</v>
      </c>
      <c r="AY131" s="162" t="s">
        <v>190</v>
      </c>
    </row>
    <row r="132" spans="2:65" s="14" customFormat="1" ht="11.25">
      <c r="B132" s="161"/>
      <c r="D132" s="148" t="s">
        <v>200</v>
      </c>
      <c r="E132" s="162" t="s">
        <v>1</v>
      </c>
      <c r="F132" s="163" t="s">
        <v>2336</v>
      </c>
      <c r="H132" s="164">
        <v>27</v>
      </c>
      <c r="I132" s="165"/>
      <c r="L132" s="161"/>
      <c r="M132" s="166"/>
      <c r="T132" s="167"/>
      <c r="AT132" s="162" t="s">
        <v>200</v>
      </c>
      <c r="AU132" s="162" t="s">
        <v>96</v>
      </c>
      <c r="AV132" s="14" t="s">
        <v>96</v>
      </c>
      <c r="AW132" s="14" t="s">
        <v>41</v>
      </c>
      <c r="AX132" s="14" t="s">
        <v>86</v>
      </c>
      <c r="AY132" s="162" t="s">
        <v>190</v>
      </c>
    </row>
    <row r="133" spans="2:65" s="13" customFormat="1" ht="11.25">
      <c r="B133" s="154"/>
      <c r="D133" s="148" t="s">
        <v>200</v>
      </c>
      <c r="E133" s="155" t="s">
        <v>1</v>
      </c>
      <c r="F133" s="156" t="s">
        <v>203</v>
      </c>
      <c r="H133" s="157">
        <v>327</v>
      </c>
      <c r="I133" s="158"/>
      <c r="L133" s="154"/>
      <c r="M133" s="159"/>
      <c r="T133" s="160"/>
      <c r="AT133" s="155" t="s">
        <v>200</v>
      </c>
      <c r="AU133" s="155" t="s">
        <v>96</v>
      </c>
      <c r="AV133" s="13" t="s">
        <v>204</v>
      </c>
      <c r="AW133" s="13" t="s">
        <v>41</v>
      </c>
      <c r="AX133" s="13" t="s">
        <v>86</v>
      </c>
      <c r="AY133" s="155" t="s">
        <v>190</v>
      </c>
    </row>
    <row r="134" spans="2:65" s="15" customFormat="1" ht="11.25">
      <c r="B134" s="168"/>
      <c r="D134" s="148" t="s">
        <v>200</v>
      </c>
      <c r="E134" s="169" t="s">
        <v>2314</v>
      </c>
      <c r="F134" s="170" t="s">
        <v>207</v>
      </c>
      <c r="H134" s="171">
        <v>327</v>
      </c>
      <c r="I134" s="172"/>
      <c r="L134" s="168"/>
      <c r="M134" s="173"/>
      <c r="T134" s="174"/>
      <c r="AT134" s="169" t="s">
        <v>200</v>
      </c>
      <c r="AU134" s="169" t="s">
        <v>96</v>
      </c>
      <c r="AV134" s="15" t="s">
        <v>198</v>
      </c>
      <c r="AW134" s="15" t="s">
        <v>41</v>
      </c>
      <c r="AX134" s="15" t="s">
        <v>94</v>
      </c>
      <c r="AY134" s="169" t="s">
        <v>190</v>
      </c>
    </row>
    <row r="135" spans="2:65" s="1" customFormat="1" ht="16.5" customHeight="1">
      <c r="B135" s="33"/>
      <c r="C135" s="134" t="s">
        <v>96</v>
      </c>
      <c r="D135" s="134" t="s">
        <v>193</v>
      </c>
      <c r="E135" s="135" t="s">
        <v>614</v>
      </c>
      <c r="F135" s="136" t="s">
        <v>615</v>
      </c>
      <c r="G135" s="137" t="s">
        <v>255</v>
      </c>
      <c r="H135" s="138">
        <v>32.700000000000003</v>
      </c>
      <c r="I135" s="139"/>
      <c r="J135" s="140">
        <f>ROUND(I135*H135,2)</f>
        <v>0</v>
      </c>
      <c r="K135" s="136" t="s">
        <v>197</v>
      </c>
      <c r="L135" s="33"/>
      <c r="M135" s="141" t="s">
        <v>1</v>
      </c>
      <c r="N135" s="142" t="s">
        <v>51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198</v>
      </c>
      <c r="AT135" s="145" t="s">
        <v>193</v>
      </c>
      <c r="AU135" s="145" t="s">
        <v>96</v>
      </c>
      <c r="AY135" s="17" t="s">
        <v>190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94</v>
      </c>
      <c r="BK135" s="146">
        <f>ROUND(I135*H135,2)</f>
        <v>0</v>
      </c>
      <c r="BL135" s="17" t="s">
        <v>198</v>
      </c>
      <c r="BM135" s="145" t="s">
        <v>2337</v>
      </c>
    </row>
    <row r="136" spans="2:65" s="12" customFormat="1" ht="11.25">
      <c r="B136" s="147"/>
      <c r="D136" s="148" t="s">
        <v>200</v>
      </c>
      <c r="E136" s="149" t="s">
        <v>1</v>
      </c>
      <c r="F136" s="150" t="s">
        <v>2338</v>
      </c>
      <c r="H136" s="149" t="s">
        <v>1</v>
      </c>
      <c r="I136" s="151"/>
      <c r="L136" s="147"/>
      <c r="M136" s="152"/>
      <c r="T136" s="153"/>
      <c r="AT136" s="149" t="s">
        <v>200</v>
      </c>
      <c r="AU136" s="149" t="s">
        <v>96</v>
      </c>
      <c r="AV136" s="12" t="s">
        <v>94</v>
      </c>
      <c r="AW136" s="12" t="s">
        <v>41</v>
      </c>
      <c r="AX136" s="12" t="s">
        <v>86</v>
      </c>
      <c r="AY136" s="149" t="s">
        <v>190</v>
      </c>
    </row>
    <row r="137" spans="2:65" s="14" customFormat="1" ht="11.25">
      <c r="B137" s="161"/>
      <c r="D137" s="148" t="s">
        <v>200</v>
      </c>
      <c r="E137" s="162" t="s">
        <v>1</v>
      </c>
      <c r="F137" s="163" t="s">
        <v>2339</v>
      </c>
      <c r="H137" s="164">
        <v>32.700000000000003</v>
      </c>
      <c r="I137" s="165"/>
      <c r="L137" s="161"/>
      <c r="M137" s="166"/>
      <c r="T137" s="167"/>
      <c r="AT137" s="162" t="s">
        <v>200</v>
      </c>
      <c r="AU137" s="162" t="s">
        <v>96</v>
      </c>
      <c r="AV137" s="14" t="s">
        <v>96</v>
      </c>
      <c r="AW137" s="14" t="s">
        <v>41</v>
      </c>
      <c r="AX137" s="14" t="s">
        <v>94</v>
      </c>
      <c r="AY137" s="162" t="s">
        <v>190</v>
      </c>
    </row>
    <row r="138" spans="2:65" s="1" customFormat="1" ht="21.75" customHeight="1">
      <c r="B138" s="33"/>
      <c r="C138" s="134" t="s">
        <v>204</v>
      </c>
      <c r="D138" s="134" t="s">
        <v>193</v>
      </c>
      <c r="E138" s="135" t="s">
        <v>624</v>
      </c>
      <c r="F138" s="136" t="s">
        <v>625</v>
      </c>
      <c r="G138" s="137" t="s">
        <v>255</v>
      </c>
      <c r="H138" s="138">
        <v>32.700000000000003</v>
      </c>
      <c r="I138" s="139"/>
      <c r="J138" s="140">
        <f>ROUND(I138*H138,2)</f>
        <v>0</v>
      </c>
      <c r="K138" s="136" t="s">
        <v>197</v>
      </c>
      <c r="L138" s="33"/>
      <c r="M138" s="141" t="s">
        <v>1</v>
      </c>
      <c r="N138" s="142" t="s">
        <v>51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198</v>
      </c>
      <c r="AT138" s="145" t="s">
        <v>193</v>
      </c>
      <c r="AU138" s="145" t="s">
        <v>96</v>
      </c>
      <c r="AY138" s="17" t="s">
        <v>190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94</v>
      </c>
      <c r="BK138" s="146">
        <f>ROUND(I138*H138,2)</f>
        <v>0</v>
      </c>
      <c r="BL138" s="17" t="s">
        <v>198</v>
      </c>
      <c r="BM138" s="145" t="s">
        <v>2340</v>
      </c>
    </row>
    <row r="139" spans="2:65" s="12" customFormat="1" ht="11.25">
      <c r="B139" s="147"/>
      <c r="D139" s="148" t="s">
        <v>200</v>
      </c>
      <c r="E139" s="149" t="s">
        <v>1</v>
      </c>
      <c r="F139" s="150" t="s">
        <v>2341</v>
      </c>
      <c r="H139" s="149" t="s">
        <v>1</v>
      </c>
      <c r="I139" s="151"/>
      <c r="L139" s="147"/>
      <c r="M139" s="152"/>
      <c r="T139" s="153"/>
      <c r="AT139" s="149" t="s">
        <v>200</v>
      </c>
      <c r="AU139" s="149" t="s">
        <v>96</v>
      </c>
      <c r="AV139" s="12" t="s">
        <v>94</v>
      </c>
      <c r="AW139" s="12" t="s">
        <v>41</v>
      </c>
      <c r="AX139" s="12" t="s">
        <v>86</v>
      </c>
      <c r="AY139" s="149" t="s">
        <v>190</v>
      </c>
    </row>
    <row r="140" spans="2:65" s="14" customFormat="1" ht="11.25">
      <c r="B140" s="161"/>
      <c r="D140" s="148" t="s">
        <v>200</v>
      </c>
      <c r="E140" s="162" t="s">
        <v>1</v>
      </c>
      <c r="F140" s="163" t="s">
        <v>2339</v>
      </c>
      <c r="H140" s="164">
        <v>32.700000000000003</v>
      </c>
      <c r="I140" s="165"/>
      <c r="L140" s="161"/>
      <c r="M140" s="166"/>
      <c r="T140" s="167"/>
      <c r="AT140" s="162" t="s">
        <v>200</v>
      </c>
      <c r="AU140" s="162" t="s">
        <v>96</v>
      </c>
      <c r="AV140" s="14" t="s">
        <v>96</v>
      </c>
      <c r="AW140" s="14" t="s">
        <v>41</v>
      </c>
      <c r="AX140" s="14" t="s">
        <v>94</v>
      </c>
      <c r="AY140" s="162" t="s">
        <v>190</v>
      </c>
    </row>
    <row r="141" spans="2:65" s="1" customFormat="1" ht="16.5" customHeight="1">
      <c r="B141" s="33"/>
      <c r="C141" s="134" t="s">
        <v>198</v>
      </c>
      <c r="D141" s="134" t="s">
        <v>193</v>
      </c>
      <c r="E141" s="135" t="s">
        <v>2342</v>
      </c>
      <c r="F141" s="136" t="s">
        <v>2343</v>
      </c>
      <c r="G141" s="137" t="s">
        <v>196</v>
      </c>
      <c r="H141" s="138">
        <v>218</v>
      </c>
      <c r="I141" s="139"/>
      <c r="J141" s="140">
        <f>ROUND(I141*H141,2)</f>
        <v>0</v>
      </c>
      <c r="K141" s="136" t="s">
        <v>214</v>
      </c>
      <c r="L141" s="33"/>
      <c r="M141" s="141" t="s">
        <v>1</v>
      </c>
      <c r="N141" s="142" t="s">
        <v>51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198</v>
      </c>
      <c r="AT141" s="145" t="s">
        <v>193</v>
      </c>
      <c r="AU141" s="145" t="s">
        <v>96</v>
      </c>
      <c r="AY141" s="17" t="s">
        <v>190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7" t="s">
        <v>94</v>
      </c>
      <c r="BK141" s="146">
        <f>ROUND(I141*H141,2)</f>
        <v>0</v>
      </c>
      <c r="BL141" s="17" t="s">
        <v>198</v>
      </c>
      <c r="BM141" s="145" t="s">
        <v>2344</v>
      </c>
    </row>
    <row r="142" spans="2:65" s="12" customFormat="1" ht="11.25">
      <c r="B142" s="147"/>
      <c r="D142" s="148" t="s">
        <v>200</v>
      </c>
      <c r="E142" s="149" t="s">
        <v>1</v>
      </c>
      <c r="F142" s="150" t="s">
        <v>2345</v>
      </c>
      <c r="H142" s="149" t="s">
        <v>1</v>
      </c>
      <c r="I142" s="151"/>
      <c r="L142" s="147"/>
      <c r="M142" s="152"/>
      <c r="T142" s="153"/>
      <c r="AT142" s="149" t="s">
        <v>200</v>
      </c>
      <c r="AU142" s="149" t="s">
        <v>96</v>
      </c>
      <c r="AV142" s="12" t="s">
        <v>94</v>
      </c>
      <c r="AW142" s="12" t="s">
        <v>41</v>
      </c>
      <c r="AX142" s="12" t="s">
        <v>86</v>
      </c>
      <c r="AY142" s="149" t="s">
        <v>190</v>
      </c>
    </row>
    <row r="143" spans="2:65" s="14" customFormat="1" ht="11.25">
      <c r="B143" s="161"/>
      <c r="D143" s="148" t="s">
        <v>200</v>
      </c>
      <c r="E143" s="162" t="s">
        <v>1</v>
      </c>
      <c r="F143" s="163" t="s">
        <v>2346</v>
      </c>
      <c r="H143" s="164">
        <v>200</v>
      </c>
      <c r="I143" s="165"/>
      <c r="L143" s="161"/>
      <c r="M143" s="166"/>
      <c r="T143" s="167"/>
      <c r="AT143" s="162" t="s">
        <v>200</v>
      </c>
      <c r="AU143" s="162" t="s">
        <v>96</v>
      </c>
      <c r="AV143" s="14" t="s">
        <v>96</v>
      </c>
      <c r="AW143" s="14" t="s">
        <v>41</v>
      </c>
      <c r="AX143" s="14" t="s">
        <v>86</v>
      </c>
      <c r="AY143" s="162" t="s">
        <v>190</v>
      </c>
    </row>
    <row r="144" spans="2:65" s="14" customFormat="1" ht="11.25">
      <c r="B144" s="161"/>
      <c r="D144" s="148" t="s">
        <v>200</v>
      </c>
      <c r="E144" s="162" t="s">
        <v>1</v>
      </c>
      <c r="F144" s="163" t="s">
        <v>2347</v>
      </c>
      <c r="H144" s="164">
        <v>18</v>
      </c>
      <c r="I144" s="165"/>
      <c r="L144" s="161"/>
      <c r="M144" s="166"/>
      <c r="T144" s="167"/>
      <c r="AT144" s="162" t="s">
        <v>200</v>
      </c>
      <c r="AU144" s="162" t="s">
        <v>96</v>
      </c>
      <c r="AV144" s="14" t="s">
        <v>96</v>
      </c>
      <c r="AW144" s="14" t="s">
        <v>41</v>
      </c>
      <c r="AX144" s="14" t="s">
        <v>86</v>
      </c>
      <c r="AY144" s="162" t="s">
        <v>190</v>
      </c>
    </row>
    <row r="145" spans="2:65" s="15" customFormat="1" ht="11.25">
      <c r="B145" s="168"/>
      <c r="D145" s="148" t="s">
        <v>200</v>
      </c>
      <c r="E145" s="169" t="s">
        <v>1</v>
      </c>
      <c r="F145" s="170" t="s">
        <v>207</v>
      </c>
      <c r="H145" s="171">
        <v>218</v>
      </c>
      <c r="I145" s="172"/>
      <c r="L145" s="168"/>
      <c r="M145" s="173"/>
      <c r="T145" s="174"/>
      <c r="AT145" s="169" t="s">
        <v>200</v>
      </c>
      <c r="AU145" s="169" t="s">
        <v>96</v>
      </c>
      <c r="AV145" s="15" t="s">
        <v>198</v>
      </c>
      <c r="AW145" s="15" t="s">
        <v>41</v>
      </c>
      <c r="AX145" s="15" t="s">
        <v>94</v>
      </c>
      <c r="AY145" s="169" t="s">
        <v>190</v>
      </c>
    </row>
    <row r="146" spans="2:65" s="1" customFormat="1" ht="21.75" customHeight="1">
      <c r="B146" s="33"/>
      <c r="C146" s="134" t="s">
        <v>221</v>
      </c>
      <c r="D146" s="134" t="s">
        <v>193</v>
      </c>
      <c r="E146" s="135" t="s">
        <v>2348</v>
      </c>
      <c r="F146" s="136" t="s">
        <v>2349</v>
      </c>
      <c r="G146" s="137" t="s">
        <v>196</v>
      </c>
      <c r="H146" s="138">
        <v>436</v>
      </c>
      <c r="I146" s="139"/>
      <c r="J146" s="140">
        <f>ROUND(I146*H146,2)</f>
        <v>0</v>
      </c>
      <c r="K146" s="136" t="s">
        <v>197</v>
      </c>
      <c r="L146" s="33"/>
      <c r="M146" s="141" t="s">
        <v>1</v>
      </c>
      <c r="N146" s="142" t="s">
        <v>51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198</v>
      </c>
      <c r="AT146" s="145" t="s">
        <v>193</v>
      </c>
      <c r="AU146" s="145" t="s">
        <v>96</v>
      </c>
      <c r="AY146" s="17" t="s">
        <v>190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94</v>
      </c>
      <c r="BK146" s="146">
        <f>ROUND(I146*H146,2)</f>
        <v>0</v>
      </c>
      <c r="BL146" s="17" t="s">
        <v>198</v>
      </c>
      <c r="BM146" s="145" t="s">
        <v>2350</v>
      </c>
    </row>
    <row r="147" spans="2:65" s="12" customFormat="1" ht="11.25">
      <c r="B147" s="147"/>
      <c r="D147" s="148" t="s">
        <v>200</v>
      </c>
      <c r="E147" s="149" t="s">
        <v>1</v>
      </c>
      <c r="F147" s="150" t="s">
        <v>2351</v>
      </c>
      <c r="H147" s="149" t="s">
        <v>1</v>
      </c>
      <c r="I147" s="151"/>
      <c r="L147" s="147"/>
      <c r="M147" s="152"/>
      <c r="T147" s="153"/>
      <c r="AT147" s="149" t="s">
        <v>200</v>
      </c>
      <c r="AU147" s="149" t="s">
        <v>96</v>
      </c>
      <c r="AV147" s="12" t="s">
        <v>94</v>
      </c>
      <c r="AW147" s="12" t="s">
        <v>41</v>
      </c>
      <c r="AX147" s="12" t="s">
        <v>86</v>
      </c>
      <c r="AY147" s="149" t="s">
        <v>190</v>
      </c>
    </row>
    <row r="148" spans="2:65" s="14" customFormat="1" ht="11.25">
      <c r="B148" s="161"/>
      <c r="D148" s="148" t="s">
        <v>200</v>
      </c>
      <c r="E148" s="162" t="s">
        <v>1</v>
      </c>
      <c r="F148" s="163" t="s">
        <v>2352</v>
      </c>
      <c r="H148" s="164">
        <v>400</v>
      </c>
      <c r="I148" s="165"/>
      <c r="L148" s="161"/>
      <c r="M148" s="166"/>
      <c r="T148" s="167"/>
      <c r="AT148" s="162" t="s">
        <v>200</v>
      </c>
      <c r="AU148" s="162" t="s">
        <v>96</v>
      </c>
      <c r="AV148" s="14" t="s">
        <v>96</v>
      </c>
      <c r="AW148" s="14" t="s">
        <v>41</v>
      </c>
      <c r="AX148" s="14" t="s">
        <v>86</v>
      </c>
      <c r="AY148" s="162" t="s">
        <v>190</v>
      </c>
    </row>
    <row r="149" spans="2:65" s="14" customFormat="1" ht="11.25">
      <c r="B149" s="161"/>
      <c r="D149" s="148" t="s">
        <v>200</v>
      </c>
      <c r="E149" s="162" t="s">
        <v>1</v>
      </c>
      <c r="F149" s="163" t="s">
        <v>2353</v>
      </c>
      <c r="H149" s="164">
        <v>36</v>
      </c>
      <c r="I149" s="165"/>
      <c r="L149" s="161"/>
      <c r="M149" s="166"/>
      <c r="T149" s="167"/>
      <c r="AT149" s="162" t="s">
        <v>200</v>
      </c>
      <c r="AU149" s="162" t="s">
        <v>96</v>
      </c>
      <c r="AV149" s="14" t="s">
        <v>96</v>
      </c>
      <c r="AW149" s="14" t="s">
        <v>41</v>
      </c>
      <c r="AX149" s="14" t="s">
        <v>86</v>
      </c>
      <c r="AY149" s="162" t="s">
        <v>190</v>
      </c>
    </row>
    <row r="150" spans="2:65" s="15" customFormat="1" ht="11.25">
      <c r="B150" s="168"/>
      <c r="D150" s="148" t="s">
        <v>200</v>
      </c>
      <c r="E150" s="169" t="s">
        <v>1</v>
      </c>
      <c r="F150" s="170" t="s">
        <v>207</v>
      </c>
      <c r="H150" s="171">
        <v>436</v>
      </c>
      <c r="I150" s="172"/>
      <c r="L150" s="168"/>
      <c r="M150" s="173"/>
      <c r="T150" s="174"/>
      <c r="AT150" s="169" t="s">
        <v>200</v>
      </c>
      <c r="AU150" s="169" t="s">
        <v>96</v>
      </c>
      <c r="AV150" s="15" t="s">
        <v>198</v>
      </c>
      <c r="AW150" s="15" t="s">
        <v>41</v>
      </c>
      <c r="AX150" s="15" t="s">
        <v>94</v>
      </c>
      <c r="AY150" s="169" t="s">
        <v>190</v>
      </c>
    </row>
    <row r="151" spans="2:65" s="1" customFormat="1" ht="16.5" customHeight="1">
      <c r="B151" s="33"/>
      <c r="C151" s="134" t="s">
        <v>227</v>
      </c>
      <c r="D151" s="134" t="s">
        <v>193</v>
      </c>
      <c r="E151" s="135" t="s">
        <v>2354</v>
      </c>
      <c r="F151" s="136" t="s">
        <v>2355</v>
      </c>
      <c r="G151" s="137" t="s">
        <v>291</v>
      </c>
      <c r="H151" s="138">
        <v>4.3999999999999997E-2</v>
      </c>
      <c r="I151" s="139"/>
      <c r="J151" s="140">
        <f>ROUND(I151*H151,2)</f>
        <v>0</v>
      </c>
      <c r="K151" s="136" t="s">
        <v>197</v>
      </c>
      <c r="L151" s="33"/>
      <c r="M151" s="141" t="s">
        <v>1</v>
      </c>
      <c r="N151" s="142" t="s">
        <v>51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198</v>
      </c>
      <c r="AT151" s="145" t="s">
        <v>193</v>
      </c>
      <c r="AU151" s="145" t="s">
        <v>96</v>
      </c>
      <c r="AY151" s="17" t="s">
        <v>190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94</v>
      </c>
      <c r="BK151" s="146">
        <f>ROUND(I151*H151,2)</f>
        <v>0</v>
      </c>
      <c r="BL151" s="17" t="s">
        <v>198</v>
      </c>
      <c r="BM151" s="145" t="s">
        <v>2356</v>
      </c>
    </row>
    <row r="152" spans="2:65" s="12" customFormat="1" ht="11.25">
      <c r="B152" s="147"/>
      <c r="D152" s="148" t="s">
        <v>200</v>
      </c>
      <c r="E152" s="149" t="s">
        <v>1</v>
      </c>
      <c r="F152" s="150" t="s">
        <v>2357</v>
      </c>
      <c r="H152" s="149" t="s">
        <v>1</v>
      </c>
      <c r="I152" s="151"/>
      <c r="L152" s="147"/>
      <c r="M152" s="152"/>
      <c r="T152" s="153"/>
      <c r="AT152" s="149" t="s">
        <v>200</v>
      </c>
      <c r="AU152" s="149" t="s">
        <v>96</v>
      </c>
      <c r="AV152" s="12" t="s">
        <v>94</v>
      </c>
      <c r="AW152" s="12" t="s">
        <v>41</v>
      </c>
      <c r="AX152" s="12" t="s">
        <v>86</v>
      </c>
      <c r="AY152" s="149" t="s">
        <v>190</v>
      </c>
    </row>
    <row r="153" spans="2:65" s="12" customFormat="1" ht="11.25">
      <c r="B153" s="147"/>
      <c r="D153" s="148" t="s">
        <v>200</v>
      </c>
      <c r="E153" s="149" t="s">
        <v>1</v>
      </c>
      <c r="F153" s="150" t="s">
        <v>2358</v>
      </c>
      <c r="H153" s="149" t="s">
        <v>1</v>
      </c>
      <c r="I153" s="151"/>
      <c r="L153" s="147"/>
      <c r="M153" s="152"/>
      <c r="T153" s="153"/>
      <c r="AT153" s="149" t="s">
        <v>200</v>
      </c>
      <c r="AU153" s="149" t="s">
        <v>96</v>
      </c>
      <c r="AV153" s="12" t="s">
        <v>94</v>
      </c>
      <c r="AW153" s="12" t="s">
        <v>41</v>
      </c>
      <c r="AX153" s="12" t="s">
        <v>86</v>
      </c>
      <c r="AY153" s="149" t="s">
        <v>190</v>
      </c>
    </row>
    <row r="154" spans="2:65" s="12" customFormat="1" ht="11.25">
      <c r="B154" s="147"/>
      <c r="D154" s="148" t="s">
        <v>200</v>
      </c>
      <c r="E154" s="149" t="s">
        <v>1</v>
      </c>
      <c r="F154" s="150" t="s">
        <v>2359</v>
      </c>
      <c r="H154" s="149" t="s">
        <v>1</v>
      </c>
      <c r="I154" s="151"/>
      <c r="L154" s="147"/>
      <c r="M154" s="152"/>
      <c r="T154" s="153"/>
      <c r="AT154" s="149" t="s">
        <v>200</v>
      </c>
      <c r="AU154" s="149" t="s">
        <v>96</v>
      </c>
      <c r="AV154" s="12" t="s">
        <v>94</v>
      </c>
      <c r="AW154" s="12" t="s">
        <v>41</v>
      </c>
      <c r="AX154" s="12" t="s">
        <v>86</v>
      </c>
      <c r="AY154" s="149" t="s">
        <v>190</v>
      </c>
    </row>
    <row r="155" spans="2:65" s="14" customFormat="1" ht="11.25">
      <c r="B155" s="161"/>
      <c r="D155" s="148" t="s">
        <v>200</v>
      </c>
      <c r="E155" s="162" t="s">
        <v>1</v>
      </c>
      <c r="F155" s="163" t="s">
        <v>2360</v>
      </c>
      <c r="H155" s="164">
        <v>4.3999999999999997E-2</v>
      </c>
      <c r="I155" s="165"/>
      <c r="L155" s="161"/>
      <c r="M155" s="166"/>
      <c r="T155" s="167"/>
      <c r="AT155" s="162" t="s">
        <v>200</v>
      </c>
      <c r="AU155" s="162" t="s">
        <v>96</v>
      </c>
      <c r="AV155" s="14" t="s">
        <v>96</v>
      </c>
      <c r="AW155" s="14" t="s">
        <v>41</v>
      </c>
      <c r="AX155" s="14" t="s">
        <v>86</v>
      </c>
      <c r="AY155" s="162" t="s">
        <v>190</v>
      </c>
    </row>
    <row r="156" spans="2:65" s="15" customFormat="1" ht="11.25">
      <c r="B156" s="168"/>
      <c r="D156" s="148" t="s">
        <v>200</v>
      </c>
      <c r="E156" s="169" t="s">
        <v>1</v>
      </c>
      <c r="F156" s="170" t="s">
        <v>207</v>
      </c>
      <c r="H156" s="171">
        <v>4.3999999999999997E-2</v>
      </c>
      <c r="I156" s="172"/>
      <c r="L156" s="168"/>
      <c r="M156" s="173"/>
      <c r="T156" s="174"/>
      <c r="AT156" s="169" t="s">
        <v>200</v>
      </c>
      <c r="AU156" s="169" t="s">
        <v>96</v>
      </c>
      <c r="AV156" s="15" t="s">
        <v>198</v>
      </c>
      <c r="AW156" s="15" t="s">
        <v>41</v>
      </c>
      <c r="AX156" s="15" t="s">
        <v>94</v>
      </c>
      <c r="AY156" s="169" t="s">
        <v>190</v>
      </c>
    </row>
    <row r="157" spans="2:65" s="1" customFormat="1" ht="16.5" customHeight="1">
      <c r="B157" s="33"/>
      <c r="C157" s="175" t="s">
        <v>232</v>
      </c>
      <c r="D157" s="175" t="s">
        <v>593</v>
      </c>
      <c r="E157" s="176" t="s">
        <v>2361</v>
      </c>
      <c r="F157" s="177" t="s">
        <v>2362</v>
      </c>
      <c r="G157" s="178" t="s">
        <v>2363</v>
      </c>
      <c r="H157" s="179">
        <v>44.908000000000001</v>
      </c>
      <c r="I157" s="180"/>
      <c r="J157" s="181">
        <f>ROUND(I157*H157,2)</f>
        <v>0</v>
      </c>
      <c r="K157" s="177" t="s">
        <v>214</v>
      </c>
      <c r="L157" s="182"/>
      <c r="M157" s="183" t="s">
        <v>1</v>
      </c>
      <c r="N157" s="184" t="s">
        <v>51</v>
      </c>
      <c r="P157" s="143">
        <f>O157*H157</f>
        <v>0</v>
      </c>
      <c r="Q157" s="143">
        <v>1E-3</v>
      </c>
      <c r="R157" s="143">
        <f>Q157*H157</f>
        <v>4.4908000000000003E-2</v>
      </c>
      <c r="S157" s="143">
        <v>0</v>
      </c>
      <c r="T157" s="144">
        <f>S157*H157</f>
        <v>0</v>
      </c>
      <c r="AR157" s="145" t="s">
        <v>237</v>
      </c>
      <c r="AT157" s="145" t="s">
        <v>593</v>
      </c>
      <c r="AU157" s="145" t="s">
        <v>96</v>
      </c>
      <c r="AY157" s="17" t="s">
        <v>190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7" t="s">
        <v>94</v>
      </c>
      <c r="BK157" s="146">
        <f>ROUND(I157*H157,2)</f>
        <v>0</v>
      </c>
      <c r="BL157" s="17" t="s">
        <v>198</v>
      </c>
      <c r="BM157" s="145" t="s">
        <v>2364</v>
      </c>
    </row>
    <row r="158" spans="2:65" s="12" customFormat="1" ht="11.25">
      <c r="B158" s="147"/>
      <c r="D158" s="148" t="s">
        <v>200</v>
      </c>
      <c r="E158" s="149" t="s">
        <v>1</v>
      </c>
      <c r="F158" s="150" t="s">
        <v>2365</v>
      </c>
      <c r="H158" s="149" t="s">
        <v>1</v>
      </c>
      <c r="I158" s="151"/>
      <c r="L158" s="147"/>
      <c r="M158" s="152"/>
      <c r="T158" s="153"/>
      <c r="AT158" s="149" t="s">
        <v>200</v>
      </c>
      <c r="AU158" s="149" t="s">
        <v>96</v>
      </c>
      <c r="AV158" s="12" t="s">
        <v>94</v>
      </c>
      <c r="AW158" s="12" t="s">
        <v>41</v>
      </c>
      <c r="AX158" s="12" t="s">
        <v>86</v>
      </c>
      <c r="AY158" s="149" t="s">
        <v>190</v>
      </c>
    </row>
    <row r="159" spans="2:65" s="14" customFormat="1" ht="11.25">
      <c r="B159" s="161"/>
      <c r="D159" s="148" t="s">
        <v>200</v>
      </c>
      <c r="E159" s="162" t="s">
        <v>1</v>
      </c>
      <c r="F159" s="163" t="s">
        <v>2366</v>
      </c>
      <c r="H159" s="164">
        <v>44.908000000000001</v>
      </c>
      <c r="I159" s="165"/>
      <c r="L159" s="161"/>
      <c r="M159" s="166"/>
      <c r="T159" s="167"/>
      <c r="AT159" s="162" t="s">
        <v>200</v>
      </c>
      <c r="AU159" s="162" t="s">
        <v>96</v>
      </c>
      <c r="AV159" s="14" t="s">
        <v>96</v>
      </c>
      <c r="AW159" s="14" t="s">
        <v>41</v>
      </c>
      <c r="AX159" s="14" t="s">
        <v>94</v>
      </c>
      <c r="AY159" s="162" t="s">
        <v>190</v>
      </c>
    </row>
    <row r="160" spans="2:65" s="1" customFormat="1" ht="24.2" customHeight="1">
      <c r="B160" s="33"/>
      <c r="C160" s="134" t="s">
        <v>237</v>
      </c>
      <c r="D160" s="134" t="s">
        <v>193</v>
      </c>
      <c r="E160" s="135" t="s">
        <v>2367</v>
      </c>
      <c r="F160" s="136" t="s">
        <v>2368</v>
      </c>
      <c r="G160" s="137" t="s">
        <v>196</v>
      </c>
      <c r="H160" s="138">
        <v>4578</v>
      </c>
      <c r="I160" s="139"/>
      <c r="J160" s="140">
        <f>ROUND(I160*H160,2)</f>
        <v>0</v>
      </c>
      <c r="K160" s="136" t="s">
        <v>197</v>
      </c>
      <c r="L160" s="33"/>
      <c r="M160" s="141" t="s">
        <v>1</v>
      </c>
      <c r="N160" s="142" t="s">
        <v>51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198</v>
      </c>
      <c r="AT160" s="145" t="s">
        <v>193</v>
      </c>
      <c r="AU160" s="145" t="s">
        <v>96</v>
      </c>
      <c r="AY160" s="17" t="s">
        <v>190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94</v>
      </c>
      <c r="BK160" s="146">
        <f>ROUND(I160*H160,2)</f>
        <v>0</v>
      </c>
      <c r="BL160" s="17" t="s">
        <v>198</v>
      </c>
      <c r="BM160" s="145" t="s">
        <v>2369</v>
      </c>
    </row>
    <row r="161" spans="2:65" s="12" customFormat="1" ht="11.25">
      <c r="B161" s="147"/>
      <c r="D161" s="148" t="s">
        <v>200</v>
      </c>
      <c r="E161" s="149" t="s">
        <v>1</v>
      </c>
      <c r="F161" s="150" t="s">
        <v>2370</v>
      </c>
      <c r="H161" s="149" t="s">
        <v>1</v>
      </c>
      <c r="I161" s="151"/>
      <c r="L161" s="147"/>
      <c r="M161" s="152"/>
      <c r="T161" s="153"/>
      <c r="AT161" s="149" t="s">
        <v>200</v>
      </c>
      <c r="AU161" s="149" t="s">
        <v>96</v>
      </c>
      <c r="AV161" s="12" t="s">
        <v>94</v>
      </c>
      <c r="AW161" s="12" t="s">
        <v>41</v>
      </c>
      <c r="AX161" s="12" t="s">
        <v>86</v>
      </c>
      <c r="AY161" s="149" t="s">
        <v>190</v>
      </c>
    </row>
    <row r="162" spans="2:65" s="14" customFormat="1" ht="11.25">
      <c r="B162" s="161"/>
      <c r="D162" s="148" t="s">
        <v>200</v>
      </c>
      <c r="E162" s="162" t="s">
        <v>1</v>
      </c>
      <c r="F162" s="163" t="s">
        <v>2371</v>
      </c>
      <c r="H162" s="164">
        <v>4578</v>
      </c>
      <c r="I162" s="165"/>
      <c r="L162" s="161"/>
      <c r="M162" s="166"/>
      <c r="T162" s="167"/>
      <c r="AT162" s="162" t="s">
        <v>200</v>
      </c>
      <c r="AU162" s="162" t="s">
        <v>96</v>
      </c>
      <c r="AV162" s="14" t="s">
        <v>96</v>
      </c>
      <c r="AW162" s="14" t="s">
        <v>41</v>
      </c>
      <c r="AX162" s="14" t="s">
        <v>94</v>
      </c>
      <c r="AY162" s="162" t="s">
        <v>190</v>
      </c>
    </row>
    <row r="163" spans="2:65" s="1" customFormat="1" ht="16.5" customHeight="1">
      <c r="B163" s="33"/>
      <c r="C163" s="134" t="s">
        <v>244</v>
      </c>
      <c r="D163" s="134" t="s">
        <v>193</v>
      </c>
      <c r="E163" s="135" t="s">
        <v>731</v>
      </c>
      <c r="F163" s="136" t="s">
        <v>732</v>
      </c>
      <c r="G163" s="137" t="s">
        <v>291</v>
      </c>
      <c r="H163" s="138">
        <v>4.4999999999999998E-2</v>
      </c>
      <c r="I163" s="139"/>
      <c r="J163" s="140">
        <f>ROUND(I163*H163,2)</f>
        <v>0</v>
      </c>
      <c r="K163" s="136" t="s">
        <v>197</v>
      </c>
      <c r="L163" s="33"/>
      <c r="M163" s="141" t="s">
        <v>1</v>
      </c>
      <c r="N163" s="142" t="s">
        <v>51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198</v>
      </c>
      <c r="AT163" s="145" t="s">
        <v>193</v>
      </c>
      <c r="AU163" s="145" t="s">
        <v>96</v>
      </c>
      <c r="AY163" s="17" t="s">
        <v>190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94</v>
      </c>
      <c r="BK163" s="146">
        <f>ROUND(I163*H163,2)</f>
        <v>0</v>
      </c>
      <c r="BL163" s="17" t="s">
        <v>198</v>
      </c>
      <c r="BM163" s="145" t="s">
        <v>2372</v>
      </c>
    </row>
    <row r="164" spans="2:65" s="11" customFormat="1" ht="22.9" customHeight="1">
      <c r="B164" s="122"/>
      <c r="D164" s="123" t="s">
        <v>85</v>
      </c>
      <c r="E164" s="132" t="s">
        <v>2373</v>
      </c>
      <c r="F164" s="132" t="s">
        <v>2374</v>
      </c>
      <c r="I164" s="125"/>
      <c r="J164" s="133">
        <f>BK164</f>
        <v>0</v>
      </c>
      <c r="L164" s="122"/>
      <c r="M164" s="127"/>
      <c r="P164" s="128">
        <f>SUM(P165:P180)</f>
        <v>0</v>
      </c>
      <c r="R164" s="128">
        <f>SUM(R165:R180)</f>
        <v>0.35432000000000002</v>
      </c>
      <c r="T164" s="129">
        <f>SUM(T165:T180)</f>
        <v>0</v>
      </c>
      <c r="AR164" s="123" t="s">
        <v>94</v>
      </c>
      <c r="AT164" s="130" t="s">
        <v>85</v>
      </c>
      <c r="AU164" s="130" t="s">
        <v>94</v>
      </c>
      <c r="AY164" s="123" t="s">
        <v>190</v>
      </c>
      <c r="BK164" s="131">
        <f>SUM(BK165:BK180)</f>
        <v>0</v>
      </c>
    </row>
    <row r="165" spans="2:65" s="1" customFormat="1" ht="21.75" customHeight="1">
      <c r="B165" s="33"/>
      <c r="C165" s="134" t="s">
        <v>252</v>
      </c>
      <c r="D165" s="134" t="s">
        <v>193</v>
      </c>
      <c r="E165" s="135" t="s">
        <v>2375</v>
      </c>
      <c r="F165" s="136" t="s">
        <v>2376</v>
      </c>
      <c r="G165" s="137" t="s">
        <v>218</v>
      </c>
      <c r="H165" s="138">
        <v>1433</v>
      </c>
      <c r="I165" s="139"/>
      <c r="J165" s="140">
        <f>ROUND(I165*H165,2)</f>
        <v>0</v>
      </c>
      <c r="K165" s="136" t="s">
        <v>197</v>
      </c>
      <c r="L165" s="33"/>
      <c r="M165" s="141" t="s">
        <v>1</v>
      </c>
      <c r="N165" s="142" t="s">
        <v>51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198</v>
      </c>
      <c r="AT165" s="145" t="s">
        <v>193</v>
      </c>
      <c r="AU165" s="145" t="s">
        <v>96</v>
      </c>
      <c r="AY165" s="17" t="s">
        <v>190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94</v>
      </c>
      <c r="BK165" s="146">
        <f>ROUND(I165*H165,2)</f>
        <v>0</v>
      </c>
      <c r="BL165" s="17" t="s">
        <v>198</v>
      </c>
      <c r="BM165" s="145" t="s">
        <v>2377</v>
      </c>
    </row>
    <row r="166" spans="2:65" s="12" customFormat="1" ht="11.25">
      <c r="B166" s="147"/>
      <c r="D166" s="148" t="s">
        <v>200</v>
      </c>
      <c r="E166" s="149" t="s">
        <v>1</v>
      </c>
      <c r="F166" s="150" t="s">
        <v>2378</v>
      </c>
      <c r="H166" s="149" t="s">
        <v>1</v>
      </c>
      <c r="I166" s="151"/>
      <c r="L166" s="147"/>
      <c r="M166" s="152"/>
      <c r="T166" s="153"/>
      <c r="AT166" s="149" t="s">
        <v>200</v>
      </c>
      <c r="AU166" s="149" t="s">
        <v>96</v>
      </c>
      <c r="AV166" s="12" t="s">
        <v>94</v>
      </c>
      <c r="AW166" s="12" t="s">
        <v>41</v>
      </c>
      <c r="AX166" s="12" t="s">
        <v>86</v>
      </c>
      <c r="AY166" s="149" t="s">
        <v>190</v>
      </c>
    </row>
    <row r="167" spans="2:65" s="12" customFormat="1" ht="11.25">
      <c r="B167" s="147"/>
      <c r="D167" s="148" t="s">
        <v>200</v>
      </c>
      <c r="E167" s="149" t="s">
        <v>1</v>
      </c>
      <c r="F167" s="150" t="s">
        <v>2379</v>
      </c>
      <c r="H167" s="149" t="s">
        <v>1</v>
      </c>
      <c r="I167" s="151"/>
      <c r="L167" s="147"/>
      <c r="M167" s="152"/>
      <c r="T167" s="153"/>
      <c r="AT167" s="149" t="s">
        <v>200</v>
      </c>
      <c r="AU167" s="149" t="s">
        <v>96</v>
      </c>
      <c r="AV167" s="12" t="s">
        <v>94</v>
      </c>
      <c r="AW167" s="12" t="s">
        <v>41</v>
      </c>
      <c r="AX167" s="12" t="s">
        <v>86</v>
      </c>
      <c r="AY167" s="149" t="s">
        <v>190</v>
      </c>
    </row>
    <row r="168" spans="2:65" s="14" customFormat="1" ht="11.25">
      <c r="B168" s="161"/>
      <c r="D168" s="148" t="s">
        <v>200</v>
      </c>
      <c r="E168" s="162" t="s">
        <v>1</v>
      </c>
      <c r="F168" s="163" t="s">
        <v>2380</v>
      </c>
      <c r="H168" s="164">
        <v>1433</v>
      </c>
      <c r="I168" s="165"/>
      <c r="L168" s="161"/>
      <c r="M168" s="166"/>
      <c r="T168" s="167"/>
      <c r="AT168" s="162" t="s">
        <v>200</v>
      </c>
      <c r="AU168" s="162" t="s">
        <v>96</v>
      </c>
      <c r="AV168" s="14" t="s">
        <v>96</v>
      </c>
      <c r="AW168" s="14" t="s">
        <v>41</v>
      </c>
      <c r="AX168" s="14" t="s">
        <v>86</v>
      </c>
      <c r="AY168" s="162" t="s">
        <v>190</v>
      </c>
    </row>
    <row r="169" spans="2:65" s="15" customFormat="1" ht="11.25">
      <c r="B169" s="168"/>
      <c r="D169" s="148" t="s">
        <v>200</v>
      </c>
      <c r="E169" s="169" t="s">
        <v>1</v>
      </c>
      <c r="F169" s="170" t="s">
        <v>207</v>
      </c>
      <c r="H169" s="171">
        <v>1433</v>
      </c>
      <c r="I169" s="172"/>
      <c r="L169" s="168"/>
      <c r="M169" s="173"/>
      <c r="T169" s="174"/>
      <c r="AT169" s="169" t="s">
        <v>200</v>
      </c>
      <c r="AU169" s="169" t="s">
        <v>96</v>
      </c>
      <c r="AV169" s="15" t="s">
        <v>198</v>
      </c>
      <c r="AW169" s="15" t="s">
        <v>41</v>
      </c>
      <c r="AX169" s="15" t="s">
        <v>94</v>
      </c>
      <c r="AY169" s="169" t="s">
        <v>190</v>
      </c>
    </row>
    <row r="170" spans="2:65" s="1" customFormat="1" ht="16.5" customHeight="1">
      <c r="B170" s="33"/>
      <c r="C170" s="134" t="s">
        <v>191</v>
      </c>
      <c r="D170" s="134" t="s">
        <v>193</v>
      </c>
      <c r="E170" s="135" t="s">
        <v>2381</v>
      </c>
      <c r="F170" s="136" t="s">
        <v>2382</v>
      </c>
      <c r="G170" s="137" t="s">
        <v>218</v>
      </c>
      <c r="H170" s="138">
        <v>4300</v>
      </c>
      <c r="I170" s="139"/>
      <c r="J170" s="140">
        <f>ROUND(I170*H170,2)</f>
        <v>0</v>
      </c>
      <c r="K170" s="136" t="s">
        <v>197</v>
      </c>
      <c r="L170" s="33"/>
      <c r="M170" s="141" t="s">
        <v>1</v>
      </c>
      <c r="N170" s="142" t="s">
        <v>51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198</v>
      </c>
      <c r="AT170" s="145" t="s">
        <v>193</v>
      </c>
      <c r="AU170" s="145" t="s">
        <v>96</v>
      </c>
      <c r="AY170" s="17" t="s">
        <v>190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94</v>
      </c>
      <c r="BK170" s="146">
        <f>ROUND(I170*H170,2)</f>
        <v>0</v>
      </c>
      <c r="BL170" s="17" t="s">
        <v>198</v>
      </c>
      <c r="BM170" s="145" t="s">
        <v>2383</v>
      </c>
    </row>
    <row r="171" spans="2:65" s="12" customFormat="1" ht="11.25">
      <c r="B171" s="147"/>
      <c r="D171" s="148" t="s">
        <v>200</v>
      </c>
      <c r="E171" s="149" t="s">
        <v>1</v>
      </c>
      <c r="F171" s="150" t="s">
        <v>2378</v>
      </c>
      <c r="H171" s="149" t="s">
        <v>1</v>
      </c>
      <c r="I171" s="151"/>
      <c r="L171" s="147"/>
      <c r="M171" s="152"/>
      <c r="T171" s="153"/>
      <c r="AT171" s="149" t="s">
        <v>200</v>
      </c>
      <c r="AU171" s="149" t="s">
        <v>96</v>
      </c>
      <c r="AV171" s="12" t="s">
        <v>94</v>
      </c>
      <c r="AW171" s="12" t="s">
        <v>41</v>
      </c>
      <c r="AX171" s="12" t="s">
        <v>86</v>
      </c>
      <c r="AY171" s="149" t="s">
        <v>190</v>
      </c>
    </row>
    <row r="172" spans="2:65" s="14" customFormat="1" ht="11.25">
      <c r="B172" s="161"/>
      <c r="D172" s="148" t="s">
        <v>200</v>
      </c>
      <c r="E172" s="162" t="s">
        <v>1</v>
      </c>
      <c r="F172" s="163" t="s">
        <v>2384</v>
      </c>
      <c r="H172" s="164">
        <v>4300</v>
      </c>
      <c r="I172" s="165"/>
      <c r="L172" s="161"/>
      <c r="M172" s="166"/>
      <c r="T172" s="167"/>
      <c r="AT172" s="162" t="s">
        <v>200</v>
      </c>
      <c r="AU172" s="162" t="s">
        <v>96</v>
      </c>
      <c r="AV172" s="14" t="s">
        <v>96</v>
      </c>
      <c r="AW172" s="14" t="s">
        <v>41</v>
      </c>
      <c r="AX172" s="14" t="s">
        <v>86</v>
      </c>
      <c r="AY172" s="162" t="s">
        <v>190</v>
      </c>
    </row>
    <row r="173" spans="2:65" s="15" customFormat="1" ht="11.25">
      <c r="B173" s="168"/>
      <c r="D173" s="148" t="s">
        <v>200</v>
      </c>
      <c r="E173" s="169" t="s">
        <v>2312</v>
      </c>
      <c r="F173" s="170" t="s">
        <v>207</v>
      </c>
      <c r="H173" s="171">
        <v>4300</v>
      </c>
      <c r="I173" s="172"/>
      <c r="L173" s="168"/>
      <c r="M173" s="173"/>
      <c r="T173" s="174"/>
      <c r="AT173" s="169" t="s">
        <v>200</v>
      </c>
      <c r="AU173" s="169" t="s">
        <v>96</v>
      </c>
      <c r="AV173" s="15" t="s">
        <v>198</v>
      </c>
      <c r="AW173" s="15" t="s">
        <v>41</v>
      </c>
      <c r="AX173" s="15" t="s">
        <v>94</v>
      </c>
      <c r="AY173" s="169" t="s">
        <v>190</v>
      </c>
    </row>
    <row r="174" spans="2:65" s="1" customFormat="1" ht="16.5" customHeight="1">
      <c r="B174" s="33"/>
      <c r="C174" s="175" t="s">
        <v>8</v>
      </c>
      <c r="D174" s="175" t="s">
        <v>593</v>
      </c>
      <c r="E174" s="176" t="s">
        <v>2385</v>
      </c>
      <c r="F174" s="177" t="s">
        <v>2386</v>
      </c>
      <c r="G174" s="178" t="s">
        <v>218</v>
      </c>
      <c r="H174" s="179">
        <v>1200</v>
      </c>
      <c r="I174" s="180"/>
      <c r="J174" s="181">
        <f>ROUND(I174*H174,2)</f>
        <v>0</v>
      </c>
      <c r="K174" s="177" t="s">
        <v>214</v>
      </c>
      <c r="L174" s="182"/>
      <c r="M174" s="183" t="s">
        <v>1</v>
      </c>
      <c r="N174" s="184" t="s">
        <v>51</v>
      </c>
      <c r="P174" s="143">
        <f>O174*H174</f>
        <v>0</v>
      </c>
      <c r="Q174" s="143">
        <v>8.0000000000000007E-5</v>
      </c>
      <c r="R174" s="143">
        <f>Q174*H174</f>
        <v>9.6000000000000002E-2</v>
      </c>
      <c r="S174" s="143">
        <v>0</v>
      </c>
      <c r="T174" s="144">
        <f>S174*H174</f>
        <v>0</v>
      </c>
      <c r="AR174" s="145" t="s">
        <v>237</v>
      </c>
      <c r="AT174" s="145" t="s">
        <v>593</v>
      </c>
      <c r="AU174" s="145" t="s">
        <v>96</v>
      </c>
      <c r="AY174" s="17" t="s">
        <v>190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94</v>
      </c>
      <c r="BK174" s="146">
        <f>ROUND(I174*H174,2)</f>
        <v>0</v>
      </c>
      <c r="BL174" s="17" t="s">
        <v>198</v>
      </c>
      <c r="BM174" s="145" t="s">
        <v>2387</v>
      </c>
    </row>
    <row r="175" spans="2:65" s="1" customFormat="1" ht="16.5" customHeight="1">
      <c r="B175" s="33"/>
      <c r="C175" s="175" t="s">
        <v>272</v>
      </c>
      <c r="D175" s="175" t="s">
        <v>593</v>
      </c>
      <c r="E175" s="176" t="s">
        <v>2388</v>
      </c>
      <c r="F175" s="177" t="s">
        <v>2389</v>
      </c>
      <c r="G175" s="178" t="s">
        <v>218</v>
      </c>
      <c r="H175" s="179">
        <v>1300</v>
      </c>
      <c r="I175" s="180"/>
      <c r="J175" s="181">
        <f>ROUND(I175*H175,2)</f>
        <v>0</v>
      </c>
      <c r="K175" s="177" t="s">
        <v>214</v>
      </c>
      <c r="L175" s="182"/>
      <c r="M175" s="183" t="s">
        <v>1</v>
      </c>
      <c r="N175" s="184" t="s">
        <v>51</v>
      </c>
      <c r="P175" s="143">
        <f>O175*H175</f>
        <v>0</v>
      </c>
      <c r="Q175" s="143">
        <v>8.0000000000000007E-5</v>
      </c>
      <c r="R175" s="143">
        <f>Q175*H175</f>
        <v>0.10400000000000001</v>
      </c>
      <c r="S175" s="143">
        <v>0</v>
      </c>
      <c r="T175" s="144">
        <f>S175*H175</f>
        <v>0</v>
      </c>
      <c r="AR175" s="145" t="s">
        <v>237</v>
      </c>
      <c r="AT175" s="145" t="s">
        <v>593</v>
      </c>
      <c r="AU175" s="145" t="s">
        <v>96</v>
      </c>
      <c r="AY175" s="17" t="s">
        <v>190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7" t="s">
        <v>94</v>
      </c>
      <c r="BK175" s="146">
        <f>ROUND(I175*H175,2)</f>
        <v>0</v>
      </c>
      <c r="BL175" s="17" t="s">
        <v>198</v>
      </c>
      <c r="BM175" s="145" t="s">
        <v>2390</v>
      </c>
    </row>
    <row r="176" spans="2:65" s="1" customFormat="1" ht="16.5" customHeight="1">
      <c r="B176" s="33"/>
      <c r="C176" s="175" t="s">
        <v>277</v>
      </c>
      <c r="D176" s="175" t="s">
        <v>593</v>
      </c>
      <c r="E176" s="176" t="s">
        <v>2391</v>
      </c>
      <c r="F176" s="177" t="s">
        <v>2392</v>
      </c>
      <c r="G176" s="178" t="s">
        <v>218</v>
      </c>
      <c r="H176" s="179">
        <v>800</v>
      </c>
      <c r="I176" s="180"/>
      <c r="J176" s="181">
        <f>ROUND(I176*H176,2)</f>
        <v>0</v>
      </c>
      <c r="K176" s="177" t="s">
        <v>214</v>
      </c>
      <c r="L176" s="182"/>
      <c r="M176" s="183" t="s">
        <v>1</v>
      </c>
      <c r="N176" s="184" t="s">
        <v>51</v>
      </c>
      <c r="P176" s="143">
        <f>O176*H176</f>
        <v>0</v>
      </c>
      <c r="Q176" s="143">
        <v>8.0000000000000007E-5</v>
      </c>
      <c r="R176" s="143">
        <f>Q176*H176</f>
        <v>6.4000000000000001E-2</v>
      </c>
      <c r="S176" s="143">
        <v>0</v>
      </c>
      <c r="T176" s="144">
        <f>S176*H176</f>
        <v>0</v>
      </c>
      <c r="AR176" s="145" t="s">
        <v>237</v>
      </c>
      <c r="AT176" s="145" t="s">
        <v>593</v>
      </c>
      <c r="AU176" s="145" t="s">
        <v>96</v>
      </c>
      <c r="AY176" s="17" t="s">
        <v>190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7" t="s">
        <v>94</v>
      </c>
      <c r="BK176" s="146">
        <f>ROUND(I176*H176,2)</f>
        <v>0</v>
      </c>
      <c r="BL176" s="17" t="s">
        <v>198</v>
      </c>
      <c r="BM176" s="145" t="s">
        <v>2393</v>
      </c>
    </row>
    <row r="177" spans="2:65" s="1" customFormat="1" ht="16.5" customHeight="1">
      <c r="B177" s="33"/>
      <c r="C177" s="175" t="s">
        <v>282</v>
      </c>
      <c r="D177" s="175" t="s">
        <v>593</v>
      </c>
      <c r="E177" s="176" t="s">
        <v>2394</v>
      </c>
      <c r="F177" s="177" t="s">
        <v>2395</v>
      </c>
      <c r="G177" s="178" t="s">
        <v>218</v>
      </c>
      <c r="H177" s="179">
        <v>1000</v>
      </c>
      <c r="I177" s="180"/>
      <c r="J177" s="181">
        <f>ROUND(I177*H177,2)</f>
        <v>0</v>
      </c>
      <c r="K177" s="177" t="s">
        <v>214</v>
      </c>
      <c r="L177" s="182"/>
      <c r="M177" s="183" t="s">
        <v>1</v>
      </c>
      <c r="N177" s="184" t="s">
        <v>51</v>
      </c>
      <c r="P177" s="143">
        <f>O177*H177</f>
        <v>0</v>
      </c>
      <c r="Q177" s="143">
        <v>8.0000000000000007E-5</v>
      </c>
      <c r="R177" s="143">
        <f>Q177*H177</f>
        <v>0.08</v>
      </c>
      <c r="S177" s="143">
        <v>0</v>
      </c>
      <c r="T177" s="144">
        <f>S177*H177</f>
        <v>0</v>
      </c>
      <c r="AR177" s="145" t="s">
        <v>237</v>
      </c>
      <c r="AT177" s="145" t="s">
        <v>593</v>
      </c>
      <c r="AU177" s="145" t="s">
        <v>96</v>
      </c>
      <c r="AY177" s="17" t="s">
        <v>190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94</v>
      </c>
      <c r="BK177" s="146">
        <f>ROUND(I177*H177,2)</f>
        <v>0</v>
      </c>
      <c r="BL177" s="17" t="s">
        <v>198</v>
      </c>
      <c r="BM177" s="145" t="s">
        <v>2396</v>
      </c>
    </row>
    <row r="178" spans="2:65" s="1" customFormat="1" ht="16.5" customHeight="1">
      <c r="B178" s="33"/>
      <c r="C178" s="175" t="s">
        <v>288</v>
      </c>
      <c r="D178" s="175" t="s">
        <v>593</v>
      </c>
      <c r="E178" s="176" t="s">
        <v>2397</v>
      </c>
      <c r="F178" s="177" t="s">
        <v>2398</v>
      </c>
      <c r="G178" s="178" t="s">
        <v>218</v>
      </c>
      <c r="H178" s="179">
        <v>129</v>
      </c>
      <c r="I178" s="180"/>
      <c r="J178" s="181">
        <f>ROUND(I178*H178,2)</f>
        <v>0</v>
      </c>
      <c r="K178" s="177" t="s">
        <v>214</v>
      </c>
      <c r="L178" s="182"/>
      <c r="M178" s="183" t="s">
        <v>1</v>
      </c>
      <c r="N178" s="184" t="s">
        <v>51</v>
      </c>
      <c r="P178" s="143">
        <f>O178*H178</f>
        <v>0</v>
      </c>
      <c r="Q178" s="143">
        <v>8.0000000000000007E-5</v>
      </c>
      <c r="R178" s="143">
        <f>Q178*H178</f>
        <v>1.0320000000000001E-2</v>
      </c>
      <c r="S178" s="143">
        <v>0</v>
      </c>
      <c r="T178" s="144">
        <f>S178*H178</f>
        <v>0</v>
      </c>
      <c r="AR178" s="145" t="s">
        <v>237</v>
      </c>
      <c r="AT178" s="145" t="s">
        <v>593</v>
      </c>
      <c r="AU178" s="145" t="s">
        <v>96</v>
      </c>
      <c r="AY178" s="17" t="s">
        <v>190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94</v>
      </c>
      <c r="BK178" s="146">
        <f>ROUND(I178*H178,2)</f>
        <v>0</v>
      </c>
      <c r="BL178" s="17" t="s">
        <v>198</v>
      </c>
      <c r="BM178" s="145" t="s">
        <v>2399</v>
      </c>
    </row>
    <row r="179" spans="2:65" s="14" customFormat="1" ht="11.25">
      <c r="B179" s="161"/>
      <c r="D179" s="148" t="s">
        <v>200</v>
      </c>
      <c r="E179" s="162" t="s">
        <v>1</v>
      </c>
      <c r="F179" s="163" t="s">
        <v>2400</v>
      </c>
      <c r="H179" s="164">
        <v>129</v>
      </c>
      <c r="I179" s="165"/>
      <c r="L179" s="161"/>
      <c r="M179" s="166"/>
      <c r="T179" s="167"/>
      <c r="AT179" s="162" t="s">
        <v>200</v>
      </c>
      <c r="AU179" s="162" t="s">
        <v>96</v>
      </c>
      <c r="AV179" s="14" t="s">
        <v>96</v>
      </c>
      <c r="AW179" s="14" t="s">
        <v>41</v>
      </c>
      <c r="AX179" s="14" t="s">
        <v>94</v>
      </c>
      <c r="AY179" s="162" t="s">
        <v>190</v>
      </c>
    </row>
    <row r="180" spans="2:65" s="1" customFormat="1" ht="16.5" customHeight="1">
      <c r="B180" s="33"/>
      <c r="C180" s="134" t="s">
        <v>293</v>
      </c>
      <c r="D180" s="134" t="s">
        <v>193</v>
      </c>
      <c r="E180" s="135" t="s">
        <v>731</v>
      </c>
      <c r="F180" s="136" t="s">
        <v>732</v>
      </c>
      <c r="G180" s="137" t="s">
        <v>291</v>
      </c>
      <c r="H180" s="138">
        <v>0.35399999999999998</v>
      </c>
      <c r="I180" s="139"/>
      <c r="J180" s="140">
        <f>ROUND(I180*H180,2)</f>
        <v>0</v>
      </c>
      <c r="K180" s="136" t="s">
        <v>197</v>
      </c>
      <c r="L180" s="33"/>
      <c r="M180" s="141" t="s">
        <v>1</v>
      </c>
      <c r="N180" s="142" t="s">
        <v>51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198</v>
      </c>
      <c r="AT180" s="145" t="s">
        <v>193</v>
      </c>
      <c r="AU180" s="145" t="s">
        <v>96</v>
      </c>
      <c r="AY180" s="17" t="s">
        <v>190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7" t="s">
        <v>94</v>
      </c>
      <c r="BK180" s="146">
        <f>ROUND(I180*H180,2)</f>
        <v>0</v>
      </c>
      <c r="BL180" s="17" t="s">
        <v>198</v>
      </c>
      <c r="BM180" s="145" t="s">
        <v>2401</v>
      </c>
    </row>
    <row r="181" spans="2:65" s="11" customFormat="1" ht="22.9" customHeight="1">
      <c r="B181" s="122"/>
      <c r="D181" s="123" t="s">
        <v>85</v>
      </c>
      <c r="E181" s="132" t="s">
        <v>2402</v>
      </c>
      <c r="F181" s="132" t="s">
        <v>2403</v>
      </c>
      <c r="I181" s="125"/>
      <c r="J181" s="133">
        <f>BK181</f>
        <v>0</v>
      </c>
      <c r="L181" s="122"/>
      <c r="M181" s="127"/>
      <c r="P181" s="128">
        <f>SUM(P182:P204)</f>
        <v>0</v>
      </c>
      <c r="R181" s="128">
        <f>SUM(R182:R204)</f>
        <v>6.0625999999999999E-2</v>
      </c>
      <c r="T181" s="129">
        <f>SUM(T182:T204)</f>
        <v>0</v>
      </c>
      <c r="AR181" s="123" t="s">
        <v>94</v>
      </c>
      <c r="AT181" s="130" t="s">
        <v>85</v>
      </c>
      <c r="AU181" s="130" t="s">
        <v>94</v>
      </c>
      <c r="AY181" s="123" t="s">
        <v>190</v>
      </c>
      <c r="BK181" s="131">
        <f>SUM(BK182:BK204)</f>
        <v>0</v>
      </c>
    </row>
    <row r="182" spans="2:65" s="1" customFormat="1" ht="16.5" customHeight="1">
      <c r="B182" s="33"/>
      <c r="C182" s="134" t="s">
        <v>297</v>
      </c>
      <c r="D182" s="134" t="s">
        <v>193</v>
      </c>
      <c r="E182" s="135" t="s">
        <v>2404</v>
      </c>
      <c r="F182" s="136" t="s">
        <v>2405</v>
      </c>
      <c r="G182" s="137" t="s">
        <v>196</v>
      </c>
      <c r="H182" s="138">
        <v>1962</v>
      </c>
      <c r="I182" s="139"/>
      <c r="J182" s="140">
        <f>ROUND(I182*H182,2)</f>
        <v>0</v>
      </c>
      <c r="K182" s="136" t="s">
        <v>197</v>
      </c>
      <c r="L182" s="33"/>
      <c r="M182" s="141" t="s">
        <v>1</v>
      </c>
      <c r="N182" s="142" t="s">
        <v>51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198</v>
      </c>
      <c r="AT182" s="145" t="s">
        <v>193</v>
      </c>
      <c r="AU182" s="145" t="s">
        <v>96</v>
      </c>
      <c r="AY182" s="17" t="s">
        <v>190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7" t="s">
        <v>94</v>
      </c>
      <c r="BK182" s="146">
        <f>ROUND(I182*H182,2)</f>
        <v>0</v>
      </c>
      <c r="BL182" s="17" t="s">
        <v>198</v>
      </c>
      <c r="BM182" s="145" t="s">
        <v>2406</v>
      </c>
    </row>
    <row r="183" spans="2:65" s="12" customFormat="1" ht="11.25">
      <c r="B183" s="147"/>
      <c r="D183" s="148" t="s">
        <v>200</v>
      </c>
      <c r="E183" s="149" t="s">
        <v>1</v>
      </c>
      <c r="F183" s="150" t="s">
        <v>2407</v>
      </c>
      <c r="H183" s="149" t="s">
        <v>1</v>
      </c>
      <c r="I183" s="151"/>
      <c r="L183" s="147"/>
      <c r="M183" s="152"/>
      <c r="T183" s="153"/>
      <c r="AT183" s="149" t="s">
        <v>200</v>
      </c>
      <c r="AU183" s="149" t="s">
        <v>96</v>
      </c>
      <c r="AV183" s="12" t="s">
        <v>94</v>
      </c>
      <c r="AW183" s="12" t="s">
        <v>41</v>
      </c>
      <c r="AX183" s="12" t="s">
        <v>86</v>
      </c>
      <c r="AY183" s="149" t="s">
        <v>190</v>
      </c>
    </row>
    <row r="184" spans="2:65" s="12" customFormat="1" ht="11.25">
      <c r="B184" s="147"/>
      <c r="D184" s="148" t="s">
        <v>200</v>
      </c>
      <c r="E184" s="149" t="s">
        <v>1</v>
      </c>
      <c r="F184" s="150" t="s">
        <v>2408</v>
      </c>
      <c r="H184" s="149" t="s">
        <v>1</v>
      </c>
      <c r="I184" s="151"/>
      <c r="L184" s="147"/>
      <c r="M184" s="152"/>
      <c r="T184" s="153"/>
      <c r="AT184" s="149" t="s">
        <v>200</v>
      </c>
      <c r="AU184" s="149" t="s">
        <v>96</v>
      </c>
      <c r="AV184" s="12" t="s">
        <v>94</v>
      </c>
      <c r="AW184" s="12" t="s">
        <v>41</v>
      </c>
      <c r="AX184" s="12" t="s">
        <v>86</v>
      </c>
      <c r="AY184" s="149" t="s">
        <v>190</v>
      </c>
    </row>
    <row r="185" spans="2:65" s="14" customFormat="1" ht="11.25">
      <c r="B185" s="161"/>
      <c r="D185" s="148" t="s">
        <v>200</v>
      </c>
      <c r="E185" s="162" t="s">
        <v>1</v>
      </c>
      <c r="F185" s="163" t="s">
        <v>2409</v>
      </c>
      <c r="H185" s="164">
        <v>1962</v>
      </c>
      <c r="I185" s="165"/>
      <c r="L185" s="161"/>
      <c r="M185" s="166"/>
      <c r="T185" s="167"/>
      <c r="AT185" s="162" t="s">
        <v>200</v>
      </c>
      <c r="AU185" s="162" t="s">
        <v>96</v>
      </c>
      <c r="AV185" s="14" t="s">
        <v>96</v>
      </c>
      <c r="AW185" s="14" t="s">
        <v>41</v>
      </c>
      <c r="AX185" s="14" t="s">
        <v>86</v>
      </c>
      <c r="AY185" s="162" t="s">
        <v>190</v>
      </c>
    </row>
    <row r="186" spans="2:65" s="13" customFormat="1" ht="11.25">
      <c r="B186" s="154"/>
      <c r="D186" s="148" t="s">
        <v>200</v>
      </c>
      <c r="E186" s="155" t="s">
        <v>1</v>
      </c>
      <c r="F186" s="156" t="s">
        <v>203</v>
      </c>
      <c r="H186" s="157">
        <v>1962</v>
      </c>
      <c r="I186" s="158"/>
      <c r="L186" s="154"/>
      <c r="M186" s="159"/>
      <c r="T186" s="160"/>
      <c r="AT186" s="155" t="s">
        <v>200</v>
      </c>
      <c r="AU186" s="155" t="s">
        <v>96</v>
      </c>
      <c r="AV186" s="13" t="s">
        <v>204</v>
      </c>
      <c r="AW186" s="13" t="s">
        <v>41</v>
      </c>
      <c r="AX186" s="13" t="s">
        <v>86</v>
      </c>
      <c r="AY186" s="155" t="s">
        <v>190</v>
      </c>
    </row>
    <row r="187" spans="2:65" s="12" customFormat="1" ht="11.25">
      <c r="B187" s="147"/>
      <c r="D187" s="148" t="s">
        <v>200</v>
      </c>
      <c r="E187" s="149" t="s">
        <v>1</v>
      </c>
      <c r="F187" s="150" t="s">
        <v>2410</v>
      </c>
      <c r="H187" s="149" t="s">
        <v>1</v>
      </c>
      <c r="I187" s="151"/>
      <c r="L187" s="147"/>
      <c r="M187" s="152"/>
      <c r="T187" s="153"/>
      <c r="AT187" s="149" t="s">
        <v>200</v>
      </c>
      <c r="AU187" s="149" t="s">
        <v>96</v>
      </c>
      <c r="AV187" s="12" t="s">
        <v>94</v>
      </c>
      <c r="AW187" s="12" t="s">
        <v>41</v>
      </c>
      <c r="AX187" s="12" t="s">
        <v>86</v>
      </c>
      <c r="AY187" s="149" t="s">
        <v>190</v>
      </c>
    </row>
    <row r="188" spans="2:65" s="12" customFormat="1" ht="11.25">
      <c r="B188" s="147"/>
      <c r="D188" s="148" t="s">
        <v>200</v>
      </c>
      <c r="E188" s="149" t="s">
        <v>1</v>
      </c>
      <c r="F188" s="150" t="s">
        <v>2411</v>
      </c>
      <c r="H188" s="149" t="s">
        <v>1</v>
      </c>
      <c r="I188" s="151"/>
      <c r="L188" s="147"/>
      <c r="M188" s="152"/>
      <c r="T188" s="153"/>
      <c r="AT188" s="149" t="s">
        <v>200</v>
      </c>
      <c r="AU188" s="149" t="s">
        <v>96</v>
      </c>
      <c r="AV188" s="12" t="s">
        <v>94</v>
      </c>
      <c r="AW188" s="12" t="s">
        <v>41</v>
      </c>
      <c r="AX188" s="12" t="s">
        <v>86</v>
      </c>
      <c r="AY188" s="149" t="s">
        <v>190</v>
      </c>
    </row>
    <row r="189" spans="2:65" s="15" customFormat="1" ht="11.25">
      <c r="B189" s="168"/>
      <c r="D189" s="148" t="s">
        <v>200</v>
      </c>
      <c r="E189" s="169" t="s">
        <v>2318</v>
      </c>
      <c r="F189" s="170" t="s">
        <v>207</v>
      </c>
      <c r="H189" s="171">
        <v>1962</v>
      </c>
      <c r="I189" s="172"/>
      <c r="L189" s="168"/>
      <c r="M189" s="173"/>
      <c r="T189" s="174"/>
      <c r="AT189" s="169" t="s">
        <v>200</v>
      </c>
      <c r="AU189" s="169" t="s">
        <v>96</v>
      </c>
      <c r="AV189" s="15" t="s">
        <v>198</v>
      </c>
      <c r="AW189" s="15" t="s">
        <v>41</v>
      </c>
      <c r="AX189" s="15" t="s">
        <v>94</v>
      </c>
      <c r="AY189" s="169" t="s">
        <v>190</v>
      </c>
    </row>
    <row r="190" spans="2:65" s="1" customFormat="1" ht="16.5" customHeight="1">
      <c r="B190" s="33"/>
      <c r="C190" s="175" t="s">
        <v>302</v>
      </c>
      <c r="D190" s="175" t="s">
        <v>593</v>
      </c>
      <c r="E190" s="176" t="s">
        <v>2412</v>
      </c>
      <c r="F190" s="177" t="s">
        <v>2413</v>
      </c>
      <c r="G190" s="178" t="s">
        <v>2363</v>
      </c>
      <c r="H190" s="179">
        <v>60.625999999999998</v>
      </c>
      <c r="I190" s="180"/>
      <c r="J190" s="181">
        <f>ROUND(I190*H190,2)</f>
        <v>0</v>
      </c>
      <c r="K190" s="177" t="s">
        <v>214</v>
      </c>
      <c r="L190" s="182"/>
      <c r="M190" s="183" t="s">
        <v>1</v>
      </c>
      <c r="N190" s="184" t="s">
        <v>51</v>
      </c>
      <c r="P190" s="143">
        <f>O190*H190</f>
        <v>0</v>
      </c>
      <c r="Q190" s="143">
        <v>1E-3</v>
      </c>
      <c r="R190" s="143">
        <f>Q190*H190</f>
        <v>6.0625999999999999E-2</v>
      </c>
      <c r="S190" s="143">
        <v>0</v>
      </c>
      <c r="T190" s="144">
        <f>S190*H190</f>
        <v>0</v>
      </c>
      <c r="AR190" s="145" t="s">
        <v>237</v>
      </c>
      <c r="AT190" s="145" t="s">
        <v>593</v>
      </c>
      <c r="AU190" s="145" t="s">
        <v>96</v>
      </c>
      <c r="AY190" s="17" t="s">
        <v>190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94</v>
      </c>
      <c r="BK190" s="146">
        <f>ROUND(I190*H190,2)</f>
        <v>0</v>
      </c>
      <c r="BL190" s="17" t="s">
        <v>198</v>
      </c>
      <c r="BM190" s="145" t="s">
        <v>2414</v>
      </c>
    </row>
    <row r="191" spans="2:65" s="14" customFormat="1" ht="11.25">
      <c r="B191" s="161"/>
      <c r="D191" s="148" t="s">
        <v>200</v>
      </c>
      <c r="E191" s="162" t="s">
        <v>1</v>
      </c>
      <c r="F191" s="163" t="s">
        <v>2415</v>
      </c>
      <c r="H191" s="164">
        <v>60.625999999999998</v>
      </c>
      <c r="I191" s="165"/>
      <c r="L191" s="161"/>
      <c r="M191" s="166"/>
      <c r="T191" s="167"/>
      <c r="AT191" s="162" t="s">
        <v>200</v>
      </c>
      <c r="AU191" s="162" t="s">
        <v>96</v>
      </c>
      <c r="AV191" s="14" t="s">
        <v>96</v>
      </c>
      <c r="AW191" s="14" t="s">
        <v>41</v>
      </c>
      <c r="AX191" s="14" t="s">
        <v>94</v>
      </c>
      <c r="AY191" s="162" t="s">
        <v>190</v>
      </c>
    </row>
    <row r="192" spans="2:65" s="1" customFormat="1" ht="16.5" customHeight="1">
      <c r="B192" s="33"/>
      <c r="C192" s="134" t="s">
        <v>306</v>
      </c>
      <c r="D192" s="134" t="s">
        <v>193</v>
      </c>
      <c r="E192" s="135" t="s">
        <v>2416</v>
      </c>
      <c r="F192" s="136" t="s">
        <v>2417</v>
      </c>
      <c r="G192" s="137" t="s">
        <v>196</v>
      </c>
      <c r="H192" s="138">
        <v>1373.4</v>
      </c>
      <c r="I192" s="139"/>
      <c r="J192" s="140">
        <f>ROUND(I192*H192,2)</f>
        <v>0</v>
      </c>
      <c r="K192" s="136" t="s">
        <v>197</v>
      </c>
      <c r="L192" s="33"/>
      <c r="M192" s="141" t="s">
        <v>1</v>
      </c>
      <c r="N192" s="142" t="s">
        <v>51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198</v>
      </c>
      <c r="AT192" s="145" t="s">
        <v>193</v>
      </c>
      <c r="AU192" s="145" t="s">
        <v>96</v>
      </c>
      <c r="AY192" s="17" t="s">
        <v>190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94</v>
      </c>
      <c r="BK192" s="146">
        <f>ROUND(I192*H192,2)</f>
        <v>0</v>
      </c>
      <c r="BL192" s="17" t="s">
        <v>198</v>
      </c>
      <c r="BM192" s="145" t="s">
        <v>2418</v>
      </c>
    </row>
    <row r="193" spans="2:65" s="12" customFormat="1" ht="11.25">
      <c r="B193" s="147"/>
      <c r="D193" s="148" t="s">
        <v>200</v>
      </c>
      <c r="E193" s="149" t="s">
        <v>1</v>
      </c>
      <c r="F193" s="150" t="s">
        <v>2419</v>
      </c>
      <c r="H193" s="149" t="s">
        <v>1</v>
      </c>
      <c r="I193" s="151"/>
      <c r="L193" s="147"/>
      <c r="M193" s="152"/>
      <c r="T193" s="153"/>
      <c r="AT193" s="149" t="s">
        <v>200</v>
      </c>
      <c r="AU193" s="149" t="s">
        <v>96</v>
      </c>
      <c r="AV193" s="12" t="s">
        <v>94</v>
      </c>
      <c r="AW193" s="12" t="s">
        <v>41</v>
      </c>
      <c r="AX193" s="12" t="s">
        <v>86</v>
      </c>
      <c r="AY193" s="149" t="s">
        <v>190</v>
      </c>
    </row>
    <row r="194" spans="2:65" s="14" customFormat="1" ht="11.25">
      <c r="B194" s="161"/>
      <c r="D194" s="148" t="s">
        <v>200</v>
      </c>
      <c r="E194" s="162" t="s">
        <v>1</v>
      </c>
      <c r="F194" s="163" t="s">
        <v>2420</v>
      </c>
      <c r="H194" s="164">
        <v>1373.4</v>
      </c>
      <c r="I194" s="165"/>
      <c r="L194" s="161"/>
      <c r="M194" s="166"/>
      <c r="T194" s="167"/>
      <c r="AT194" s="162" t="s">
        <v>200</v>
      </c>
      <c r="AU194" s="162" t="s">
        <v>96</v>
      </c>
      <c r="AV194" s="14" t="s">
        <v>96</v>
      </c>
      <c r="AW194" s="14" t="s">
        <v>41</v>
      </c>
      <c r="AX194" s="14" t="s">
        <v>86</v>
      </c>
      <c r="AY194" s="162" t="s">
        <v>190</v>
      </c>
    </row>
    <row r="195" spans="2:65" s="15" customFormat="1" ht="11.25">
      <c r="B195" s="168"/>
      <c r="D195" s="148" t="s">
        <v>200</v>
      </c>
      <c r="E195" s="169" t="s">
        <v>1</v>
      </c>
      <c r="F195" s="170" t="s">
        <v>207</v>
      </c>
      <c r="H195" s="171">
        <v>1373.4</v>
      </c>
      <c r="I195" s="172"/>
      <c r="L195" s="168"/>
      <c r="M195" s="173"/>
      <c r="T195" s="174"/>
      <c r="AT195" s="169" t="s">
        <v>200</v>
      </c>
      <c r="AU195" s="169" t="s">
        <v>96</v>
      </c>
      <c r="AV195" s="15" t="s">
        <v>198</v>
      </c>
      <c r="AW195" s="15" t="s">
        <v>41</v>
      </c>
      <c r="AX195" s="15" t="s">
        <v>94</v>
      </c>
      <c r="AY195" s="169" t="s">
        <v>190</v>
      </c>
    </row>
    <row r="196" spans="2:65" s="1" customFormat="1" ht="16.5" customHeight="1">
      <c r="B196" s="33"/>
      <c r="C196" s="134" t="s">
        <v>7</v>
      </c>
      <c r="D196" s="134" t="s">
        <v>193</v>
      </c>
      <c r="E196" s="135" t="s">
        <v>2421</v>
      </c>
      <c r="F196" s="136" t="s">
        <v>2422</v>
      </c>
      <c r="G196" s="137" t="s">
        <v>196</v>
      </c>
      <c r="H196" s="138">
        <v>588.6</v>
      </c>
      <c r="I196" s="139"/>
      <c r="J196" s="140">
        <f>ROUND(I196*H196,2)</f>
        <v>0</v>
      </c>
      <c r="K196" s="136" t="s">
        <v>197</v>
      </c>
      <c r="L196" s="33"/>
      <c r="M196" s="141" t="s">
        <v>1</v>
      </c>
      <c r="N196" s="142" t="s">
        <v>51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198</v>
      </c>
      <c r="AT196" s="145" t="s">
        <v>193</v>
      </c>
      <c r="AU196" s="145" t="s">
        <v>96</v>
      </c>
      <c r="AY196" s="17" t="s">
        <v>190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94</v>
      </c>
      <c r="BK196" s="146">
        <f>ROUND(I196*H196,2)</f>
        <v>0</v>
      </c>
      <c r="BL196" s="17" t="s">
        <v>198</v>
      </c>
      <c r="BM196" s="145" t="s">
        <v>2423</v>
      </c>
    </row>
    <row r="197" spans="2:65" s="12" customFormat="1" ht="11.25">
      <c r="B197" s="147"/>
      <c r="D197" s="148" t="s">
        <v>200</v>
      </c>
      <c r="E197" s="149" t="s">
        <v>1</v>
      </c>
      <c r="F197" s="150" t="s">
        <v>2424</v>
      </c>
      <c r="H197" s="149" t="s">
        <v>1</v>
      </c>
      <c r="I197" s="151"/>
      <c r="L197" s="147"/>
      <c r="M197" s="152"/>
      <c r="T197" s="153"/>
      <c r="AT197" s="149" t="s">
        <v>200</v>
      </c>
      <c r="AU197" s="149" t="s">
        <v>96</v>
      </c>
      <c r="AV197" s="12" t="s">
        <v>94</v>
      </c>
      <c r="AW197" s="12" t="s">
        <v>41</v>
      </c>
      <c r="AX197" s="12" t="s">
        <v>86</v>
      </c>
      <c r="AY197" s="149" t="s">
        <v>190</v>
      </c>
    </row>
    <row r="198" spans="2:65" s="14" customFormat="1" ht="11.25">
      <c r="B198" s="161"/>
      <c r="D198" s="148" t="s">
        <v>200</v>
      </c>
      <c r="E198" s="162" t="s">
        <v>1</v>
      </c>
      <c r="F198" s="163" t="s">
        <v>2425</v>
      </c>
      <c r="H198" s="164">
        <v>588.6</v>
      </c>
      <c r="I198" s="165"/>
      <c r="L198" s="161"/>
      <c r="M198" s="166"/>
      <c r="T198" s="167"/>
      <c r="AT198" s="162" t="s">
        <v>200</v>
      </c>
      <c r="AU198" s="162" t="s">
        <v>96</v>
      </c>
      <c r="AV198" s="14" t="s">
        <v>96</v>
      </c>
      <c r="AW198" s="14" t="s">
        <v>41</v>
      </c>
      <c r="AX198" s="14" t="s">
        <v>86</v>
      </c>
      <c r="AY198" s="162" t="s">
        <v>190</v>
      </c>
    </row>
    <row r="199" spans="2:65" s="15" customFormat="1" ht="11.25">
      <c r="B199" s="168"/>
      <c r="D199" s="148" t="s">
        <v>200</v>
      </c>
      <c r="E199" s="169" t="s">
        <v>1</v>
      </c>
      <c r="F199" s="170" t="s">
        <v>207</v>
      </c>
      <c r="H199" s="171">
        <v>588.6</v>
      </c>
      <c r="I199" s="172"/>
      <c r="L199" s="168"/>
      <c r="M199" s="173"/>
      <c r="T199" s="174"/>
      <c r="AT199" s="169" t="s">
        <v>200</v>
      </c>
      <c r="AU199" s="169" t="s">
        <v>96</v>
      </c>
      <c r="AV199" s="15" t="s">
        <v>198</v>
      </c>
      <c r="AW199" s="15" t="s">
        <v>41</v>
      </c>
      <c r="AX199" s="15" t="s">
        <v>94</v>
      </c>
      <c r="AY199" s="169" t="s">
        <v>190</v>
      </c>
    </row>
    <row r="200" spans="2:65" s="1" customFormat="1" ht="16.5" customHeight="1">
      <c r="B200" s="33"/>
      <c r="C200" s="134" t="s">
        <v>313</v>
      </c>
      <c r="D200" s="134" t="s">
        <v>193</v>
      </c>
      <c r="E200" s="135" t="s">
        <v>2426</v>
      </c>
      <c r="F200" s="136" t="s">
        <v>2427</v>
      </c>
      <c r="G200" s="137" t="s">
        <v>196</v>
      </c>
      <c r="H200" s="138">
        <v>1962</v>
      </c>
      <c r="I200" s="139"/>
      <c r="J200" s="140">
        <f>ROUND(I200*H200,2)</f>
        <v>0</v>
      </c>
      <c r="K200" s="136" t="s">
        <v>197</v>
      </c>
      <c r="L200" s="33"/>
      <c r="M200" s="141" t="s">
        <v>1</v>
      </c>
      <c r="N200" s="142" t="s">
        <v>51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198</v>
      </c>
      <c r="AT200" s="145" t="s">
        <v>193</v>
      </c>
      <c r="AU200" s="145" t="s">
        <v>96</v>
      </c>
      <c r="AY200" s="17" t="s">
        <v>190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94</v>
      </c>
      <c r="BK200" s="146">
        <f>ROUND(I200*H200,2)</f>
        <v>0</v>
      </c>
      <c r="BL200" s="17" t="s">
        <v>198</v>
      </c>
      <c r="BM200" s="145" t="s">
        <v>2428</v>
      </c>
    </row>
    <row r="201" spans="2:65" s="14" customFormat="1" ht="11.25">
      <c r="B201" s="161"/>
      <c r="D201" s="148" t="s">
        <v>200</v>
      </c>
      <c r="E201" s="162" t="s">
        <v>1</v>
      </c>
      <c r="F201" s="163" t="s">
        <v>2318</v>
      </c>
      <c r="H201" s="164">
        <v>1962</v>
      </c>
      <c r="I201" s="165"/>
      <c r="L201" s="161"/>
      <c r="M201" s="166"/>
      <c r="T201" s="167"/>
      <c r="AT201" s="162" t="s">
        <v>200</v>
      </c>
      <c r="AU201" s="162" t="s">
        <v>96</v>
      </c>
      <c r="AV201" s="14" t="s">
        <v>96</v>
      </c>
      <c r="AW201" s="14" t="s">
        <v>41</v>
      </c>
      <c r="AX201" s="14" t="s">
        <v>94</v>
      </c>
      <c r="AY201" s="162" t="s">
        <v>190</v>
      </c>
    </row>
    <row r="202" spans="2:65" s="1" customFormat="1" ht="16.5" customHeight="1">
      <c r="B202" s="33"/>
      <c r="C202" s="134" t="s">
        <v>317</v>
      </c>
      <c r="D202" s="134" t="s">
        <v>193</v>
      </c>
      <c r="E202" s="135" t="s">
        <v>2429</v>
      </c>
      <c r="F202" s="136" t="s">
        <v>2430</v>
      </c>
      <c r="G202" s="137" t="s">
        <v>196</v>
      </c>
      <c r="H202" s="138">
        <v>3924</v>
      </c>
      <c r="I202" s="139"/>
      <c r="J202" s="140">
        <f>ROUND(I202*H202,2)</f>
        <v>0</v>
      </c>
      <c r="K202" s="136" t="s">
        <v>197</v>
      </c>
      <c r="L202" s="33"/>
      <c r="M202" s="141" t="s">
        <v>1</v>
      </c>
      <c r="N202" s="142" t="s">
        <v>51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198</v>
      </c>
      <c r="AT202" s="145" t="s">
        <v>193</v>
      </c>
      <c r="AU202" s="145" t="s">
        <v>96</v>
      </c>
      <c r="AY202" s="17" t="s">
        <v>190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7" t="s">
        <v>94</v>
      </c>
      <c r="BK202" s="146">
        <f>ROUND(I202*H202,2)</f>
        <v>0</v>
      </c>
      <c r="BL202" s="17" t="s">
        <v>198</v>
      </c>
      <c r="BM202" s="145" t="s">
        <v>2431</v>
      </c>
    </row>
    <row r="203" spans="2:65" s="14" customFormat="1" ht="11.25">
      <c r="B203" s="161"/>
      <c r="D203" s="148" t="s">
        <v>200</v>
      </c>
      <c r="E203" s="162" t="s">
        <v>1</v>
      </c>
      <c r="F203" s="163" t="s">
        <v>2432</v>
      </c>
      <c r="H203" s="164">
        <v>3924</v>
      </c>
      <c r="I203" s="165"/>
      <c r="L203" s="161"/>
      <c r="M203" s="166"/>
      <c r="T203" s="167"/>
      <c r="AT203" s="162" t="s">
        <v>200</v>
      </c>
      <c r="AU203" s="162" t="s">
        <v>96</v>
      </c>
      <c r="AV203" s="14" t="s">
        <v>96</v>
      </c>
      <c r="AW203" s="14" t="s">
        <v>41</v>
      </c>
      <c r="AX203" s="14" t="s">
        <v>94</v>
      </c>
      <c r="AY203" s="162" t="s">
        <v>190</v>
      </c>
    </row>
    <row r="204" spans="2:65" s="1" customFormat="1" ht="16.5" customHeight="1">
      <c r="B204" s="33"/>
      <c r="C204" s="134" t="s">
        <v>322</v>
      </c>
      <c r="D204" s="134" t="s">
        <v>193</v>
      </c>
      <c r="E204" s="135" t="s">
        <v>731</v>
      </c>
      <c r="F204" s="136" t="s">
        <v>732</v>
      </c>
      <c r="G204" s="137" t="s">
        <v>291</v>
      </c>
      <c r="H204" s="138">
        <v>6.0999999999999999E-2</v>
      </c>
      <c r="I204" s="139"/>
      <c r="J204" s="140">
        <f>ROUND(I204*H204,2)</f>
        <v>0</v>
      </c>
      <c r="K204" s="136" t="s">
        <v>197</v>
      </c>
      <c r="L204" s="33"/>
      <c r="M204" s="141" t="s">
        <v>1</v>
      </c>
      <c r="N204" s="142" t="s">
        <v>51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198</v>
      </c>
      <c r="AT204" s="145" t="s">
        <v>193</v>
      </c>
      <c r="AU204" s="145" t="s">
        <v>96</v>
      </c>
      <c r="AY204" s="17" t="s">
        <v>190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7" t="s">
        <v>94</v>
      </c>
      <c r="BK204" s="146">
        <f>ROUND(I204*H204,2)</f>
        <v>0</v>
      </c>
      <c r="BL204" s="17" t="s">
        <v>198</v>
      </c>
      <c r="BM204" s="145" t="s">
        <v>2433</v>
      </c>
    </row>
    <row r="205" spans="2:65" s="11" customFormat="1" ht="22.9" customHeight="1">
      <c r="B205" s="122"/>
      <c r="D205" s="123" t="s">
        <v>85</v>
      </c>
      <c r="E205" s="132" t="s">
        <v>2434</v>
      </c>
      <c r="F205" s="132" t="s">
        <v>2435</v>
      </c>
      <c r="I205" s="125"/>
      <c r="J205" s="133">
        <f>BK205</f>
        <v>0</v>
      </c>
      <c r="L205" s="122"/>
      <c r="M205" s="127"/>
      <c r="P205" s="128">
        <f>SUM(P206:P238)</f>
        <v>0</v>
      </c>
      <c r="R205" s="128">
        <f>SUM(R206:R238)</f>
        <v>2.6944000000000003E-2</v>
      </c>
      <c r="T205" s="129">
        <f>SUM(T206:T238)</f>
        <v>0</v>
      </c>
      <c r="AR205" s="123" t="s">
        <v>94</v>
      </c>
      <c r="AT205" s="130" t="s">
        <v>85</v>
      </c>
      <c r="AU205" s="130" t="s">
        <v>94</v>
      </c>
      <c r="AY205" s="123" t="s">
        <v>190</v>
      </c>
      <c r="BK205" s="131">
        <f>SUM(BK206:BK238)</f>
        <v>0</v>
      </c>
    </row>
    <row r="206" spans="2:65" s="1" customFormat="1" ht="16.5" customHeight="1">
      <c r="B206" s="33"/>
      <c r="C206" s="134" t="s">
        <v>328</v>
      </c>
      <c r="D206" s="134" t="s">
        <v>193</v>
      </c>
      <c r="E206" s="135" t="s">
        <v>2436</v>
      </c>
      <c r="F206" s="136" t="s">
        <v>2437</v>
      </c>
      <c r="G206" s="137" t="s">
        <v>196</v>
      </c>
      <c r="H206" s="138">
        <v>3335.4</v>
      </c>
      <c r="I206" s="139"/>
      <c r="J206" s="140">
        <f>ROUND(I206*H206,2)</f>
        <v>0</v>
      </c>
      <c r="K206" s="136" t="s">
        <v>197</v>
      </c>
      <c r="L206" s="33"/>
      <c r="M206" s="141" t="s">
        <v>1</v>
      </c>
      <c r="N206" s="142" t="s">
        <v>51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198</v>
      </c>
      <c r="AT206" s="145" t="s">
        <v>193</v>
      </c>
      <c r="AU206" s="145" t="s">
        <v>96</v>
      </c>
      <c r="AY206" s="17" t="s">
        <v>190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7" t="s">
        <v>94</v>
      </c>
      <c r="BK206" s="146">
        <f>ROUND(I206*H206,2)</f>
        <v>0</v>
      </c>
      <c r="BL206" s="17" t="s">
        <v>198</v>
      </c>
      <c r="BM206" s="145" t="s">
        <v>2438</v>
      </c>
    </row>
    <row r="207" spans="2:65" s="12" customFormat="1" ht="11.25">
      <c r="B207" s="147"/>
      <c r="D207" s="148" t="s">
        <v>200</v>
      </c>
      <c r="E207" s="149" t="s">
        <v>1</v>
      </c>
      <c r="F207" s="150" t="s">
        <v>2439</v>
      </c>
      <c r="H207" s="149" t="s">
        <v>1</v>
      </c>
      <c r="I207" s="151"/>
      <c r="L207" s="147"/>
      <c r="M207" s="152"/>
      <c r="T207" s="153"/>
      <c r="AT207" s="149" t="s">
        <v>200</v>
      </c>
      <c r="AU207" s="149" t="s">
        <v>96</v>
      </c>
      <c r="AV207" s="12" t="s">
        <v>94</v>
      </c>
      <c r="AW207" s="12" t="s">
        <v>41</v>
      </c>
      <c r="AX207" s="12" t="s">
        <v>86</v>
      </c>
      <c r="AY207" s="149" t="s">
        <v>190</v>
      </c>
    </row>
    <row r="208" spans="2:65" s="12" customFormat="1" ht="11.25">
      <c r="B208" s="147"/>
      <c r="D208" s="148" t="s">
        <v>200</v>
      </c>
      <c r="E208" s="149" t="s">
        <v>1</v>
      </c>
      <c r="F208" s="150" t="s">
        <v>2408</v>
      </c>
      <c r="H208" s="149" t="s">
        <v>1</v>
      </c>
      <c r="I208" s="151"/>
      <c r="L208" s="147"/>
      <c r="M208" s="152"/>
      <c r="T208" s="153"/>
      <c r="AT208" s="149" t="s">
        <v>200</v>
      </c>
      <c r="AU208" s="149" t="s">
        <v>96</v>
      </c>
      <c r="AV208" s="12" t="s">
        <v>94</v>
      </c>
      <c r="AW208" s="12" t="s">
        <v>41</v>
      </c>
      <c r="AX208" s="12" t="s">
        <v>86</v>
      </c>
      <c r="AY208" s="149" t="s">
        <v>190</v>
      </c>
    </row>
    <row r="209" spans="2:65" s="14" customFormat="1" ht="11.25">
      <c r="B209" s="161"/>
      <c r="D209" s="148" t="s">
        <v>200</v>
      </c>
      <c r="E209" s="162" t="s">
        <v>1</v>
      </c>
      <c r="F209" s="163" t="s">
        <v>2440</v>
      </c>
      <c r="H209" s="164">
        <v>2616</v>
      </c>
      <c r="I209" s="165"/>
      <c r="L209" s="161"/>
      <c r="M209" s="166"/>
      <c r="T209" s="167"/>
      <c r="AT209" s="162" t="s">
        <v>200</v>
      </c>
      <c r="AU209" s="162" t="s">
        <v>96</v>
      </c>
      <c r="AV209" s="14" t="s">
        <v>96</v>
      </c>
      <c r="AW209" s="14" t="s">
        <v>41</v>
      </c>
      <c r="AX209" s="14" t="s">
        <v>86</v>
      </c>
      <c r="AY209" s="162" t="s">
        <v>190</v>
      </c>
    </row>
    <row r="210" spans="2:65" s="15" customFormat="1" ht="11.25">
      <c r="B210" s="168"/>
      <c r="D210" s="148" t="s">
        <v>200</v>
      </c>
      <c r="E210" s="169" t="s">
        <v>2316</v>
      </c>
      <c r="F210" s="170" t="s">
        <v>207</v>
      </c>
      <c r="H210" s="171">
        <v>2616</v>
      </c>
      <c r="I210" s="172"/>
      <c r="L210" s="168"/>
      <c r="M210" s="173"/>
      <c r="T210" s="174"/>
      <c r="AT210" s="169" t="s">
        <v>200</v>
      </c>
      <c r="AU210" s="169" t="s">
        <v>96</v>
      </c>
      <c r="AV210" s="15" t="s">
        <v>198</v>
      </c>
      <c r="AW210" s="15" t="s">
        <v>41</v>
      </c>
      <c r="AX210" s="15" t="s">
        <v>86</v>
      </c>
      <c r="AY210" s="169" t="s">
        <v>190</v>
      </c>
    </row>
    <row r="211" spans="2:65" s="14" customFormat="1" ht="11.25">
      <c r="B211" s="161"/>
      <c r="D211" s="148" t="s">
        <v>200</v>
      </c>
      <c r="E211" s="162" t="s">
        <v>1</v>
      </c>
      <c r="F211" s="163" t="s">
        <v>2441</v>
      </c>
      <c r="H211" s="164">
        <v>2616</v>
      </c>
      <c r="I211" s="165"/>
      <c r="L211" s="161"/>
      <c r="M211" s="166"/>
      <c r="T211" s="167"/>
      <c r="AT211" s="162" t="s">
        <v>200</v>
      </c>
      <c r="AU211" s="162" t="s">
        <v>96</v>
      </c>
      <c r="AV211" s="14" t="s">
        <v>96</v>
      </c>
      <c r="AW211" s="14" t="s">
        <v>41</v>
      </c>
      <c r="AX211" s="14" t="s">
        <v>86</v>
      </c>
      <c r="AY211" s="162" t="s">
        <v>190</v>
      </c>
    </row>
    <row r="212" spans="2:65" s="14" customFormat="1" ht="11.25">
      <c r="B212" s="161"/>
      <c r="D212" s="148" t="s">
        <v>200</v>
      </c>
      <c r="E212" s="162" t="s">
        <v>1</v>
      </c>
      <c r="F212" s="163" t="s">
        <v>2442</v>
      </c>
      <c r="H212" s="164">
        <v>719.4</v>
      </c>
      <c r="I212" s="165"/>
      <c r="L212" s="161"/>
      <c r="M212" s="166"/>
      <c r="T212" s="167"/>
      <c r="AT212" s="162" t="s">
        <v>200</v>
      </c>
      <c r="AU212" s="162" t="s">
        <v>96</v>
      </c>
      <c r="AV212" s="14" t="s">
        <v>96</v>
      </c>
      <c r="AW212" s="14" t="s">
        <v>41</v>
      </c>
      <c r="AX212" s="14" t="s">
        <v>86</v>
      </c>
      <c r="AY212" s="162" t="s">
        <v>190</v>
      </c>
    </row>
    <row r="213" spans="2:65" s="15" customFormat="1" ht="11.25">
      <c r="B213" s="168"/>
      <c r="D213" s="148" t="s">
        <v>200</v>
      </c>
      <c r="E213" s="169" t="s">
        <v>1</v>
      </c>
      <c r="F213" s="170" t="s">
        <v>207</v>
      </c>
      <c r="H213" s="171">
        <v>3335.4</v>
      </c>
      <c r="I213" s="172"/>
      <c r="L213" s="168"/>
      <c r="M213" s="173"/>
      <c r="T213" s="174"/>
      <c r="AT213" s="169" t="s">
        <v>200</v>
      </c>
      <c r="AU213" s="169" t="s">
        <v>96</v>
      </c>
      <c r="AV213" s="15" t="s">
        <v>198</v>
      </c>
      <c r="AW213" s="15" t="s">
        <v>41</v>
      </c>
      <c r="AX213" s="15" t="s">
        <v>94</v>
      </c>
      <c r="AY213" s="169" t="s">
        <v>190</v>
      </c>
    </row>
    <row r="214" spans="2:65" s="1" customFormat="1" ht="16.5" customHeight="1">
      <c r="B214" s="33"/>
      <c r="C214" s="175" t="s">
        <v>333</v>
      </c>
      <c r="D214" s="175" t="s">
        <v>593</v>
      </c>
      <c r="E214" s="176" t="s">
        <v>2443</v>
      </c>
      <c r="F214" s="177" t="s">
        <v>2444</v>
      </c>
      <c r="G214" s="178" t="s">
        <v>2363</v>
      </c>
      <c r="H214" s="179">
        <v>8.0830000000000002</v>
      </c>
      <c r="I214" s="180"/>
      <c r="J214" s="181">
        <f>ROUND(I214*H214,2)</f>
        <v>0</v>
      </c>
      <c r="K214" s="177" t="s">
        <v>214</v>
      </c>
      <c r="L214" s="182"/>
      <c r="M214" s="183" t="s">
        <v>1</v>
      </c>
      <c r="N214" s="184" t="s">
        <v>51</v>
      </c>
      <c r="P214" s="143">
        <f>O214*H214</f>
        <v>0</v>
      </c>
      <c r="Q214" s="143">
        <v>1E-3</v>
      </c>
      <c r="R214" s="143">
        <f>Q214*H214</f>
        <v>8.0829999999999999E-3</v>
      </c>
      <c r="S214" s="143">
        <v>0</v>
      </c>
      <c r="T214" s="144">
        <f>S214*H214</f>
        <v>0</v>
      </c>
      <c r="AR214" s="145" t="s">
        <v>237</v>
      </c>
      <c r="AT214" s="145" t="s">
        <v>593</v>
      </c>
      <c r="AU214" s="145" t="s">
        <v>96</v>
      </c>
      <c r="AY214" s="17" t="s">
        <v>190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94</v>
      </c>
      <c r="BK214" s="146">
        <f>ROUND(I214*H214,2)</f>
        <v>0</v>
      </c>
      <c r="BL214" s="17" t="s">
        <v>198</v>
      </c>
      <c r="BM214" s="145" t="s">
        <v>2445</v>
      </c>
    </row>
    <row r="215" spans="2:65" s="12" customFormat="1" ht="11.25">
      <c r="B215" s="147"/>
      <c r="D215" s="148" t="s">
        <v>200</v>
      </c>
      <c r="E215" s="149" t="s">
        <v>1</v>
      </c>
      <c r="F215" s="150" t="s">
        <v>2446</v>
      </c>
      <c r="H215" s="149" t="s">
        <v>1</v>
      </c>
      <c r="I215" s="151"/>
      <c r="L215" s="147"/>
      <c r="M215" s="152"/>
      <c r="T215" s="153"/>
      <c r="AT215" s="149" t="s">
        <v>200</v>
      </c>
      <c r="AU215" s="149" t="s">
        <v>96</v>
      </c>
      <c r="AV215" s="12" t="s">
        <v>94</v>
      </c>
      <c r="AW215" s="12" t="s">
        <v>41</v>
      </c>
      <c r="AX215" s="12" t="s">
        <v>86</v>
      </c>
      <c r="AY215" s="149" t="s">
        <v>190</v>
      </c>
    </row>
    <row r="216" spans="2:65" s="14" customFormat="1" ht="11.25">
      <c r="B216" s="161"/>
      <c r="D216" s="148" t="s">
        <v>200</v>
      </c>
      <c r="E216" s="162" t="s">
        <v>1</v>
      </c>
      <c r="F216" s="163" t="s">
        <v>2447</v>
      </c>
      <c r="H216" s="164">
        <v>8.0830000000000002</v>
      </c>
      <c r="I216" s="165"/>
      <c r="L216" s="161"/>
      <c r="M216" s="166"/>
      <c r="T216" s="167"/>
      <c r="AT216" s="162" t="s">
        <v>200</v>
      </c>
      <c r="AU216" s="162" t="s">
        <v>96</v>
      </c>
      <c r="AV216" s="14" t="s">
        <v>96</v>
      </c>
      <c r="AW216" s="14" t="s">
        <v>41</v>
      </c>
      <c r="AX216" s="14" t="s">
        <v>94</v>
      </c>
      <c r="AY216" s="162" t="s">
        <v>190</v>
      </c>
    </row>
    <row r="217" spans="2:65" s="1" customFormat="1" ht="16.5" customHeight="1">
      <c r="B217" s="33"/>
      <c r="C217" s="175" t="s">
        <v>337</v>
      </c>
      <c r="D217" s="175" t="s">
        <v>593</v>
      </c>
      <c r="E217" s="176" t="s">
        <v>2448</v>
      </c>
      <c r="F217" s="177" t="s">
        <v>2449</v>
      </c>
      <c r="G217" s="178" t="s">
        <v>2363</v>
      </c>
      <c r="H217" s="179">
        <v>18.861000000000001</v>
      </c>
      <c r="I217" s="180"/>
      <c r="J217" s="181">
        <f>ROUND(I217*H217,2)</f>
        <v>0</v>
      </c>
      <c r="K217" s="177" t="s">
        <v>214</v>
      </c>
      <c r="L217" s="182"/>
      <c r="M217" s="183" t="s">
        <v>1</v>
      </c>
      <c r="N217" s="184" t="s">
        <v>51</v>
      </c>
      <c r="P217" s="143">
        <f>O217*H217</f>
        <v>0</v>
      </c>
      <c r="Q217" s="143">
        <v>1E-3</v>
      </c>
      <c r="R217" s="143">
        <f>Q217*H217</f>
        <v>1.8861000000000003E-2</v>
      </c>
      <c r="S217" s="143">
        <v>0</v>
      </c>
      <c r="T217" s="144">
        <f>S217*H217</f>
        <v>0</v>
      </c>
      <c r="AR217" s="145" t="s">
        <v>237</v>
      </c>
      <c r="AT217" s="145" t="s">
        <v>593</v>
      </c>
      <c r="AU217" s="145" t="s">
        <v>96</v>
      </c>
      <c r="AY217" s="17" t="s">
        <v>190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94</v>
      </c>
      <c r="BK217" s="146">
        <f>ROUND(I217*H217,2)</f>
        <v>0</v>
      </c>
      <c r="BL217" s="17" t="s">
        <v>198</v>
      </c>
      <c r="BM217" s="145" t="s">
        <v>2450</v>
      </c>
    </row>
    <row r="218" spans="2:65" s="12" customFormat="1" ht="11.25">
      <c r="B218" s="147"/>
      <c r="D218" s="148" t="s">
        <v>200</v>
      </c>
      <c r="E218" s="149" t="s">
        <v>1</v>
      </c>
      <c r="F218" s="150" t="s">
        <v>2451</v>
      </c>
      <c r="H218" s="149" t="s">
        <v>1</v>
      </c>
      <c r="I218" s="151"/>
      <c r="L218" s="147"/>
      <c r="M218" s="152"/>
      <c r="T218" s="153"/>
      <c r="AT218" s="149" t="s">
        <v>200</v>
      </c>
      <c r="AU218" s="149" t="s">
        <v>96</v>
      </c>
      <c r="AV218" s="12" t="s">
        <v>94</v>
      </c>
      <c r="AW218" s="12" t="s">
        <v>41</v>
      </c>
      <c r="AX218" s="12" t="s">
        <v>86</v>
      </c>
      <c r="AY218" s="149" t="s">
        <v>190</v>
      </c>
    </row>
    <row r="219" spans="2:65" s="14" customFormat="1" ht="11.25">
      <c r="B219" s="161"/>
      <c r="D219" s="148" t="s">
        <v>200</v>
      </c>
      <c r="E219" s="162" t="s">
        <v>1</v>
      </c>
      <c r="F219" s="163" t="s">
        <v>2452</v>
      </c>
      <c r="H219" s="164">
        <v>18.861000000000001</v>
      </c>
      <c r="I219" s="165"/>
      <c r="L219" s="161"/>
      <c r="M219" s="166"/>
      <c r="T219" s="167"/>
      <c r="AT219" s="162" t="s">
        <v>200</v>
      </c>
      <c r="AU219" s="162" t="s">
        <v>96</v>
      </c>
      <c r="AV219" s="14" t="s">
        <v>96</v>
      </c>
      <c r="AW219" s="14" t="s">
        <v>41</v>
      </c>
      <c r="AX219" s="14" t="s">
        <v>94</v>
      </c>
      <c r="AY219" s="162" t="s">
        <v>190</v>
      </c>
    </row>
    <row r="220" spans="2:65" s="1" customFormat="1" ht="16.5" customHeight="1">
      <c r="B220" s="33"/>
      <c r="C220" s="175" t="s">
        <v>343</v>
      </c>
      <c r="D220" s="175" t="s">
        <v>593</v>
      </c>
      <c r="E220" s="176" t="s">
        <v>2453</v>
      </c>
      <c r="F220" s="177" t="s">
        <v>2454</v>
      </c>
      <c r="G220" s="178" t="s">
        <v>2455</v>
      </c>
      <c r="H220" s="179">
        <v>56.134999999999998</v>
      </c>
      <c r="I220" s="180"/>
      <c r="J220" s="181">
        <f>ROUND(I220*H220,2)</f>
        <v>0</v>
      </c>
      <c r="K220" s="177" t="s">
        <v>214</v>
      </c>
      <c r="L220" s="182"/>
      <c r="M220" s="183" t="s">
        <v>1</v>
      </c>
      <c r="N220" s="184" t="s">
        <v>51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237</v>
      </c>
      <c r="AT220" s="145" t="s">
        <v>593</v>
      </c>
      <c r="AU220" s="145" t="s">
        <v>96</v>
      </c>
      <c r="AY220" s="17" t="s">
        <v>190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94</v>
      </c>
      <c r="BK220" s="146">
        <f>ROUND(I220*H220,2)</f>
        <v>0</v>
      </c>
      <c r="BL220" s="17" t="s">
        <v>198</v>
      </c>
      <c r="BM220" s="145" t="s">
        <v>2456</v>
      </c>
    </row>
    <row r="221" spans="2:65" s="12" customFormat="1" ht="11.25">
      <c r="B221" s="147"/>
      <c r="D221" s="148" t="s">
        <v>200</v>
      </c>
      <c r="E221" s="149" t="s">
        <v>1</v>
      </c>
      <c r="F221" s="150" t="s">
        <v>2457</v>
      </c>
      <c r="H221" s="149" t="s">
        <v>1</v>
      </c>
      <c r="I221" s="151"/>
      <c r="L221" s="147"/>
      <c r="M221" s="152"/>
      <c r="T221" s="153"/>
      <c r="AT221" s="149" t="s">
        <v>200</v>
      </c>
      <c r="AU221" s="149" t="s">
        <v>96</v>
      </c>
      <c r="AV221" s="12" t="s">
        <v>94</v>
      </c>
      <c r="AW221" s="12" t="s">
        <v>41</v>
      </c>
      <c r="AX221" s="12" t="s">
        <v>86</v>
      </c>
      <c r="AY221" s="149" t="s">
        <v>190</v>
      </c>
    </row>
    <row r="222" spans="2:65" s="14" customFormat="1" ht="11.25">
      <c r="B222" s="161"/>
      <c r="D222" s="148" t="s">
        <v>200</v>
      </c>
      <c r="E222" s="162" t="s">
        <v>1</v>
      </c>
      <c r="F222" s="163" t="s">
        <v>2458</v>
      </c>
      <c r="H222" s="164">
        <v>56.134999999999998</v>
      </c>
      <c r="I222" s="165"/>
      <c r="L222" s="161"/>
      <c r="M222" s="166"/>
      <c r="T222" s="167"/>
      <c r="AT222" s="162" t="s">
        <v>200</v>
      </c>
      <c r="AU222" s="162" t="s">
        <v>96</v>
      </c>
      <c r="AV222" s="14" t="s">
        <v>96</v>
      </c>
      <c r="AW222" s="14" t="s">
        <v>41</v>
      </c>
      <c r="AX222" s="14" t="s">
        <v>94</v>
      </c>
      <c r="AY222" s="162" t="s">
        <v>190</v>
      </c>
    </row>
    <row r="223" spans="2:65" s="1" customFormat="1" ht="16.5" customHeight="1">
      <c r="B223" s="33"/>
      <c r="C223" s="175" t="s">
        <v>348</v>
      </c>
      <c r="D223" s="175" t="s">
        <v>593</v>
      </c>
      <c r="E223" s="176" t="s">
        <v>2459</v>
      </c>
      <c r="F223" s="177" t="s">
        <v>2460</v>
      </c>
      <c r="G223" s="178" t="s">
        <v>2455</v>
      </c>
      <c r="H223" s="179">
        <v>11.227</v>
      </c>
      <c r="I223" s="180"/>
      <c r="J223" s="181">
        <f>ROUND(I223*H223,2)</f>
        <v>0</v>
      </c>
      <c r="K223" s="177" t="s">
        <v>214</v>
      </c>
      <c r="L223" s="182"/>
      <c r="M223" s="183" t="s">
        <v>1</v>
      </c>
      <c r="N223" s="184" t="s">
        <v>51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237</v>
      </c>
      <c r="AT223" s="145" t="s">
        <v>593</v>
      </c>
      <c r="AU223" s="145" t="s">
        <v>96</v>
      </c>
      <c r="AY223" s="17" t="s">
        <v>190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7" t="s">
        <v>94</v>
      </c>
      <c r="BK223" s="146">
        <f>ROUND(I223*H223,2)</f>
        <v>0</v>
      </c>
      <c r="BL223" s="17" t="s">
        <v>198</v>
      </c>
      <c r="BM223" s="145" t="s">
        <v>2461</v>
      </c>
    </row>
    <row r="224" spans="2:65" s="12" customFormat="1" ht="11.25">
      <c r="B224" s="147"/>
      <c r="D224" s="148" t="s">
        <v>200</v>
      </c>
      <c r="E224" s="149" t="s">
        <v>1</v>
      </c>
      <c r="F224" s="150" t="s">
        <v>2462</v>
      </c>
      <c r="H224" s="149" t="s">
        <v>1</v>
      </c>
      <c r="I224" s="151"/>
      <c r="L224" s="147"/>
      <c r="M224" s="152"/>
      <c r="T224" s="153"/>
      <c r="AT224" s="149" t="s">
        <v>200</v>
      </c>
      <c r="AU224" s="149" t="s">
        <v>96</v>
      </c>
      <c r="AV224" s="12" t="s">
        <v>94</v>
      </c>
      <c r="AW224" s="12" t="s">
        <v>41</v>
      </c>
      <c r="AX224" s="12" t="s">
        <v>86</v>
      </c>
      <c r="AY224" s="149" t="s">
        <v>190</v>
      </c>
    </row>
    <row r="225" spans="2:65" s="14" customFormat="1" ht="11.25">
      <c r="B225" s="161"/>
      <c r="D225" s="148" t="s">
        <v>200</v>
      </c>
      <c r="E225" s="162" t="s">
        <v>1</v>
      </c>
      <c r="F225" s="163" t="s">
        <v>2463</v>
      </c>
      <c r="H225" s="164">
        <v>11.227</v>
      </c>
      <c r="I225" s="165"/>
      <c r="L225" s="161"/>
      <c r="M225" s="166"/>
      <c r="T225" s="167"/>
      <c r="AT225" s="162" t="s">
        <v>200</v>
      </c>
      <c r="AU225" s="162" t="s">
        <v>96</v>
      </c>
      <c r="AV225" s="14" t="s">
        <v>96</v>
      </c>
      <c r="AW225" s="14" t="s">
        <v>41</v>
      </c>
      <c r="AX225" s="14" t="s">
        <v>94</v>
      </c>
      <c r="AY225" s="162" t="s">
        <v>190</v>
      </c>
    </row>
    <row r="226" spans="2:65" s="1" customFormat="1" ht="16.5" customHeight="1">
      <c r="B226" s="33"/>
      <c r="C226" s="134" t="s">
        <v>355</v>
      </c>
      <c r="D226" s="134" t="s">
        <v>193</v>
      </c>
      <c r="E226" s="135" t="s">
        <v>2416</v>
      </c>
      <c r="F226" s="136" t="s">
        <v>2417</v>
      </c>
      <c r="G226" s="137" t="s">
        <v>196</v>
      </c>
      <c r="H226" s="138">
        <v>1831.2</v>
      </c>
      <c r="I226" s="139"/>
      <c r="J226" s="140">
        <f>ROUND(I226*H226,2)</f>
        <v>0</v>
      </c>
      <c r="K226" s="136" t="s">
        <v>197</v>
      </c>
      <c r="L226" s="33"/>
      <c r="M226" s="141" t="s">
        <v>1</v>
      </c>
      <c r="N226" s="142" t="s">
        <v>51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198</v>
      </c>
      <c r="AT226" s="145" t="s">
        <v>193</v>
      </c>
      <c r="AU226" s="145" t="s">
        <v>96</v>
      </c>
      <c r="AY226" s="17" t="s">
        <v>190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94</v>
      </c>
      <c r="BK226" s="146">
        <f>ROUND(I226*H226,2)</f>
        <v>0</v>
      </c>
      <c r="BL226" s="17" t="s">
        <v>198</v>
      </c>
      <c r="BM226" s="145" t="s">
        <v>2464</v>
      </c>
    </row>
    <row r="227" spans="2:65" s="12" customFormat="1" ht="11.25">
      <c r="B227" s="147"/>
      <c r="D227" s="148" t="s">
        <v>200</v>
      </c>
      <c r="E227" s="149" t="s">
        <v>1</v>
      </c>
      <c r="F227" s="150" t="s">
        <v>2419</v>
      </c>
      <c r="H227" s="149" t="s">
        <v>1</v>
      </c>
      <c r="I227" s="151"/>
      <c r="L227" s="147"/>
      <c r="M227" s="152"/>
      <c r="T227" s="153"/>
      <c r="AT227" s="149" t="s">
        <v>200</v>
      </c>
      <c r="AU227" s="149" t="s">
        <v>96</v>
      </c>
      <c r="AV227" s="12" t="s">
        <v>94</v>
      </c>
      <c r="AW227" s="12" t="s">
        <v>41</v>
      </c>
      <c r="AX227" s="12" t="s">
        <v>86</v>
      </c>
      <c r="AY227" s="149" t="s">
        <v>190</v>
      </c>
    </row>
    <row r="228" spans="2:65" s="14" customFormat="1" ht="11.25">
      <c r="B228" s="161"/>
      <c r="D228" s="148" t="s">
        <v>200</v>
      </c>
      <c r="E228" s="162" t="s">
        <v>1</v>
      </c>
      <c r="F228" s="163" t="s">
        <v>2465</v>
      </c>
      <c r="H228" s="164">
        <v>1831.2</v>
      </c>
      <c r="I228" s="165"/>
      <c r="L228" s="161"/>
      <c r="M228" s="166"/>
      <c r="T228" s="167"/>
      <c r="AT228" s="162" t="s">
        <v>200</v>
      </c>
      <c r="AU228" s="162" t="s">
        <v>96</v>
      </c>
      <c r="AV228" s="14" t="s">
        <v>96</v>
      </c>
      <c r="AW228" s="14" t="s">
        <v>41</v>
      </c>
      <c r="AX228" s="14" t="s">
        <v>86</v>
      </c>
      <c r="AY228" s="162" t="s">
        <v>190</v>
      </c>
    </row>
    <row r="229" spans="2:65" s="15" customFormat="1" ht="11.25">
      <c r="B229" s="168"/>
      <c r="D229" s="148" t="s">
        <v>200</v>
      </c>
      <c r="E229" s="169" t="s">
        <v>1</v>
      </c>
      <c r="F229" s="170" t="s">
        <v>207</v>
      </c>
      <c r="H229" s="171">
        <v>1831.2</v>
      </c>
      <c r="I229" s="172"/>
      <c r="L229" s="168"/>
      <c r="M229" s="173"/>
      <c r="T229" s="174"/>
      <c r="AT229" s="169" t="s">
        <v>200</v>
      </c>
      <c r="AU229" s="169" t="s">
        <v>96</v>
      </c>
      <c r="AV229" s="15" t="s">
        <v>198</v>
      </c>
      <c r="AW229" s="15" t="s">
        <v>41</v>
      </c>
      <c r="AX229" s="15" t="s">
        <v>94</v>
      </c>
      <c r="AY229" s="169" t="s">
        <v>190</v>
      </c>
    </row>
    <row r="230" spans="2:65" s="1" customFormat="1" ht="16.5" customHeight="1">
      <c r="B230" s="33"/>
      <c r="C230" s="134" t="s">
        <v>367</v>
      </c>
      <c r="D230" s="134" t="s">
        <v>193</v>
      </c>
      <c r="E230" s="135" t="s">
        <v>2421</v>
      </c>
      <c r="F230" s="136" t="s">
        <v>2422</v>
      </c>
      <c r="G230" s="137" t="s">
        <v>196</v>
      </c>
      <c r="H230" s="138">
        <v>784.8</v>
      </c>
      <c r="I230" s="139"/>
      <c r="J230" s="140">
        <f>ROUND(I230*H230,2)</f>
        <v>0</v>
      </c>
      <c r="K230" s="136" t="s">
        <v>197</v>
      </c>
      <c r="L230" s="33"/>
      <c r="M230" s="141" t="s">
        <v>1</v>
      </c>
      <c r="N230" s="142" t="s">
        <v>51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198</v>
      </c>
      <c r="AT230" s="145" t="s">
        <v>193</v>
      </c>
      <c r="AU230" s="145" t="s">
        <v>96</v>
      </c>
      <c r="AY230" s="17" t="s">
        <v>190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7" t="s">
        <v>94</v>
      </c>
      <c r="BK230" s="146">
        <f>ROUND(I230*H230,2)</f>
        <v>0</v>
      </c>
      <c r="BL230" s="17" t="s">
        <v>198</v>
      </c>
      <c r="BM230" s="145" t="s">
        <v>2466</v>
      </c>
    </row>
    <row r="231" spans="2:65" s="12" customFormat="1" ht="11.25">
      <c r="B231" s="147"/>
      <c r="D231" s="148" t="s">
        <v>200</v>
      </c>
      <c r="E231" s="149" t="s">
        <v>1</v>
      </c>
      <c r="F231" s="150" t="s">
        <v>2424</v>
      </c>
      <c r="H231" s="149" t="s">
        <v>1</v>
      </c>
      <c r="I231" s="151"/>
      <c r="L231" s="147"/>
      <c r="M231" s="152"/>
      <c r="T231" s="153"/>
      <c r="AT231" s="149" t="s">
        <v>200</v>
      </c>
      <c r="AU231" s="149" t="s">
        <v>96</v>
      </c>
      <c r="AV231" s="12" t="s">
        <v>94</v>
      </c>
      <c r="AW231" s="12" t="s">
        <v>41</v>
      </c>
      <c r="AX231" s="12" t="s">
        <v>86</v>
      </c>
      <c r="AY231" s="149" t="s">
        <v>190</v>
      </c>
    </row>
    <row r="232" spans="2:65" s="14" customFormat="1" ht="11.25">
      <c r="B232" s="161"/>
      <c r="D232" s="148" t="s">
        <v>200</v>
      </c>
      <c r="E232" s="162" t="s">
        <v>1</v>
      </c>
      <c r="F232" s="163" t="s">
        <v>2467</v>
      </c>
      <c r="H232" s="164">
        <v>784.8</v>
      </c>
      <c r="I232" s="165"/>
      <c r="L232" s="161"/>
      <c r="M232" s="166"/>
      <c r="T232" s="167"/>
      <c r="AT232" s="162" t="s">
        <v>200</v>
      </c>
      <c r="AU232" s="162" t="s">
        <v>96</v>
      </c>
      <c r="AV232" s="14" t="s">
        <v>96</v>
      </c>
      <c r="AW232" s="14" t="s">
        <v>41</v>
      </c>
      <c r="AX232" s="14" t="s">
        <v>86</v>
      </c>
      <c r="AY232" s="162" t="s">
        <v>190</v>
      </c>
    </row>
    <row r="233" spans="2:65" s="15" customFormat="1" ht="11.25">
      <c r="B233" s="168"/>
      <c r="D233" s="148" t="s">
        <v>200</v>
      </c>
      <c r="E233" s="169" t="s">
        <v>1</v>
      </c>
      <c r="F233" s="170" t="s">
        <v>207</v>
      </c>
      <c r="H233" s="171">
        <v>784.8</v>
      </c>
      <c r="I233" s="172"/>
      <c r="L233" s="168"/>
      <c r="M233" s="173"/>
      <c r="T233" s="174"/>
      <c r="AT233" s="169" t="s">
        <v>200</v>
      </c>
      <c r="AU233" s="169" t="s">
        <v>96</v>
      </c>
      <c r="AV233" s="15" t="s">
        <v>198</v>
      </c>
      <c r="AW233" s="15" t="s">
        <v>41</v>
      </c>
      <c r="AX233" s="15" t="s">
        <v>94</v>
      </c>
      <c r="AY233" s="169" t="s">
        <v>190</v>
      </c>
    </row>
    <row r="234" spans="2:65" s="1" customFormat="1" ht="16.5" customHeight="1">
      <c r="B234" s="33"/>
      <c r="C234" s="134" t="s">
        <v>372</v>
      </c>
      <c r="D234" s="134" t="s">
        <v>193</v>
      </c>
      <c r="E234" s="135" t="s">
        <v>2426</v>
      </c>
      <c r="F234" s="136" t="s">
        <v>2427</v>
      </c>
      <c r="G234" s="137" t="s">
        <v>196</v>
      </c>
      <c r="H234" s="138">
        <v>2616</v>
      </c>
      <c r="I234" s="139"/>
      <c r="J234" s="140">
        <f>ROUND(I234*H234,2)</f>
        <v>0</v>
      </c>
      <c r="K234" s="136" t="s">
        <v>197</v>
      </c>
      <c r="L234" s="33"/>
      <c r="M234" s="141" t="s">
        <v>1</v>
      </c>
      <c r="N234" s="142" t="s">
        <v>51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198</v>
      </c>
      <c r="AT234" s="145" t="s">
        <v>193</v>
      </c>
      <c r="AU234" s="145" t="s">
        <v>96</v>
      </c>
      <c r="AY234" s="17" t="s">
        <v>190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7" t="s">
        <v>94</v>
      </c>
      <c r="BK234" s="146">
        <f>ROUND(I234*H234,2)</f>
        <v>0</v>
      </c>
      <c r="BL234" s="17" t="s">
        <v>198</v>
      </c>
      <c r="BM234" s="145" t="s">
        <v>2468</v>
      </c>
    </row>
    <row r="235" spans="2:65" s="14" customFormat="1" ht="11.25">
      <c r="B235" s="161"/>
      <c r="D235" s="148" t="s">
        <v>200</v>
      </c>
      <c r="E235" s="162" t="s">
        <v>1</v>
      </c>
      <c r="F235" s="163" t="s">
        <v>2316</v>
      </c>
      <c r="H235" s="164">
        <v>2616</v>
      </c>
      <c r="I235" s="165"/>
      <c r="L235" s="161"/>
      <c r="M235" s="166"/>
      <c r="T235" s="167"/>
      <c r="AT235" s="162" t="s">
        <v>200</v>
      </c>
      <c r="AU235" s="162" t="s">
        <v>96</v>
      </c>
      <c r="AV235" s="14" t="s">
        <v>96</v>
      </c>
      <c r="AW235" s="14" t="s">
        <v>41</v>
      </c>
      <c r="AX235" s="14" t="s">
        <v>94</v>
      </c>
      <c r="AY235" s="162" t="s">
        <v>190</v>
      </c>
    </row>
    <row r="236" spans="2:65" s="1" customFormat="1" ht="16.5" customHeight="1">
      <c r="B236" s="33"/>
      <c r="C236" s="134" t="s">
        <v>379</v>
      </c>
      <c r="D236" s="134" t="s">
        <v>193</v>
      </c>
      <c r="E236" s="135" t="s">
        <v>2469</v>
      </c>
      <c r="F236" s="136" t="s">
        <v>2470</v>
      </c>
      <c r="G236" s="137" t="s">
        <v>196</v>
      </c>
      <c r="H236" s="138">
        <v>5232</v>
      </c>
      <c r="I236" s="139"/>
      <c r="J236" s="140">
        <f>ROUND(I236*H236,2)</f>
        <v>0</v>
      </c>
      <c r="K236" s="136" t="s">
        <v>197</v>
      </c>
      <c r="L236" s="33"/>
      <c r="M236" s="141" t="s">
        <v>1</v>
      </c>
      <c r="N236" s="142" t="s">
        <v>51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198</v>
      </c>
      <c r="AT236" s="145" t="s">
        <v>193</v>
      </c>
      <c r="AU236" s="145" t="s">
        <v>96</v>
      </c>
      <c r="AY236" s="17" t="s">
        <v>190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7" t="s">
        <v>94</v>
      </c>
      <c r="BK236" s="146">
        <f>ROUND(I236*H236,2)</f>
        <v>0</v>
      </c>
      <c r="BL236" s="17" t="s">
        <v>198</v>
      </c>
      <c r="BM236" s="145" t="s">
        <v>2471</v>
      </c>
    </row>
    <row r="237" spans="2:65" s="14" customFormat="1" ht="11.25">
      <c r="B237" s="161"/>
      <c r="D237" s="148" t="s">
        <v>200</v>
      </c>
      <c r="E237" s="162" t="s">
        <v>1</v>
      </c>
      <c r="F237" s="163" t="s">
        <v>2472</v>
      </c>
      <c r="H237" s="164">
        <v>5232</v>
      </c>
      <c r="I237" s="165"/>
      <c r="L237" s="161"/>
      <c r="M237" s="166"/>
      <c r="T237" s="167"/>
      <c r="AT237" s="162" t="s">
        <v>200</v>
      </c>
      <c r="AU237" s="162" t="s">
        <v>96</v>
      </c>
      <c r="AV237" s="14" t="s">
        <v>96</v>
      </c>
      <c r="AW237" s="14" t="s">
        <v>41</v>
      </c>
      <c r="AX237" s="14" t="s">
        <v>94</v>
      </c>
      <c r="AY237" s="162" t="s">
        <v>190</v>
      </c>
    </row>
    <row r="238" spans="2:65" s="1" customFormat="1" ht="16.5" customHeight="1">
      <c r="B238" s="33"/>
      <c r="C238" s="134" t="s">
        <v>385</v>
      </c>
      <c r="D238" s="134" t="s">
        <v>193</v>
      </c>
      <c r="E238" s="135" t="s">
        <v>731</v>
      </c>
      <c r="F238" s="136" t="s">
        <v>732</v>
      </c>
      <c r="G238" s="137" t="s">
        <v>291</v>
      </c>
      <c r="H238" s="138">
        <v>2.7E-2</v>
      </c>
      <c r="I238" s="139"/>
      <c r="J238" s="140">
        <f>ROUND(I238*H238,2)</f>
        <v>0</v>
      </c>
      <c r="K238" s="136" t="s">
        <v>197</v>
      </c>
      <c r="L238" s="33"/>
      <c r="M238" s="141" t="s">
        <v>1</v>
      </c>
      <c r="N238" s="142" t="s">
        <v>51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198</v>
      </c>
      <c r="AT238" s="145" t="s">
        <v>193</v>
      </c>
      <c r="AU238" s="145" t="s">
        <v>96</v>
      </c>
      <c r="AY238" s="17" t="s">
        <v>190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7" t="s">
        <v>94</v>
      </c>
      <c r="BK238" s="146">
        <f>ROUND(I238*H238,2)</f>
        <v>0</v>
      </c>
      <c r="BL238" s="17" t="s">
        <v>198</v>
      </c>
      <c r="BM238" s="145" t="s">
        <v>2473</v>
      </c>
    </row>
    <row r="239" spans="2:65" s="11" customFormat="1" ht="22.9" customHeight="1">
      <c r="B239" s="122"/>
      <c r="D239" s="123" t="s">
        <v>85</v>
      </c>
      <c r="E239" s="132" t="s">
        <v>2474</v>
      </c>
      <c r="F239" s="132" t="s">
        <v>2475</v>
      </c>
      <c r="I239" s="125"/>
      <c r="J239" s="133">
        <f>BK239</f>
        <v>0</v>
      </c>
      <c r="L239" s="122"/>
      <c r="M239" s="127"/>
      <c r="P239" s="128">
        <f>SUM(P240:P262)</f>
        <v>0</v>
      </c>
      <c r="R239" s="128">
        <f>SUM(R240:R262)</f>
        <v>1.482E-3</v>
      </c>
      <c r="T239" s="129">
        <f>SUM(T240:T262)</f>
        <v>0</v>
      </c>
      <c r="AR239" s="123" t="s">
        <v>94</v>
      </c>
      <c r="AT239" s="130" t="s">
        <v>85</v>
      </c>
      <c r="AU239" s="130" t="s">
        <v>94</v>
      </c>
      <c r="AY239" s="123" t="s">
        <v>190</v>
      </c>
      <c r="BK239" s="131">
        <f>SUM(BK240:BK262)</f>
        <v>0</v>
      </c>
    </row>
    <row r="240" spans="2:65" s="1" customFormat="1" ht="16.5" customHeight="1">
      <c r="B240" s="33"/>
      <c r="C240" s="134" t="s">
        <v>390</v>
      </c>
      <c r="D240" s="134" t="s">
        <v>193</v>
      </c>
      <c r="E240" s="135" t="s">
        <v>967</v>
      </c>
      <c r="F240" s="136" t="s">
        <v>968</v>
      </c>
      <c r="G240" s="137" t="s">
        <v>196</v>
      </c>
      <c r="H240" s="138">
        <v>71.94</v>
      </c>
      <c r="I240" s="139"/>
      <c r="J240" s="140">
        <f>ROUND(I240*H240,2)</f>
        <v>0</v>
      </c>
      <c r="K240" s="136" t="s">
        <v>197</v>
      </c>
      <c r="L240" s="33"/>
      <c r="M240" s="141" t="s">
        <v>1</v>
      </c>
      <c r="N240" s="142" t="s">
        <v>51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198</v>
      </c>
      <c r="AT240" s="145" t="s">
        <v>193</v>
      </c>
      <c r="AU240" s="145" t="s">
        <v>96</v>
      </c>
      <c r="AY240" s="17" t="s">
        <v>190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7" t="s">
        <v>94</v>
      </c>
      <c r="BK240" s="146">
        <f>ROUND(I240*H240,2)</f>
        <v>0</v>
      </c>
      <c r="BL240" s="17" t="s">
        <v>198</v>
      </c>
      <c r="BM240" s="145" t="s">
        <v>2476</v>
      </c>
    </row>
    <row r="241" spans="2:65" s="12" customFormat="1" ht="11.25">
      <c r="B241" s="147"/>
      <c r="D241" s="148" t="s">
        <v>200</v>
      </c>
      <c r="E241" s="149" t="s">
        <v>1</v>
      </c>
      <c r="F241" s="150" t="s">
        <v>2477</v>
      </c>
      <c r="H241" s="149" t="s">
        <v>1</v>
      </c>
      <c r="I241" s="151"/>
      <c r="L241" s="147"/>
      <c r="M241" s="152"/>
      <c r="T241" s="153"/>
      <c r="AT241" s="149" t="s">
        <v>200</v>
      </c>
      <c r="AU241" s="149" t="s">
        <v>96</v>
      </c>
      <c r="AV241" s="12" t="s">
        <v>94</v>
      </c>
      <c r="AW241" s="12" t="s">
        <v>41</v>
      </c>
      <c r="AX241" s="12" t="s">
        <v>86</v>
      </c>
      <c r="AY241" s="149" t="s">
        <v>190</v>
      </c>
    </row>
    <row r="242" spans="2:65" s="12" customFormat="1" ht="11.25">
      <c r="B242" s="147"/>
      <c r="D242" s="148" t="s">
        <v>200</v>
      </c>
      <c r="E242" s="149" t="s">
        <v>1</v>
      </c>
      <c r="F242" s="150" t="s">
        <v>2478</v>
      </c>
      <c r="H242" s="149" t="s">
        <v>1</v>
      </c>
      <c r="I242" s="151"/>
      <c r="L242" s="147"/>
      <c r="M242" s="152"/>
      <c r="T242" s="153"/>
      <c r="AT242" s="149" t="s">
        <v>200</v>
      </c>
      <c r="AU242" s="149" t="s">
        <v>96</v>
      </c>
      <c r="AV242" s="12" t="s">
        <v>94</v>
      </c>
      <c r="AW242" s="12" t="s">
        <v>41</v>
      </c>
      <c r="AX242" s="12" t="s">
        <v>86</v>
      </c>
      <c r="AY242" s="149" t="s">
        <v>190</v>
      </c>
    </row>
    <row r="243" spans="2:65" s="14" customFormat="1" ht="11.25">
      <c r="B243" s="161"/>
      <c r="D243" s="148" t="s">
        <v>200</v>
      </c>
      <c r="E243" s="162" t="s">
        <v>1</v>
      </c>
      <c r="F243" s="163" t="s">
        <v>2320</v>
      </c>
      <c r="H243" s="164">
        <v>71.94</v>
      </c>
      <c r="I243" s="165"/>
      <c r="L243" s="161"/>
      <c r="M243" s="166"/>
      <c r="T243" s="167"/>
      <c r="AT243" s="162" t="s">
        <v>200</v>
      </c>
      <c r="AU243" s="162" t="s">
        <v>96</v>
      </c>
      <c r="AV243" s="14" t="s">
        <v>96</v>
      </c>
      <c r="AW243" s="14" t="s">
        <v>41</v>
      </c>
      <c r="AX243" s="14" t="s">
        <v>94</v>
      </c>
      <c r="AY243" s="162" t="s">
        <v>190</v>
      </c>
    </row>
    <row r="244" spans="2:65" s="1" customFormat="1" ht="16.5" customHeight="1">
      <c r="B244" s="33"/>
      <c r="C244" s="134" t="s">
        <v>403</v>
      </c>
      <c r="D244" s="134" t="s">
        <v>193</v>
      </c>
      <c r="E244" s="135" t="s">
        <v>2479</v>
      </c>
      <c r="F244" s="136" t="s">
        <v>2480</v>
      </c>
      <c r="G244" s="137" t="s">
        <v>196</v>
      </c>
      <c r="H244" s="138">
        <v>71.94</v>
      </c>
      <c r="I244" s="139"/>
      <c r="J244" s="140">
        <f>ROUND(I244*H244,2)</f>
        <v>0</v>
      </c>
      <c r="K244" s="136" t="s">
        <v>197</v>
      </c>
      <c r="L244" s="33"/>
      <c r="M244" s="141" t="s">
        <v>1</v>
      </c>
      <c r="N244" s="142" t="s">
        <v>51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198</v>
      </c>
      <c r="AT244" s="145" t="s">
        <v>193</v>
      </c>
      <c r="AU244" s="145" t="s">
        <v>96</v>
      </c>
      <c r="AY244" s="17" t="s">
        <v>190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7" t="s">
        <v>94</v>
      </c>
      <c r="BK244" s="146">
        <f>ROUND(I244*H244,2)</f>
        <v>0</v>
      </c>
      <c r="BL244" s="17" t="s">
        <v>198</v>
      </c>
      <c r="BM244" s="145" t="s">
        <v>2481</v>
      </c>
    </row>
    <row r="245" spans="2:65" s="12" customFormat="1" ht="11.25">
      <c r="B245" s="147"/>
      <c r="D245" s="148" t="s">
        <v>200</v>
      </c>
      <c r="E245" s="149" t="s">
        <v>1</v>
      </c>
      <c r="F245" s="150" t="s">
        <v>2482</v>
      </c>
      <c r="H245" s="149" t="s">
        <v>1</v>
      </c>
      <c r="I245" s="151"/>
      <c r="L245" s="147"/>
      <c r="M245" s="152"/>
      <c r="T245" s="153"/>
      <c r="AT245" s="149" t="s">
        <v>200</v>
      </c>
      <c r="AU245" s="149" t="s">
        <v>96</v>
      </c>
      <c r="AV245" s="12" t="s">
        <v>94</v>
      </c>
      <c r="AW245" s="12" t="s">
        <v>41</v>
      </c>
      <c r="AX245" s="12" t="s">
        <v>86</v>
      </c>
      <c r="AY245" s="149" t="s">
        <v>190</v>
      </c>
    </row>
    <row r="246" spans="2:65" s="14" customFormat="1" ht="11.25">
      <c r="B246" s="161"/>
      <c r="D246" s="148" t="s">
        <v>200</v>
      </c>
      <c r="E246" s="162" t="s">
        <v>1</v>
      </c>
      <c r="F246" s="163" t="s">
        <v>2320</v>
      </c>
      <c r="H246" s="164">
        <v>71.94</v>
      </c>
      <c r="I246" s="165"/>
      <c r="L246" s="161"/>
      <c r="M246" s="166"/>
      <c r="T246" s="167"/>
      <c r="AT246" s="162" t="s">
        <v>200</v>
      </c>
      <c r="AU246" s="162" t="s">
        <v>96</v>
      </c>
      <c r="AV246" s="14" t="s">
        <v>96</v>
      </c>
      <c r="AW246" s="14" t="s">
        <v>41</v>
      </c>
      <c r="AX246" s="14" t="s">
        <v>94</v>
      </c>
      <c r="AY246" s="162" t="s">
        <v>190</v>
      </c>
    </row>
    <row r="247" spans="2:65" s="1" customFormat="1" ht="37.9" customHeight="1">
      <c r="B247" s="33"/>
      <c r="C247" s="175" t="s">
        <v>409</v>
      </c>
      <c r="D247" s="175" t="s">
        <v>593</v>
      </c>
      <c r="E247" s="176" t="s">
        <v>2483</v>
      </c>
      <c r="F247" s="177" t="s">
        <v>2484</v>
      </c>
      <c r="G247" s="178" t="s">
        <v>255</v>
      </c>
      <c r="H247" s="179">
        <v>7.41</v>
      </c>
      <c r="I247" s="180"/>
      <c r="J247" s="181">
        <f>ROUND(I247*H247,2)</f>
        <v>0</v>
      </c>
      <c r="K247" s="177" t="s">
        <v>214</v>
      </c>
      <c r="L247" s="182"/>
      <c r="M247" s="183" t="s">
        <v>1</v>
      </c>
      <c r="N247" s="184" t="s">
        <v>51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237</v>
      </c>
      <c r="AT247" s="145" t="s">
        <v>593</v>
      </c>
      <c r="AU247" s="145" t="s">
        <v>96</v>
      </c>
      <c r="AY247" s="17" t="s">
        <v>190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94</v>
      </c>
      <c r="BK247" s="146">
        <f>ROUND(I247*H247,2)</f>
        <v>0</v>
      </c>
      <c r="BL247" s="17" t="s">
        <v>198</v>
      </c>
      <c r="BM247" s="145" t="s">
        <v>2485</v>
      </c>
    </row>
    <row r="248" spans="2:65" s="14" customFormat="1" ht="11.25">
      <c r="B248" s="161"/>
      <c r="D248" s="148" t="s">
        <v>200</v>
      </c>
      <c r="E248" s="162" t="s">
        <v>1</v>
      </c>
      <c r="F248" s="163" t="s">
        <v>2486</v>
      </c>
      <c r="H248" s="164">
        <v>7.41</v>
      </c>
      <c r="I248" s="165"/>
      <c r="L248" s="161"/>
      <c r="M248" s="166"/>
      <c r="T248" s="167"/>
      <c r="AT248" s="162" t="s">
        <v>200</v>
      </c>
      <c r="AU248" s="162" t="s">
        <v>96</v>
      </c>
      <c r="AV248" s="14" t="s">
        <v>96</v>
      </c>
      <c r="AW248" s="14" t="s">
        <v>41</v>
      </c>
      <c r="AX248" s="14" t="s">
        <v>94</v>
      </c>
      <c r="AY248" s="162" t="s">
        <v>190</v>
      </c>
    </row>
    <row r="249" spans="2:65" s="1" customFormat="1" ht="16.5" customHeight="1">
      <c r="B249" s="33"/>
      <c r="C249" s="134" t="s">
        <v>414</v>
      </c>
      <c r="D249" s="134" t="s">
        <v>193</v>
      </c>
      <c r="E249" s="135" t="s">
        <v>2421</v>
      </c>
      <c r="F249" s="136" t="s">
        <v>2422</v>
      </c>
      <c r="G249" s="137" t="s">
        <v>196</v>
      </c>
      <c r="H249" s="138">
        <v>71.94</v>
      </c>
      <c r="I249" s="139"/>
      <c r="J249" s="140">
        <f>ROUND(I249*H249,2)</f>
        <v>0</v>
      </c>
      <c r="K249" s="136" t="s">
        <v>197</v>
      </c>
      <c r="L249" s="33"/>
      <c r="M249" s="141" t="s">
        <v>1</v>
      </c>
      <c r="N249" s="142" t="s">
        <v>51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198</v>
      </c>
      <c r="AT249" s="145" t="s">
        <v>193</v>
      </c>
      <c r="AU249" s="145" t="s">
        <v>96</v>
      </c>
      <c r="AY249" s="17" t="s">
        <v>190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94</v>
      </c>
      <c r="BK249" s="146">
        <f>ROUND(I249*H249,2)</f>
        <v>0</v>
      </c>
      <c r="BL249" s="17" t="s">
        <v>198</v>
      </c>
      <c r="BM249" s="145" t="s">
        <v>2487</v>
      </c>
    </row>
    <row r="250" spans="2:65" s="12" customFormat="1" ht="11.25">
      <c r="B250" s="147"/>
      <c r="D250" s="148" t="s">
        <v>200</v>
      </c>
      <c r="E250" s="149" t="s">
        <v>1</v>
      </c>
      <c r="F250" s="150" t="s">
        <v>2488</v>
      </c>
      <c r="H250" s="149" t="s">
        <v>1</v>
      </c>
      <c r="I250" s="151"/>
      <c r="L250" s="147"/>
      <c r="M250" s="152"/>
      <c r="T250" s="153"/>
      <c r="AT250" s="149" t="s">
        <v>200</v>
      </c>
      <c r="AU250" s="149" t="s">
        <v>96</v>
      </c>
      <c r="AV250" s="12" t="s">
        <v>94</v>
      </c>
      <c r="AW250" s="12" t="s">
        <v>41</v>
      </c>
      <c r="AX250" s="12" t="s">
        <v>86</v>
      </c>
      <c r="AY250" s="149" t="s">
        <v>190</v>
      </c>
    </row>
    <row r="251" spans="2:65" s="14" customFormat="1" ht="11.25">
      <c r="B251" s="161"/>
      <c r="D251" s="148" t="s">
        <v>200</v>
      </c>
      <c r="E251" s="162" t="s">
        <v>1</v>
      </c>
      <c r="F251" s="163" t="s">
        <v>2320</v>
      </c>
      <c r="H251" s="164">
        <v>71.94</v>
      </c>
      <c r="I251" s="165"/>
      <c r="L251" s="161"/>
      <c r="M251" s="166"/>
      <c r="T251" s="167"/>
      <c r="AT251" s="162" t="s">
        <v>200</v>
      </c>
      <c r="AU251" s="162" t="s">
        <v>96</v>
      </c>
      <c r="AV251" s="14" t="s">
        <v>96</v>
      </c>
      <c r="AW251" s="14" t="s">
        <v>41</v>
      </c>
      <c r="AX251" s="14" t="s">
        <v>94</v>
      </c>
      <c r="AY251" s="162" t="s">
        <v>190</v>
      </c>
    </row>
    <row r="252" spans="2:65" s="1" customFormat="1" ht="16.5" customHeight="1">
      <c r="B252" s="33"/>
      <c r="C252" s="134" t="s">
        <v>419</v>
      </c>
      <c r="D252" s="134" t="s">
        <v>193</v>
      </c>
      <c r="E252" s="135" t="s">
        <v>2489</v>
      </c>
      <c r="F252" s="136" t="s">
        <v>2490</v>
      </c>
      <c r="G252" s="137" t="s">
        <v>196</v>
      </c>
      <c r="H252" s="138">
        <v>71.94</v>
      </c>
      <c r="I252" s="139"/>
      <c r="J252" s="140">
        <f>ROUND(I252*H252,2)</f>
        <v>0</v>
      </c>
      <c r="K252" s="136" t="s">
        <v>197</v>
      </c>
      <c r="L252" s="33"/>
      <c r="M252" s="141" t="s">
        <v>1</v>
      </c>
      <c r="N252" s="142" t="s">
        <v>51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198</v>
      </c>
      <c r="AT252" s="145" t="s">
        <v>193</v>
      </c>
      <c r="AU252" s="145" t="s">
        <v>96</v>
      </c>
      <c r="AY252" s="17" t="s">
        <v>190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7" t="s">
        <v>94</v>
      </c>
      <c r="BK252" s="146">
        <f>ROUND(I252*H252,2)</f>
        <v>0</v>
      </c>
      <c r="BL252" s="17" t="s">
        <v>198</v>
      </c>
      <c r="BM252" s="145" t="s">
        <v>2491</v>
      </c>
    </row>
    <row r="253" spans="2:65" s="12" customFormat="1" ht="11.25">
      <c r="B253" s="147"/>
      <c r="D253" s="148" t="s">
        <v>200</v>
      </c>
      <c r="E253" s="149" t="s">
        <v>1</v>
      </c>
      <c r="F253" s="150" t="s">
        <v>2492</v>
      </c>
      <c r="H253" s="149" t="s">
        <v>1</v>
      </c>
      <c r="I253" s="151"/>
      <c r="L253" s="147"/>
      <c r="M253" s="152"/>
      <c r="T253" s="153"/>
      <c r="AT253" s="149" t="s">
        <v>200</v>
      </c>
      <c r="AU253" s="149" t="s">
        <v>96</v>
      </c>
      <c r="AV253" s="12" t="s">
        <v>94</v>
      </c>
      <c r="AW253" s="12" t="s">
        <v>41</v>
      </c>
      <c r="AX253" s="12" t="s">
        <v>86</v>
      </c>
      <c r="AY253" s="149" t="s">
        <v>190</v>
      </c>
    </row>
    <row r="254" spans="2:65" s="14" customFormat="1" ht="11.25">
      <c r="B254" s="161"/>
      <c r="D254" s="148" t="s">
        <v>200</v>
      </c>
      <c r="E254" s="162" t="s">
        <v>1</v>
      </c>
      <c r="F254" s="163" t="s">
        <v>2493</v>
      </c>
      <c r="H254" s="164">
        <v>71.94</v>
      </c>
      <c r="I254" s="165"/>
      <c r="L254" s="161"/>
      <c r="M254" s="166"/>
      <c r="T254" s="167"/>
      <c r="AT254" s="162" t="s">
        <v>200</v>
      </c>
      <c r="AU254" s="162" t="s">
        <v>96</v>
      </c>
      <c r="AV254" s="14" t="s">
        <v>96</v>
      </c>
      <c r="AW254" s="14" t="s">
        <v>41</v>
      </c>
      <c r="AX254" s="14" t="s">
        <v>86</v>
      </c>
      <c r="AY254" s="162" t="s">
        <v>190</v>
      </c>
    </row>
    <row r="255" spans="2:65" s="15" customFormat="1" ht="11.25">
      <c r="B255" s="168"/>
      <c r="D255" s="148" t="s">
        <v>200</v>
      </c>
      <c r="E255" s="169" t="s">
        <v>2320</v>
      </c>
      <c r="F255" s="170" t="s">
        <v>207</v>
      </c>
      <c r="H255" s="171">
        <v>71.94</v>
      </c>
      <c r="I255" s="172"/>
      <c r="L255" s="168"/>
      <c r="M255" s="173"/>
      <c r="T255" s="174"/>
      <c r="AT255" s="169" t="s">
        <v>200</v>
      </c>
      <c r="AU255" s="169" t="s">
        <v>96</v>
      </c>
      <c r="AV255" s="15" t="s">
        <v>198</v>
      </c>
      <c r="AW255" s="15" t="s">
        <v>41</v>
      </c>
      <c r="AX255" s="15" t="s">
        <v>94</v>
      </c>
      <c r="AY255" s="169" t="s">
        <v>190</v>
      </c>
    </row>
    <row r="256" spans="2:65" s="1" customFormat="1" ht="16.5" customHeight="1">
      <c r="B256" s="33"/>
      <c r="C256" s="175" t="s">
        <v>423</v>
      </c>
      <c r="D256" s="175" t="s">
        <v>593</v>
      </c>
      <c r="E256" s="176" t="s">
        <v>2494</v>
      </c>
      <c r="F256" s="177" t="s">
        <v>2495</v>
      </c>
      <c r="G256" s="178" t="s">
        <v>2363</v>
      </c>
      <c r="H256" s="179">
        <v>1.482</v>
      </c>
      <c r="I256" s="180"/>
      <c r="J256" s="181">
        <f>ROUND(I256*H256,2)</f>
        <v>0</v>
      </c>
      <c r="K256" s="177" t="s">
        <v>214</v>
      </c>
      <c r="L256" s="182"/>
      <c r="M256" s="183" t="s">
        <v>1</v>
      </c>
      <c r="N256" s="184" t="s">
        <v>51</v>
      </c>
      <c r="P256" s="143">
        <f>O256*H256</f>
        <v>0</v>
      </c>
      <c r="Q256" s="143">
        <v>1E-3</v>
      </c>
      <c r="R256" s="143">
        <f>Q256*H256</f>
        <v>1.482E-3</v>
      </c>
      <c r="S256" s="143">
        <v>0</v>
      </c>
      <c r="T256" s="144">
        <f>S256*H256</f>
        <v>0</v>
      </c>
      <c r="AR256" s="145" t="s">
        <v>237</v>
      </c>
      <c r="AT256" s="145" t="s">
        <v>593</v>
      </c>
      <c r="AU256" s="145" t="s">
        <v>96</v>
      </c>
      <c r="AY256" s="17" t="s">
        <v>190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7" t="s">
        <v>94</v>
      </c>
      <c r="BK256" s="146">
        <f>ROUND(I256*H256,2)</f>
        <v>0</v>
      </c>
      <c r="BL256" s="17" t="s">
        <v>198</v>
      </c>
      <c r="BM256" s="145" t="s">
        <v>2496</v>
      </c>
    </row>
    <row r="257" spans="2:65" s="14" customFormat="1" ht="11.25">
      <c r="B257" s="161"/>
      <c r="D257" s="148" t="s">
        <v>200</v>
      </c>
      <c r="E257" s="162" t="s">
        <v>1</v>
      </c>
      <c r="F257" s="163" t="s">
        <v>2497</v>
      </c>
      <c r="H257" s="164">
        <v>1.482</v>
      </c>
      <c r="I257" s="165"/>
      <c r="L257" s="161"/>
      <c r="M257" s="166"/>
      <c r="T257" s="167"/>
      <c r="AT257" s="162" t="s">
        <v>200</v>
      </c>
      <c r="AU257" s="162" t="s">
        <v>96</v>
      </c>
      <c r="AV257" s="14" t="s">
        <v>96</v>
      </c>
      <c r="AW257" s="14" t="s">
        <v>41</v>
      </c>
      <c r="AX257" s="14" t="s">
        <v>94</v>
      </c>
      <c r="AY257" s="162" t="s">
        <v>190</v>
      </c>
    </row>
    <row r="258" spans="2:65" s="1" customFormat="1" ht="16.5" customHeight="1">
      <c r="B258" s="33"/>
      <c r="C258" s="134" t="s">
        <v>429</v>
      </c>
      <c r="D258" s="134" t="s">
        <v>193</v>
      </c>
      <c r="E258" s="135" t="s">
        <v>2426</v>
      </c>
      <c r="F258" s="136" t="s">
        <v>2427</v>
      </c>
      <c r="G258" s="137" t="s">
        <v>196</v>
      </c>
      <c r="H258" s="138">
        <v>71.94</v>
      </c>
      <c r="I258" s="139"/>
      <c r="J258" s="140">
        <f>ROUND(I258*H258,2)</f>
        <v>0</v>
      </c>
      <c r="K258" s="136" t="s">
        <v>197</v>
      </c>
      <c r="L258" s="33"/>
      <c r="M258" s="141" t="s">
        <v>1</v>
      </c>
      <c r="N258" s="142" t="s">
        <v>51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198</v>
      </c>
      <c r="AT258" s="145" t="s">
        <v>193</v>
      </c>
      <c r="AU258" s="145" t="s">
        <v>96</v>
      </c>
      <c r="AY258" s="17" t="s">
        <v>190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7" t="s">
        <v>94</v>
      </c>
      <c r="BK258" s="146">
        <f>ROUND(I258*H258,2)</f>
        <v>0</v>
      </c>
      <c r="BL258" s="17" t="s">
        <v>198</v>
      </c>
      <c r="BM258" s="145" t="s">
        <v>2498</v>
      </c>
    </row>
    <row r="259" spans="2:65" s="14" customFormat="1" ht="11.25">
      <c r="B259" s="161"/>
      <c r="D259" s="148" t="s">
        <v>200</v>
      </c>
      <c r="E259" s="162" t="s">
        <v>1</v>
      </c>
      <c r="F259" s="163" t="s">
        <v>2320</v>
      </c>
      <c r="H259" s="164">
        <v>71.94</v>
      </c>
      <c r="I259" s="165"/>
      <c r="L259" s="161"/>
      <c r="M259" s="166"/>
      <c r="T259" s="167"/>
      <c r="AT259" s="162" t="s">
        <v>200</v>
      </c>
      <c r="AU259" s="162" t="s">
        <v>96</v>
      </c>
      <c r="AV259" s="14" t="s">
        <v>96</v>
      </c>
      <c r="AW259" s="14" t="s">
        <v>41</v>
      </c>
      <c r="AX259" s="14" t="s">
        <v>94</v>
      </c>
      <c r="AY259" s="162" t="s">
        <v>190</v>
      </c>
    </row>
    <row r="260" spans="2:65" s="1" customFormat="1" ht="16.5" customHeight="1">
      <c r="B260" s="33"/>
      <c r="C260" s="134" t="s">
        <v>441</v>
      </c>
      <c r="D260" s="134" t="s">
        <v>193</v>
      </c>
      <c r="E260" s="135" t="s">
        <v>2499</v>
      </c>
      <c r="F260" s="136" t="s">
        <v>2500</v>
      </c>
      <c r="G260" s="137" t="s">
        <v>196</v>
      </c>
      <c r="H260" s="138">
        <v>143.88</v>
      </c>
      <c r="I260" s="139"/>
      <c r="J260" s="140">
        <f>ROUND(I260*H260,2)</f>
        <v>0</v>
      </c>
      <c r="K260" s="136" t="s">
        <v>197</v>
      </c>
      <c r="L260" s="33"/>
      <c r="M260" s="141" t="s">
        <v>1</v>
      </c>
      <c r="N260" s="142" t="s">
        <v>51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198</v>
      </c>
      <c r="AT260" s="145" t="s">
        <v>193</v>
      </c>
      <c r="AU260" s="145" t="s">
        <v>96</v>
      </c>
      <c r="AY260" s="17" t="s">
        <v>190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94</v>
      </c>
      <c r="BK260" s="146">
        <f>ROUND(I260*H260,2)</f>
        <v>0</v>
      </c>
      <c r="BL260" s="17" t="s">
        <v>198</v>
      </c>
      <c r="BM260" s="145" t="s">
        <v>2501</v>
      </c>
    </row>
    <row r="261" spans="2:65" s="14" customFormat="1" ht="11.25">
      <c r="B261" s="161"/>
      <c r="D261" s="148" t="s">
        <v>200</v>
      </c>
      <c r="E261" s="162" t="s">
        <v>1</v>
      </c>
      <c r="F261" s="163" t="s">
        <v>2502</v>
      </c>
      <c r="H261" s="164">
        <v>143.88</v>
      </c>
      <c r="I261" s="165"/>
      <c r="L261" s="161"/>
      <c r="M261" s="166"/>
      <c r="T261" s="167"/>
      <c r="AT261" s="162" t="s">
        <v>200</v>
      </c>
      <c r="AU261" s="162" t="s">
        <v>96</v>
      </c>
      <c r="AV261" s="14" t="s">
        <v>96</v>
      </c>
      <c r="AW261" s="14" t="s">
        <v>41</v>
      </c>
      <c r="AX261" s="14" t="s">
        <v>94</v>
      </c>
      <c r="AY261" s="162" t="s">
        <v>190</v>
      </c>
    </row>
    <row r="262" spans="2:65" s="1" customFormat="1" ht="16.5" customHeight="1">
      <c r="B262" s="33"/>
      <c r="C262" s="134" t="s">
        <v>449</v>
      </c>
      <c r="D262" s="134" t="s">
        <v>193</v>
      </c>
      <c r="E262" s="135" t="s">
        <v>731</v>
      </c>
      <c r="F262" s="136" t="s">
        <v>732</v>
      </c>
      <c r="G262" s="137" t="s">
        <v>291</v>
      </c>
      <c r="H262" s="138">
        <v>1E-3</v>
      </c>
      <c r="I262" s="139"/>
      <c r="J262" s="140">
        <f>ROUND(I262*H262,2)</f>
        <v>0</v>
      </c>
      <c r="K262" s="136" t="s">
        <v>197</v>
      </c>
      <c r="L262" s="33"/>
      <c r="M262" s="185" t="s">
        <v>1</v>
      </c>
      <c r="N262" s="186" t="s">
        <v>51</v>
      </c>
      <c r="O262" s="187"/>
      <c r="P262" s="188">
        <f>O262*H262</f>
        <v>0</v>
      </c>
      <c r="Q262" s="188">
        <v>0</v>
      </c>
      <c r="R262" s="188">
        <f>Q262*H262</f>
        <v>0</v>
      </c>
      <c r="S262" s="188">
        <v>0</v>
      </c>
      <c r="T262" s="189">
        <f>S262*H262</f>
        <v>0</v>
      </c>
      <c r="AR262" s="145" t="s">
        <v>198</v>
      </c>
      <c r="AT262" s="145" t="s">
        <v>193</v>
      </c>
      <c r="AU262" s="145" t="s">
        <v>96</v>
      </c>
      <c r="AY262" s="17" t="s">
        <v>190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94</v>
      </c>
      <c r="BK262" s="146">
        <f>ROUND(I262*H262,2)</f>
        <v>0</v>
      </c>
      <c r="BL262" s="17" t="s">
        <v>198</v>
      </c>
      <c r="BM262" s="145" t="s">
        <v>2503</v>
      </c>
    </row>
    <row r="263" spans="2:65" s="1" customFormat="1" ht="6.95" customHeight="1">
      <c r="B263" s="45"/>
      <c r="C263" s="46"/>
      <c r="D263" s="46"/>
      <c r="E263" s="46"/>
      <c r="F263" s="46"/>
      <c r="G263" s="46"/>
      <c r="H263" s="46"/>
      <c r="I263" s="46"/>
      <c r="J263" s="46"/>
      <c r="K263" s="46"/>
      <c r="L263" s="33"/>
    </row>
  </sheetData>
  <sheetProtection algorithmName="SHA-512" hashValue="OfxLaG0UVmnNBzSm5iBHPVr87mFEpHgVVUSuDD09nQz4//Q4LHjqT+FoUjt83l0aGguKpybVbcLmXePisPLHGg==" saltValue="BIK/i775GBLbPL0VXn9EAkNTn17FvQ9EGpZVUsf52oPMLhZKl2LlaKBqzKxKvRoPfpKE6zjh/velJj2sXyEjcA==" spinCount="100000" sheet="1" objects="1" scenarios="1" formatColumns="0" formatRows="0" autoFilter="0"/>
  <autoFilter ref="C121:K26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124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</row>
    <row r="8" spans="2:46" s="1" customFormat="1" ht="12" customHeight="1">
      <c r="B8" s="33"/>
      <c r="D8" s="27" t="s">
        <v>132</v>
      </c>
      <c r="L8" s="33"/>
    </row>
    <row r="9" spans="2:46" s="1" customFormat="1" ht="16.5" customHeight="1">
      <c r="B9" s="33"/>
      <c r="E9" s="197" t="s">
        <v>2504</v>
      </c>
      <c r="F9" s="237"/>
      <c r="G9" s="237"/>
      <c r="H9" s="23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ROUND((SUM(BE118:BE133)),  2)</f>
        <v>0</v>
      </c>
      <c r="I33" s="94">
        <v>0.21</v>
      </c>
      <c r="J33" s="93">
        <f>ROUND(((SUM(BE118:BE133))*I33),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ROUND((SUM(BF118:BF133)),  2)</f>
        <v>0</v>
      </c>
      <c r="I34" s="94">
        <v>0.12</v>
      </c>
      <c r="J34" s="93">
        <f>ROUND(((SUM(BF118:BF133))*I34),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ROUND((SUM(BG118:BG133)),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ROUND((SUM(BH118:BH133)),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ROUND((SUM(BI118:BI133)),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SO 901 - MOBILIÁŘ A HERNÍ PRVKY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J118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169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173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1" t="s">
        <v>175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7" t="s">
        <v>16</v>
      </c>
      <c r="L107" s="33"/>
    </row>
    <row r="108" spans="2:12" s="1" customFormat="1" ht="16.5" customHeight="1">
      <c r="B108" s="33"/>
      <c r="E108" s="235" t="str">
        <f>E7</f>
        <v>REVITALIZACE PARKU MARIE RESTITUTY  II. ETAPA - ČÁST A</v>
      </c>
      <c r="F108" s="236"/>
      <c r="G108" s="236"/>
      <c r="H108" s="236"/>
      <c r="L108" s="33"/>
    </row>
    <row r="109" spans="2:12" s="1" customFormat="1" ht="12" customHeight="1">
      <c r="B109" s="33"/>
      <c r="C109" s="27" t="s">
        <v>132</v>
      </c>
      <c r="L109" s="33"/>
    </row>
    <row r="110" spans="2:12" s="1" customFormat="1" ht="16.5" customHeight="1">
      <c r="B110" s="33"/>
      <c r="E110" s="197" t="str">
        <f>E9</f>
        <v>SO 901 - MOBILIÁŘ A HERNÍ PRVKY</v>
      </c>
      <c r="F110" s="237"/>
      <c r="G110" s="237"/>
      <c r="H110" s="237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7" t="s">
        <v>22</v>
      </c>
      <c r="F112" s="25" t="str">
        <f>F12</f>
        <v>Brno -  Husovice</v>
      </c>
      <c r="I112" s="27" t="s">
        <v>24</v>
      </c>
      <c r="J112" s="53" t="str">
        <f>IF(J12="","",J12)</f>
        <v>26. 4. 2024</v>
      </c>
      <c r="L112" s="33"/>
    </row>
    <row r="113" spans="2:65" s="1" customFormat="1" ht="6.95" customHeight="1">
      <c r="B113" s="33"/>
      <c r="L113" s="33"/>
    </row>
    <row r="114" spans="2:65" s="1" customFormat="1" ht="25.7" customHeight="1">
      <c r="B114" s="33"/>
      <c r="C114" s="27" t="s">
        <v>30</v>
      </c>
      <c r="F114" s="25" t="str">
        <f>E15</f>
        <v>ÚMČ Brno - sever</v>
      </c>
      <c r="I114" s="27" t="s">
        <v>38</v>
      </c>
      <c r="J114" s="31" t="str">
        <f>E21</f>
        <v>Ing. Wagnerová Eva, Brno</v>
      </c>
      <c r="L114" s="33"/>
    </row>
    <row r="115" spans="2:65" s="1" customFormat="1" ht="15.2" customHeight="1">
      <c r="B115" s="33"/>
      <c r="C115" s="27" t="s">
        <v>36</v>
      </c>
      <c r="F115" s="25" t="str">
        <f>IF(E18="","",E18)</f>
        <v>Vyplň údaj</v>
      </c>
      <c r="I115" s="27" t="s">
        <v>42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4"/>
      <c r="C117" s="115" t="s">
        <v>176</v>
      </c>
      <c r="D117" s="116" t="s">
        <v>71</v>
      </c>
      <c r="E117" s="116" t="s">
        <v>67</v>
      </c>
      <c r="F117" s="116" t="s">
        <v>68</v>
      </c>
      <c r="G117" s="116" t="s">
        <v>177</v>
      </c>
      <c r="H117" s="116" t="s">
        <v>178</v>
      </c>
      <c r="I117" s="116" t="s">
        <v>179</v>
      </c>
      <c r="J117" s="116" t="s">
        <v>166</v>
      </c>
      <c r="K117" s="117" t="s">
        <v>180</v>
      </c>
      <c r="L117" s="114"/>
      <c r="M117" s="60" t="s">
        <v>1</v>
      </c>
      <c r="N117" s="61" t="s">
        <v>50</v>
      </c>
      <c r="O117" s="61" t="s">
        <v>181</v>
      </c>
      <c r="P117" s="61" t="s">
        <v>182</v>
      </c>
      <c r="Q117" s="61" t="s">
        <v>183</v>
      </c>
      <c r="R117" s="61" t="s">
        <v>184</v>
      </c>
      <c r="S117" s="61" t="s">
        <v>185</v>
      </c>
      <c r="T117" s="62" t="s">
        <v>186</v>
      </c>
    </row>
    <row r="118" spans="2:65" s="1" customFormat="1" ht="22.9" customHeight="1">
      <c r="B118" s="33"/>
      <c r="C118" s="65" t="s">
        <v>187</v>
      </c>
      <c r="J118" s="118">
        <f>BK118</f>
        <v>0</v>
      </c>
      <c r="L118" s="33"/>
      <c r="M118" s="63"/>
      <c r="N118" s="54"/>
      <c r="O118" s="54"/>
      <c r="P118" s="119">
        <f>P119</f>
        <v>0</v>
      </c>
      <c r="Q118" s="54"/>
      <c r="R118" s="119">
        <f>R119</f>
        <v>0</v>
      </c>
      <c r="S118" s="54"/>
      <c r="T118" s="120">
        <f>T119</f>
        <v>0</v>
      </c>
      <c r="AT118" s="17" t="s">
        <v>85</v>
      </c>
      <c r="AU118" s="17" t="s">
        <v>168</v>
      </c>
      <c r="BK118" s="121">
        <f>BK119</f>
        <v>0</v>
      </c>
    </row>
    <row r="119" spans="2:65" s="11" customFormat="1" ht="25.9" customHeight="1">
      <c r="B119" s="122"/>
      <c r="D119" s="123" t="s">
        <v>85</v>
      </c>
      <c r="E119" s="124" t="s">
        <v>188</v>
      </c>
      <c r="F119" s="124" t="s">
        <v>189</v>
      </c>
      <c r="I119" s="125"/>
      <c r="J119" s="126">
        <f>BK119</f>
        <v>0</v>
      </c>
      <c r="L119" s="122"/>
      <c r="M119" s="127"/>
      <c r="P119" s="128">
        <f>P120</f>
        <v>0</v>
      </c>
      <c r="R119" s="128">
        <f>R120</f>
        <v>0</v>
      </c>
      <c r="T119" s="129">
        <f>T120</f>
        <v>0</v>
      </c>
      <c r="AR119" s="123" t="s">
        <v>94</v>
      </c>
      <c r="AT119" s="130" t="s">
        <v>85</v>
      </c>
      <c r="AU119" s="130" t="s">
        <v>86</v>
      </c>
      <c r="AY119" s="123" t="s">
        <v>190</v>
      </c>
      <c r="BK119" s="131">
        <f>BK120</f>
        <v>0</v>
      </c>
    </row>
    <row r="120" spans="2:65" s="11" customFormat="1" ht="22.9" customHeight="1">
      <c r="B120" s="122"/>
      <c r="D120" s="123" t="s">
        <v>85</v>
      </c>
      <c r="E120" s="132" t="s">
        <v>244</v>
      </c>
      <c r="F120" s="132" t="s">
        <v>682</v>
      </c>
      <c r="I120" s="125"/>
      <c r="J120" s="133">
        <f>BK120</f>
        <v>0</v>
      </c>
      <c r="L120" s="122"/>
      <c r="M120" s="127"/>
      <c r="P120" s="128">
        <f>SUM(P121:P133)</f>
        <v>0</v>
      </c>
      <c r="R120" s="128">
        <f>SUM(R121:R133)</f>
        <v>0</v>
      </c>
      <c r="T120" s="129">
        <f>SUM(T121:T133)</f>
        <v>0</v>
      </c>
      <c r="AR120" s="123" t="s">
        <v>94</v>
      </c>
      <c r="AT120" s="130" t="s">
        <v>85</v>
      </c>
      <c r="AU120" s="130" t="s">
        <v>94</v>
      </c>
      <c r="AY120" s="123" t="s">
        <v>190</v>
      </c>
      <c r="BK120" s="131">
        <f>SUM(BK121:BK133)</f>
        <v>0</v>
      </c>
    </row>
    <row r="121" spans="2:65" s="1" customFormat="1" ht="21.75" customHeight="1">
      <c r="B121" s="33"/>
      <c r="C121" s="134" t="s">
        <v>94</v>
      </c>
      <c r="D121" s="134" t="s">
        <v>193</v>
      </c>
      <c r="E121" s="135" t="s">
        <v>2505</v>
      </c>
      <c r="F121" s="136" t="s">
        <v>2506</v>
      </c>
      <c r="G121" s="137" t="s">
        <v>218</v>
      </c>
      <c r="H121" s="138">
        <v>3</v>
      </c>
      <c r="I121" s="139"/>
      <c r="J121" s="140">
        <f>ROUND(I121*H121,2)</f>
        <v>0</v>
      </c>
      <c r="K121" s="136" t="s">
        <v>1878</v>
      </c>
      <c r="L121" s="33"/>
      <c r="M121" s="141" t="s">
        <v>1</v>
      </c>
      <c r="N121" s="142" t="s">
        <v>51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198</v>
      </c>
      <c r="AT121" s="145" t="s">
        <v>193</v>
      </c>
      <c r="AU121" s="145" t="s">
        <v>96</v>
      </c>
      <c r="AY121" s="17" t="s">
        <v>190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94</v>
      </c>
      <c r="BK121" s="146">
        <f>ROUND(I121*H121,2)</f>
        <v>0</v>
      </c>
      <c r="BL121" s="17" t="s">
        <v>198</v>
      </c>
      <c r="BM121" s="145" t="s">
        <v>2507</v>
      </c>
    </row>
    <row r="122" spans="2:65" s="14" customFormat="1" ht="11.25">
      <c r="B122" s="161"/>
      <c r="D122" s="148" t="s">
        <v>200</v>
      </c>
      <c r="E122" s="162" t="s">
        <v>1</v>
      </c>
      <c r="F122" s="163" t="s">
        <v>2508</v>
      </c>
      <c r="H122" s="164">
        <v>3</v>
      </c>
      <c r="I122" s="165"/>
      <c r="L122" s="161"/>
      <c r="M122" s="166"/>
      <c r="T122" s="167"/>
      <c r="AT122" s="162" t="s">
        <v>200</v>
      </c>
      <c r="AU122" s="162" t="s">
        <v>96</v>
      </c>
      <c r="AV122" s="14" t="s">
        <v>96</v>
      </c>
      <c r="AW122" s="14" t="s">
        <v>41</v>
      </c>
      <c r="AX122" s="14" t="s">
        <v>86</v>
      </c>
      <c r="AY122" s="162" t="s">
        <v>190</v>
      </c>
    </row>
    <row r="123" spans="2:65" s="12" customFormat="1" ht="11.25">
      <c r="B123" s="147"/>
      <c r="D123" s="148" t="s">
        <v>200</v>
      </c>
      <c r="E123" s="149" t="s">
        <v>1</v>
      </c>
      <c r="F123" s="150" t="s">
        <v>2509</v>
      </c>
      <c r="H123" s="149" t="s">
        <v>1</v>
      </c>
      <c r="I123" s="151"/>
      <c r="L123" s="147"/>
      <c r="M123" s="152"/>
      <c r="T123" s="153"/>
      <c r="AT123" s="149" t="s">
        <v>200</v>
      </c>
      <c r="AU123" s="149" t="s">
        <v>96</v>
      </c>
      <c r="AV123" s="12" t="s">
        <v>94</v>
      </c>
      <c r="AW123" s="12" t="s">
        <v>41</v>
      </c>
      <c r="AX123" s="12" t="s">
        <v>86</v>
      </c>
      <c r="AY123" s="149" t="s">
        <v>190</v>
      </c>
    </row>
    <row r="124" spans="2:65" s="15" customFormat="1" ht="11.25">
      <c r="B124" s="168"/>
      <c r="D124" s="148" t="s">
        <v>200</v>
      </c>
      <c r="E124" s="169" t="s">
        <v>1</v>
      </c>
      <c r="F124" s="170" t="s">
        <v>207</v>
      </c>
      <c r="H124" s="171">
        <v>3</v>
      </c>
      <c r="I124" s="172"/>
      <c r="L124" s="168"/>
      <c r="M124" s="173"/>
      <c r="T124" s="174"/>
      <c r="AT124" s="169" t="s">
        <v>200</v>
      </c>
      <c r="AU124" s="169" t="s">
        <v>96</v>
      </c>
      <c r="AV124" s="15" t="s">
        <v>198</v>
      </c>
      <c r="AW124" s="15" t="s">
        <v>41</v>
      </c>
      <c r="AX124" s="15" t="s">
        <v>94</v>
      </c>
      <c r="AY124" s="169" t="s">
        <v>190</v>
      </c>
    </row>
    <row r="125" spans="2:65" s="1" customFormat="1" ht="16.5" customHeight="1">
      <c r="B125" s="33"/>
      <c r="C125" s="134" t="s">
        <v>96</v>
      </c>
      <c r="D125" s="134" t="s">
        <v>193</v>
      </c>
      <c r="E125" s="135" t="s">
        <v>2510</v>
      </c>
      <c r="F125" s="136" t="s">
        <v>2511</v>
      </c>
      <c r="G125" s="137" t="s">
        <v>218</v>
      </c>
      <c r="H125" s="138">
        <v>2</v>
      </c>
      <c r="I125" s="139"/>
      <c r="J125" s="140">
        <f>ROUND(I125*H125,2)</f>
        <v>0</v>
      </c>
      <c r="K125" s="136" t="s">
        <v>1878</v>
      </c>
      <c r="L125" s="33"/>
      <c r="M125" s="141" t="s">
        <v>1</v>
      </c>
      <c r="N125" s="142" t="s">
        <v>51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198</v>
      </c>
      <c r="AT125" s="145" t="s">
        <v>193</v>
      </c>
      <c r="AU125" s="145" t="s">
        <v>96</v>
      </c>
      <c r="AY125" s="17" t="s">
        <v>190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94</v>
      </c>
      <c r="BK125" s="146">
        <f>ROUND(I125*H125,2)</f>
        <v>0</v>
      </c>
      <c r="BL125" s="17" t="s">
        <v>198</v>
      </c>
      <c r="BM125" s="145" t="s">
        <v>2512</v>
      </c>
    </row>
    <row r="126" spans="2:65" s="14" customFormat="1" ht="11.25">
      <c r="B126" s="161"/>
      <c r="D126" s="148" t="s">
        <v>200</v>
      </c>
      <c r="E126" s="162" t="s">
        <v>1</v>
      </c>
      <c r="F126" s="163" t="s">
        <v>2513</v>
      </c>
      <c r="H126" s="164">
        <v>2</v>
      </c>
      <c r="I126" s="165"/>
      <c r="L126" s="161"/>
      <c r="M126" s="166"/>
      <c r="T126" s="167"/>
      <c r="AT126" s="162" t="s">
        <v>200</v>
      </c>
      <c r="AU126" s="162" t="s">
        <v>96</v>
      </c>
      <c r="AV126" s="14" t="s">
        <v>96</v>
      </c>
      <c r="AW126" s="14" t="s">
        <v>41</v>
      </c>
      <c r="AX126" s="14" t="s">
        <v>86</v>
      </c>
      <c r="AY126" s="162" t="s">
        <v>190</v>
      </c>
    </row>
    <row r="127" spans="2:65" s="12" customFormat="1" ht="11.25">
      <c r="B127" s="147"/>
      <c r="D127" s="148" t="s">
        <v>200</v>
      </c>
      <c r="E127" s="149" t="s">
        <v>1</v>
      </c>
      <c r="F127" s="150" t="s">
        <v>2514</v>
      </c>
      <c r="H127" s="149" t="s">
        <v>1</v>
      </c>
      <c r="I127" s="151"/>
      <c r="L127" s="147"/>
      <c r="M127" s="152"/>
      <c r="T127" s="153"/>
      <c r="AT127" s="149" t="s">
        <v>200</v>
      </c>
      <c r="AU127" s="149" t="s">
        <v>96</v>
      </c>
      <c r="AV127" s="12" t="s">
        <v>94</v>
      </c>
      <c r="AW127" s="12" t="s">
        <v>41</v>
      </c>
      <c r="AX127" s="12" t="s">
        <v>86</v>
      </c>
      <c r="AY127" s="149" t="s">
        <v>190</v>
      </c>
    </row>
    <row r="128" spans="2:65" s="15" customFormat="1" ht="11.25">
      <c r="B128" s="168"/>
      <c r="D128" s="148" t="s">
        <v>200</v>
      </c>
      <c r="E128" s="169" t="s">
        <v>1</v>
      </c>
      <c r="F128" s="170" t="s">
        <v>207</v>
      </c>
      <c r="H128" s="171">
        <v>2</v>
      </c>
      <c r="I128" s="172"/>
      <c r="L128" s="168"/>
      <c r="M128" s="173"/>
      <c r="T128" s="174"/>
      <c r="AT128" s="169" t="s">
        <v>200</v>
      </c>
      <c r="AU128" s="169" t="s">
        <v>96</v>
      </c>
      <c r="AV128" s="15" t="s">
        <v>198</v>
      </c>
      <c r="AW128" s="15" t="s">
        <v>41</v>
      </c>
      <c r="AX128" s="15" t="s">
        <v>94</v>
      </c>
      <c r="AY128" s="169" t="s">
        <v>190</v>
      </c>
    </row>
    <row r="129" spans="2:65" s="1" customFormat="1" ht="21.75" customHeight="1">
      <c r="B129" s="33"/>
      <c r="C129" s="134" t="s">
        <v>204</v>
      </c>
      <c r="D129" s="134" t="s">
        <v>193</v>
      </c>
      <c r="E129" s="135" t="s">
        <v>2515</v>
      </c>
      <c r="F129" s="136" t="s">
        <v>2516</v>
      </c>
      <c r="G129" s="137" t="s">
        <v>218</v>
      </c>
      <c r="H129" s="138">
        <v>4</v>
      </c>
      <c r="I129" s="139"/>
      <c r="J129" s="140">
        <f>ROUND(I129*H129,2)</f>
        <v>0</v>
      </c>
      <c r="K129" s="136" t="s">
        <v>1878</v>
      </c>
      <c r="L129" s="33"/>
      <c r="M129" s="141" t="s">
        <v>1</v>
      </c>
      <c r="N129" s="142" t="s">
        <v>51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198</v>
      </c>
      <c r="AT129" s="145" t="s">
        <v>193</v>
      </c>
      <c r="AU129" s="145" t="s">
        <v>96</v>
      </c>
      <c r="AY129" s="17" t="s">
        <v>190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94</v>
      </c>
      <c r="BK129" s="146">
        <f>ROUND(I129*H129,2)</f>
        <v>0</v>
      </c>
      <c r="BL129" s="17" t="s">
        <v>198</v>
      </c>
      <c r="BM129" s="145" t="s">
        <v>2517</v>
      </c>
    </row>
    <row r="130" spans="2:65" s="14" customFormat="1" ht="11.25">
      <c r="B130" s="161"/>
      <c r="D130" s="148" t="s">
        <v>200</v>
      </c>
      <c r="E130" s="162" t="s">
        <v>1</v>
      </c>
      <c r="F130" s="163" t="s">
        <v>2518</v>
      </c>
      <c r="H130" s="164">
        <v>4</v>
      </c>
      <c r="I130" s="165"/>
      <c r="L130" s="161"/>
      <c r="M130" s="166"/>
      <c r="T130" s="167"/>
      <c r="AT130" s="162" t="s">
        <v>200</v>
      </c>
      <c r="AU130" s="162" t="s">
        <v>96</v>
      </c>
      <c r="AV130" s="14" t="s">
        <v>96</v>
      </c>
      <c r="AW130" s="14" t="s">
        <v>41</v>
      </c>
      <c r="AX130" s="14" t="s">
        <v>86</v>
      </c>
      <c r="AY130" s="162" t="s">
        <v>190</v>
      </c>
    </row>
    <row r="131" spans="2:65" s="12" customFormat="1" ht="11.25">
      <c r="B131" s="147"/>
      <c r="D131" s="148" t="s">
        <v>200</v>
      </c>
      <c r="E131" s="149" t="s">
        <v>1</v>
      </c>
      <c r="F131" s="150" t="s">
        <v>2519</v>
      </c>
      <c r="H131" s="149" t="s">
        <v>1</v>
      </c>
      <c r="I131" s="151"/>
      <c r="L131" s="147"/>
      <c r="M131" s="152"/>
      <c r="T131" s="153"/>
      <c r="AT131" s="149" t="s">
        <v>200</v>
      </c>
      <c r="AU131" s="149" t="s">
        <v>96</v>
      </c>
      <c r="AV131" s="12" t="s">
        <v>94</v>
      </c>
      <c r="AW131" s="12" t="s">
        <v>41</v>
      </c>
      <c r="AX131" s="12" t="s">
        <v>86</v>
      </c>
      <c r="AY131" s="149" t="s">
        <v>190</v>
      </c>
    </row>
    <row r="132" spans="2:65" s="12" customFormat="1" ht="11.25">
      <c r="B132" s="147"/>
      <c r="D132" s="148" t="s">
        <v>200</v>
      </c>
      <c r="E132" s="149" t="s">
        <v>1</v>
      </c>
      <c r="F132" s="150" t="s">
        <v>2520</v>
      </c>
      <c r="H132" s="149" t="s">
        <v>1</v>
      </c>
      <c r="I132" s="151"/>
      <c r="L132" s="147"/>
      <c r="M132" s="152"/>
      <c r="T132" s="153"/>
      <c r="AT132" s="149" t="s">
        <v>200</v>
      </c>
      <c r="AU132" s="149" t="s">
        <v>96</v>
      </c>
      <c r="AV132" s="12" t="s">
        <v>94</v>
      </c>
      <c r="AW132" s="12" t="s">
        <v>41</v>
      </c>
      <c r="AX132" s="12" t="s">
        <v>86</v>
      </c>
      <c r="AY132" s="149" t="s">
        <v>190</v>
      </c>
    </row>
    <row r="133" spans="2:65" s="15" customFormat="1" ht="11.25">
      <c r="B133" s="168"/>
      <c r="D133" s="148" t="s">
        <v>200</v>
      </c>
      <c r="E133" s="169" t="s">
        <v>1</v>
      </c>
      <c r="F133" s="170" t="s">
        <v>207</v>
      </c>
      <c r="H133" s="171">
        <v>4</v>
      </c>
      <c r="I133" s="172"/>
      <c r="L133" s="168"/>
      <c r="M133" s="194"/>
      <c r="N133" s="195"/>
      <c r="O133" s="195"/>
      <c r="P133" s="195"/>
      <c r="Q133" s="195"/>
      <c r="R133" s="195"/>
      <c r="S133" s="195"/>
      <c r="T133" s="196"/>
      <c r="AT133" s="169" t="s">
        <v>200</v>
      </c>
      <c r="AU133" s="169" t="s">
        <v>96</v>
      </c>
      <c r="AV133" s="15" t="s">
        <v>198</v>
      </c>
      <c r="AW133" s="15" t="s">
        <v>41</v>
      </c>
      <c r="AX133" s="15" t="s">
        <v>94</v>
      </c>
      <c r="AY133" s="169" t="s">
        <v>190</v>
      </c>
    </row>
    <row r="134" spans="2:65" s="1" customFormat="1" ht="6.95" customHeight="1">
      <c r="B134" s="45"/>
      <c r="C134" s="46"/>
      <c r="D134" s="46"/>
      <c r="E134" s="46"/>
      <c r="F134" s="46"/>
      <c r="G134" s="46"/>
      <c r="H134" s="46"/>
      <c r="I134" s="46"/>
      <c r="J134" s="46"/>
      <c r="K134" s="46"/>
      <c r="L134" s="33"/>
    </row>
  </sheetData>
  <sheetProtection algorithmName="SHA-512" hashValue="vFegNVDC6CbB65Teh5otFPwDNm1VCZ1e1KnFo4Y9wroYUdkf/QtRrskV0+QPveymy5c+qZfeZY3Mh0zeqOBCvQ==" saltValue="EeJcDZ51cLPWxAJjbH66qG5UbXm5QN5B6yAgp9r+ptm0b0rVzOgpMUeKv+DNgRuYfrINCLOAviaOwLUNjHjNEA==" spinCount="100000" sheet="1" objects="1" scenarios="1" formatColumns="0" formatRows="0" autoFilter="0"/>
  <autoFilter ref="C117:K133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96</v>
      </c>
    </row>
    <row r="4" spans="2:46" ht="24.95" customHeight="1">
      <c r="B4" s="20"/>
      <c r="D4" s="21" t="s">
        <v>124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REVITALIZACE PARKU MARIE RESTITUTY  II. ETAPA - ČÁST A</v>
      </c>
      <c r="F7" s="236"/>
      <c r="G7" s="236"/>
      <c r="H7" s="236"/>
      <c r="L7" s="20"/>
    </row>
    <row r="8" spans="2:46" s="1" customFormat="1" ht="12" customHeight="1">
      <c r="B8" s="33"/>
      <c r="D8" s="27" t="s">
        <v>132</v>
      </c>
      <c r="L8" s="33"/>
    </row>
    <row r="9" spans="2:46" s="1" customFormat="1" ht="16.5" customHeight="1">
      <c r="B9" s="33"/>
      <c r="E9" s="197" t="s">
        <v>2521</v>
      </c>
      <c r="F9" s="237"/>
      <c r="G9" s="237"/>
      <c r="H9" s="237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7" t="s">
        <v>18</v>
      </c>
      <c r="F11" s="25" t="s">
        <v>1</v>
      </c>
      <c r="I11" s="27" t="s">
        <v>20</v>
      </c>
      <c r="J11" s="25" t="s">
        <v>1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3" t="str">
        <f>'Rekapitulace stavby'!AN8</f>
        <v>26. 4. 2024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35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36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19"/>
      <c r="G18" s="219"/>
      <c r="H18" s="219"/>
      <c r="I18" s="27" t="s">
        <v>34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38</v>
      </c>
      <c r="I20" s="27" t="s">
        <v>31</v>
      </c>
      <c r="J20" s="25" t="s">
        <v>39</v>
      </c>
      <c r="L20" s="33"/>
    </row>
    <row r="21" spans="2:12" s="1" customFormat="1" ht="18" customHeight="1">
      <c r="B21" s="33"/>
      <c r="E21" s="25" t="s">
        <v>40</v>
      </c>
      <c r="I21" s="27" t="s">
        <v>34</v>
      </c>
      <c r="J21" s="25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42</v>
      </c>
      <c r="I23" s="27" t="s">
        <v>31</v>
      </c>
      <c r="J23" s="25" t="str">
        <f>IF('Rekapitulace stavby'!AN19="","",'Rekapitulace stavby'!AN19)</f>
        <v/>
      </c>
      <c r="L23" s="33"/>
    </row>
    <row r="24" spans="2:12" s="1" customFormat="1" ht="18" customHeight="1">
      <c r="B24" s="33"/>
      <c r="E24" s="25" t="str">
        <f>IF('Rekapitulace stavby'!E20="","",'Rekapitulace stavby'!E20)</f>
        <v xml:space="preserve"> </v>
      </c>
      <c r="I24" s="27" t="s">
        <v>34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44</v>
      </c>
      <c r="L26" s="33"/>
    </row>
    <row r="27" spans="2:12" s="7" customFormat="1" ht="16.5" customHeight="1">
      <c r="B27" s="91"/>
      <c r="E27" s="224" t="s">
        <v>1</v>
      </c>
      <c r="F27" s="224"/>
      <c r="G27" s="224"/>
      <c r="H27" s="224"/>
      <c r="L27" s="9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2" t="s">
        <v>46</v>
      </c>
      <c r="J30" s="67">
        <f>ROUND(J117,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48</v>
      </c>
      <c r="I32" s="36" t="s">
        <v>47</v>
      </c>
      <c r="J32" s="36" t="s">
        <v>49</v>
      </c>
      <c r="L32" s="33"/>
    </row>
    <row r="33" spans="2:12" s="1" customFormat="1" ht="14.45" customHeight="1">
      <c r="B33" s="33"/>
      <c r="D33" s="56" t="s">
        <v>50</v>
      </c>
      <c r="E33" s="27" t="s">
        <v>51</v>
      </c>
      <c r="F33" s="93">
        <f>ROUND((SUM(BE117:BE169)),  2)</f>
        <v>0</v>
      </c>
      <c r="I33" s="94">
        <v>0.21</v>
      </c>
      <c r="J33" s="93">
        <f>ROUND(((SUM(BE117:BE169))*I33),  2)</f>
        <v>0</v>
      </c>
      <c r="L33" s="33"/>
    </row>
    <row r="34" spans="2:12" s="1" customFormat="1" ht="14.45" customHeight="1">
      <c r="B34" s="33"/>
      <c r="E34" s="27" t="s">
        <v>52</v>
      </c>
      <c r="F34" s="93">
        <f>ROUND((SUM(BF117:BF169)),  2)</f>
        <v>0</v>
      </c>
      <c r="I34" s="94">
        <v>0.12</v>
      </c>
      <c r="J34" s="93">
        <f>ROUND(((SUM(BF117:BF169))*I34),  2)</f>
        <v>0</v>
      </c>
      <c r="L34" s="33"/>
    </row>
    <row r="35" spans="2:12" s="1" customFormat="1" ht="14.45" hidden="1" customHeight="1">
      <c r="B35" s="33"/>
      <c r="E35" s="27" t="s">
        <v>53</v>
      </c>
      <c r="F35" s="93">
        <f>ROUND((SUM(BG117:BG169)),  2)</f>
        <v>0</v>
      </c>
      <c r="I35" s="94">
        <v>0.21</v>
      </c>
      <c r="J35" s="93">
        <f>0</f>
        <v>0</v>
      </c>
      <c r="L35" s="33"/>
    </row>
    <row r="36" spans="2:12" s="1" customFormat="1" ht="14.45" hidden="1" customHeight="1">
      <c r="B36" s="33"/>
      <c r="E36" s="27" t="s">
        <v>54</v>
      </c>
      <c r="F36" s="93">
        <f>ROUND((SUM(BH117:BH169)),  2)</f>
        <v>0</v>
      </c>
      <c r="I36" s="94">
        <v>0.12</v>
      </c>
      <c r="J36" s="93">
        <f>0</f>
        <v>0</v>
      </c>
      <c r="L36" s="33"/>
    </row>
    <row r="37" spans="2:12" s="1" customFormat="1" ht="14.45" hidden="1" customHeight="1">
      <c r="B37" s="33"/>
      <c r="E37" s="27" t="s">
        <v>55</v>
      </c>
      <c r="F37" s="93">
        <f>ROUND((SUM(BI117:BI169)),  2)</f>
        <v>0</v>
      </c>
      <c r="I37" s="94">
        <v>0</v>
      </c>
      <c r="J37" s="93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56</v>
      </c>
      <c r="E39" s="58"/>
      <c r="F39" s="58"/>
      <c r="G39" s="97" t="s">
        <v>57</v>
      </c>
      <c r="H39" s="98" t="s">
        <v>58</v>
      </c>
      <c r="I39" s="58"/>
      <c r="J39" s="99">
        <f>SUM(J30:J37)</f>
        <v>0</v>
      </c>
      <c r="K39" s="100"/>
      <c r="L39" s="33"/>
    </row>
    <row r="40" spans="2:12" s="1" customFormat="1" ht="14.45" customHeight="1">
      <c r="B40" s="33"/>
      <c r="L40" s="33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3"/>
      <c r="D50" s="42" t="s">
        <v>59</v>
      </c>
      <c r="E50" s="43"/>
      <c r="F50" s="43"/>
      <c r="G50" s="42" t="s">
        <v>60</v>
      </c>
      <c r="H50" s="43"/>
      <c r="I50" s="43"/>
      <c r="J50" s="43"/>
      <c r="K50" s="43"/>
      <c r="L50" s="33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3"/>
      <c r="D61" s="44" t="s">
        <v>61</v>
      </c>
      <c r="E61" s="35"/>
      <c r="F61" s="101" t="s">
        <v>62</v>
      </c>
      <c r="G61" s="44" t="s">
        <v>61</v>
      </c>
      <c r="H61" s="35"/>
      <c r="I61" s="35"/>
      <c r="J61" s="102" t="s">
        <v>62</v>
      </c>
      <c r="K61" s="35"/>
      <c r="L61" s="33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3"/>
      <c r="D65" s="42" t="s">
        <v>63</v>
      </c>
      <c r="E65" s="43"/>
      <c r="F65" s="43"/>
      <c r="G65" s="42" t="s">
        <v>64</v>
      </c>
      <c r="H65" s="43"/>
      <c r="I65" s="43"/>
      <c r="J65" s="43"/>
      <c r="K65" s="43"/>
      <c r="L65" s="33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3"/>
      <c r="D76" s="44" t="s">
        <v>61</v>
      </c>
      <c r="E76" s="35"/>
      <c r="F76" s="101" t="s">
        <v>62</v>
      </c>
      <c r="G76" s="44" t="s">
        <v>61</v>
      </c>
      <c r="H76" s="35"/>
      <c r="I76" s="35"/>
      <c r="J76" s="102" t="s">
        <v>62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1" t="s">
        <v>164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7" t="s">
        <v>16</v>
      </c>
      <c r="L84" s="33"/>
    </row>
    <row r="85" spans="2:47" s="1" customFormat="1" ht="16.5" customHeight="1">
      <c r="B85" s="33"/>
      <c r="E85" s="235" t="str">
        <f>E7</f>
        <v>REVITALIZACE PARKU MARIE RESTITUTY  II. ETAPA - ČÁST A</v>
      </c>
      <c r="F85" s="236"/>
      <c r="G85" s="236"/>
      <c r="H85" s="236"/>
      <c r="L85" s="33"/>
    </row>
    <row r="86" spans="2:47" s="1" customFormat="1" ht="12" customHeight="1">
      <c r="B86" s="33"/>
      <c r="C86" s="27" t="s">
        <v>132</v>
      </c>
      <c r="L86" s="33"/>
    </row>
    <row r="87" spans="2:47" s="1" customFormat="1" ht="16.5" customHeight="1">
      <c r="B87" s="33"/>
      <c r="E87" s="197" t="str">
        <f>E9</f>
        <v>90 - OSTATNÍ NÁKLADY</v>
      </c>
      <c r="F87" s="237"/>
      <c r="G87" s="237"/>
      <c r="H87" s="237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7" t="s">
        <v>22</v>
      </c>
      <c r="F89" s="25" t="str">
        <f>F12</f>
        <v>Brno -  Husovice</v>
      </c>
      <c r="I89" s="27" t="s">
        <v>24</v>
      </c>
      <c r="J89" s="53" t="str">
        <f>IF(J12="","",J12)</f>
        <v>26. 4. 2024</v>
      </c>
      <c r="L89" s="33"/>
    </row>
    <row r="90" spans="2:47" s="1" customFormat="1" ht="6.95" customHeight="1">
      <c r="B90" s="33"/>
      <c r="L90" s="33"/>
    </row>
    <row r="91" spans="2:47" s="1" customFormat="1" ht="25.7" customHeight="1">
      <c r="B91" s="33"/>
      <c r="C91" s="27" t="s">
        <v>30</v>
      </c>
      <c r="F91" s="25" t="str">
        <f>E15</f>
        <v>ÚMČ Brno - sever</v>
      </c>
      <c r="I91" s="27" t="s">
        <v>38</v>
      </c>
      <c r="J91" s="31" t="str">
        <f>E21</f>
        <v>Ing. Wagnerová Eva, Brno</v>
      </c>
      <c r="L91" s="33"/>
    </row>
    <row r="92" spans="2:47" s="1" customFormat="1" ht="15.2" customHeight="1">
      <c r="B92" s="33"/>
      <c r="C92" s="27" t="s">
        <v>36</v>
      </c>
      <c r="F92" s="25" t="str">
        <f>IF(E18="","",E18)</f>
        <v>Vyplň údaj</v>
      </c>
      <c r="I92" s="27" t="s">
        <v>42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3" t="s">
        <v>165</v>
      </c>
      <c r="D94" s="95"/>
      <c r="E94" s="95"/>
      <c r="F94" s="95"/>
      <c r="G94" s="95"/>
      <c r="H94" s="95"/>
      <c r="I94" s="95"/>
      <c r="J94" s="104" t="s">
        <v>166</v>
      </c>
      <c r="K94" s="95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5" t="s">
        <v>167</v>
      </c>
      <c r="J96" s="67">
        <f>J117</f>
        <v>0</v>
      </c>
      <c r="L96" s="33"/>
      <c r="AU96" s="17" t="s">
        <v>168</v>
      </c>
    </row>
    <row r="97" spans="2:12" s="8" customFormat="1" ht="24.95" customHeight="1">
      <c r="B97" s="106"/>
      <c r="D97" s="107" t="s">
        <v>2522</v>
      </c>
      <c r="E97" s="108"/>
      <c r="F97" s="108"/>
      <c r="G97" s="108"/>
      <c r="H97" s="108"/>
      <c r="I97" s="108"/>
      <c r="J97" s="109">
        <f>J118</f>
        <v>0</v>
      </c>
      <c r="L97" s="106"/>
    </row>
    <row r="98" spans="2:12" s="1" customFormat="1" ht="21.75" customHeight="1">
      <c r="B98" s="33"/>
      <c r="L98" s="33"/>
    </row>
    <row r="99" spans="2:12" s="1" customFormat="1" ht="6.95" customHeight="1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33"/>
    </row>
    <row r="103" spans="2:12" s="1" customFormat="1" ht="6.95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33"/>
    </row>
    <row r="104" spans="2:12" s="1" customFormat="1" ht="24.95" customHeight="1">
      <c r="B104" s="33"/>
      <c r="C104" s="21" t="s">
        <v>175</v>
      </c>
      <c r="L104" s="33"/>
    </row>
    <row r="105" spans="2:12" s="1" customFormat="1" ht="6.95" customHeight="1">
      <c r="B105" s="33"/>
      <c r="L105" s="33"/>
    </row>
    <row r="106" spans="2:12" s="1" customFormat="1" ht="12" customHeight="1">
      <c r="B106" s="33"/>
      <c r="C106" s="27" t="s">
        <v>16</v>
      </c>
      <c r="L106" s="33"/>
    </row>
    <row r="107" spans="2:12" s="1" customFormat="1" ht="16.5" customHeight="1">
      <c r="B107" s="33"/>
      <c r="E107" s="235" t="str">
        <f>E7</f>
        <v>REVITALIZACE PARKU MARIE RESTITUTY  II. ETAPA - ČÁST A</v>
      </c>
      <c r="F107" s="236"/>
      <c r="G107" s="236"/>
      <c r="H107" s="236"/>
      <c r="L107" s="33"/>
    </row>
    <row r="108" spans="2:12" s="1" customFormat="1" ht="12" customHeight="1">
      <c r="B108" s="33"/>
      <c r="C108" s="27" t="s">
        <v>132</v>
      </c>
      <c r="L108" s="33"/>
    </row>
    <row r="109" spans="2:12" s="1" customFormat="1" ht="16.5" customHeight="1">
      <c r="B109" s="33"/>
      <c r="E109" s="197" t="str">
        <f>E9</f>
        <v>90 - OSTATNÍ NÁKLADY</v>
      </c>
      <c r="F109" s="237"/>
      <c r="G109" s="237"/>
      <c r="H109" s="237"/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7" t="s">
        <v>22</v>
      </c>
      <c r="F111" s="25" t="str">
        <f>F12</f>
        <v>Brno -  Husovice</v>
      </c>
      <c r="I111" s="27" t="s">
        <v>24</v>
      </c>
      <c r="J111" s="53" t="str">
        <f>IF(J12="","",J12)</f>
        <v>26. 4. 2024</v>
      </c>
      <c r="L111" s="33"/>
    </row>
    <row r="112" spans="2:12" s="1" customFormat="1" ht="6.95" customHeight="1">
      <c r="B112" s="33"/>
      <c r="L112" s="33"/>
    </row>
    <row r="113" spans="2:65" s="1" customFormat="1" ht="25.7" customHeight="1">
      <c r="B113" s="33"/>
      <c r="C113" s="27" t="s">
        <v>30</v>
      </c>
      <c r="F113" s="25" t="str">
        <f>E15</f>
        <v>ÚMČ Brno - sever</v>
      </c>
      <c r="I113" s="27" t="s">
        <v>38</v>
      </c>
      <c r="J113" s="31" t="str">
        <f>E21</f>
        <v>Ing. Wagnerová Eva, Brno</v>
      </c>
      <c r="L113" s="33"/>
    </row>
    <row r="114" spans="2:65" s="1" customFormat="1" ht="15.2" customHeight="1">
      <c r="B114" s="33"/>
      <c r="C114" s="27" t="s">
        <v>36</v>
      </c>
      <c r="F114" s="25" t="str">
        <f>IF(E18="","",E18)</f>
        <v>Vyplň údaj</v>
      </c>
      <c r="I114" s="27" t="s">
        <v>42</v>
      </c>
      <c r="J114" s="31" t="str">
        <f>E24</f>
        <v xml:space="preserve"> </v>
      </c>
      <c r="L114" s="33"/>
    </row>
    <row r="115" spans="2:65" s="1" customFormat="1" ht="10.35" customHeight="1">
      <c r="B115" s="33"/>
      <c r="L115" s="33"/>
    </row>
    <row r="116" spans="2:65" s="10" customFormat="1" ht="29.25" customHeight="1">
      <c r="B116" s="114"/>
      <c r="C116" s="115" t="s">
        <v>176</v>
      </c>
      <c r="D116" s="116" t="s">
        <v>71</v>
      </c>
      <c r="E116" s="116" t="s">
        <v>67</v>
      </c>
      <c r="F116" s="116" t="s">
        <v>68</v>
      </c>
      <c r="G116" s="116" t="s">
        <v>177</v>
      </c>
      <c r="H116" s="116" t="s">
        <v>178</v>
      </c>
      <c r="I116" s="116" t="s">
        <v>179</v>
      </c>
      <c r="J116" s="116" t="s">
        <v>166</v>
      </c>
      <c r="K116" s="117" t="s">
        <v>180</v>
      </c>
      <c r="L116" s="114"/>
      <c r="M116" s="60" t="s">
        <v>1</v>
      </c>
      <c r="N116" s="61" t="s">
        <v>50</v>
      </c>
      <c r="O116" s="61" t="s">
        <v>181</v>
      </c>
      <c r="P116" s="61" t="s">
        <v>182</v>
      </c>
      <c r="Q116" s="61" t="s">
        <v>183</v>
      </c>
      <c r="R116" s="61" t="s">
        <v>184</v>
      </c>
      <c r="S116" s="61" t="s">
        <v>185</v>
      </c>
      <c r="T116" s="62" t="s">
        <v>186</v>
      </c>
    </row>
    <row r="117" spans="2:65" s="1" customFormat="1" ht="22.9" customHeight="1">
      <c r="B117" s="33"/>
      <c r="C117" s="65" t="s">
        <v>187</v>
      </c>
      <c r="J117" s="118">
        <f>BK117</f>
        <v>0</v>
      </c>
      <c r="L117" s="33"/>
      <c r="M117" s="63"/>
      <c r="N117" s="54"/>
      <c r="O117" s="54"/>
      <c r="P117" s="119">
        <f>P118</f>
        <v>0</v>
      </c>
      <c r="Q117" s="54"/>
      <c r="R117" s="119">
        <f>R118</f>
        <v>0.13200000000000001</v>
      </c>
      <c r="S117" s="54"/>
      <c r="T117" s="120">
        <f>T118</f>
        <v>288.16000000000003</v>
      </c>
      <c r="AT117" s="17" t="s">
        <v>85</v>
      </c>
      <c r="AU117" s="17" t="s">
        <v>168</v>
      </c>
      <c r="BK117" s="121">
        <f>BK118</f>
        <v>0</v>
      </c>
    </row>
    <row r="118" spans="2:65" s="11" customFormat="1" ht="25.9" customHeight="1">
      <c r="B118" s="122"/>
      <c r="D118" s="123" t="s">
        <v>85</v>
      </c>
      <c r="E118" s="124" t="s">
        <v>244</v>
      </c>
      <c r="F118" s="124" t="s">
        <v>2523</v>
      </c>
      <c r="I118" s="125"/>
      <c r="J118" s="126">
        <f>BK118</f>
        <v>0</v>
      </c>
      <c r="L118" s="122"/>
      <c r="M118" s="127"/>
      <c r="P118" s="128">
        <f>SUM(P119:P169)</f>
        <v>0</v>
      </c>
      <c r="R118" s="128">
        <f>SUM(R119:R169)</f>
        <v>0.13200000000000001</v>
      </c>
      <c r="T118" s="129">
        <f>SUM(T119:T169)</f>
        <v>288.16000000000003</v>
      </c>
      <c r="AR118" s="123" t="s">
        <v>94</v>
      </c>
      <c r="AT118" s="130" t="s">
        <v>85</v>
      </c>
      <c r="AU118" s="130" t="s">
        <v>86</v>
      </c>
      <c r="AY118" s="123" t="s">
        <v>190</v>
      </c>
      <c r="BK118" s="131">
        <f>SUM(BK119:BK169)</f>
        <v>0</v>
      </c>
    </row>
    <row r="119" spans="2:65" s="1" customFormat="1" ht="24.2" customHeight="1">
      <c r="B119" s="33"/>
      <c r="C119" s="134" t="s">
        <v>94</v>
      </c>
      <c r="D119" s="134" t="s">
        <v>193</v>
      </c>
      <c r="E119" s="135" t="s">
        <v>2524</v>
      </c>
      <c r="F119" s="136" t="s">
        <v>2525</v>
      </c>
      <c r="G119" s="137" t="s">
        <v>196</v>
      </c>
      <c r="H119" s="138">
        <v>180</v>
      </c>
      <c r="I119" s="139"/>
      <c r="J119" s="140">
        <f>ROUND(I119*H119,2)</f>
        <v>0</v>
      </c>
      <c r="K119" s="136" t="s">
        <v>214</v>
      </c>
      <c r="L119" s="33"/>
      <c r="M119" s="141" t="s">
        <v>1</v>
      </c>
      <c r="N119" s="142" t="s">
        <v>51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2526</v>
      </c>
      <c r="AT119" s="145" t="s">
        <v>193</v>
      </c>
      <c r="AU119" s="145" t="s">
        <v>94</v>
      </c>
      <c r="AY119" s="17" t="s">
        <v>190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7" t="s">
        <v>94</v>
      </c>
      <c r="BK119" s="146">
        <f>ROUND(I119*H119,2)</f>
        <v>0</v>
      </c>
      <c r="BL119" s="17" t="s">
        <v>2526</v>
      </c>
      <c r="BM119" s="145" t="s">
        <v>2527</v>
      </c>
    </row>
    <row r="120" spans="2:65" s="12" customFormat="1" ht="11.25">
      <c r="B120" s="147"/>
      <c r="D120" s="148" t="s">
        <v>200</v>
      </c>
      <c r="E120" s="149" t="s">
        <v>1</v>
      </c>
      <c r="F120" s="150" t="s">
        <v>2528</v>
      </c>
      <c r="H120" s="149" t="s">
        <v>1</v>
      </c>
      <c r="I120" s="151"/>
      <c r="L120" s="147"/>
      <c r="M120" s="152"/>
      <c r="T120" s="153"/>
      <c r="AT120" s="149" t="s">
        <v>200</v>
      </c>
      <c r="AU120" s="149" t="s">
        <v>94</v>
      </c>
      <c r="AV120" s="12" t="s">
        <v>94</v>
      </c>
      <c r="AW120" s="12" t="s">
        <v>41</v>
      </c>
      <c r="AX120" s="12" t="s">
        <v>86</v>
      </c>
      <c r="AY120" s="149" t="s">
        <v>190</v>
      </c>
    </row>
    <row r="121" spans="2:65" s="14" customFormat="1" ht="11.25">
      <c r="B121" s="161"/>
      <c r="D121" s="148" t="s">
        <v>200</v>
      </c>
      <c r="E121" s="162" t="s">
        <v>1</v>
      </c>
      <c r="F121" s="163" t="s">
        <v>2529</v>
      </c>
      <c r="H121" s="164">
        <v>180</v>
      </c>
      <c r="I121" s="165"/>
      <c r="L121" s="161"/>
      <c r="M121" s="166"/>
      <c r="T121" s="167"/>
      <c r="AT121" s="162" t="s">
        <v>200</v>
      </c>
      <c r="AU121" s="162" t="s">
        <v>94</v>
      </c>
      <c r="AV121" s="14" t="s">
        <v>96</v>
      </c>
      <c r="AW121" s="14" t="s">
        <v>41</v>
      </c>
      <c r="AX121" s="14" t="s">
        <v>94</v>
      </c>
      <c r="AY121" s="162" t="s">
        <v>190</v>
      </c>
    </row>
    <row r="122" spans="2:65" s="1" customFormat="1" ht="16.5" customHeight="1">
      <c r="B122" s="33"/>
      <c r="C122" s="134" t="s">
        <v>96</v>
      </c>
      <c r="D122" s="134" t="s">
        <v>193</v>
      </c>
      <c r="E122" s="135" t="s">
        <v>2530</v>
      </c>
      <c r="F122" s="136" t="s">
        <v>2531</v>
      </c>
      <c r="G122" s="137" t="s">
        <v>508</v>
      </c>
      <c r="H122" s="138">
        <v>1</v>
      </c>
      <c r="I122" s="139"/>
      <c r="J122" s="140">
        <f>ROUND(I122*H122,2)</f>
        <v>0</v>
      </c>
      <c r="K122" s="136" t="s">
        <v>214</v>
      </c>
      <c r="L122" s="33"/>
      <c r="M122" s="141" t="s">
        <v>1</v>
      </c>
      <c r="N122" s="142" t="s">
        <v>51</v>
      </c>
      <c r="P122" s="143">
        <f>O122*H122</f>
        <v>0</v>
      </c>
      <c r="Q122" s="143">
        <v>0.13200000000000001</v>
      </c>
      <c r="R122" s="143">
        <f>Q122*H122</f>
        <v>0.13200000000000001</v>
      </c>
      <c r="S122" s="143">
        <v>0.16</v>
      </c>
      <c r="T122" s="144">
        <f>S122*H122</f>
        <v>0.16</v>
      </c>
      <c r="AR122" s="145" t="s">
        <v>2526</v>
      </c>
      <c r="AT122" s="145" t="s">
        <v>193</v>
      </c>
      <c r="AU122" s="145" t="s">
        <v>94</v>
      </c>
      <c r="AY122" s="17" t="s">
        <v>190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94</v>
      </c>
      <c r="BK122" s="146">
        <f>ROUND(I122*H122,2)</f>
        <v>0</v>
      </c>
      <c r="BL122" s="17" t="s">
        <v>2526</v>
      </c>
      <c r="BM122" s="145" t="s">
        <v>2532</v>
      </c>
    </row>
    <row r="123" spans="2:65" s="12" customFormat="1" ht="11.25">
      <c r="B123" s="147"/>
      <c r="D123" s="148" t="s">
        <v>200</v>
      </c>
      <c r="E123" s="149" t="s">
        <v>1</v>
      </c>
      <c r="F123" s="150" t="s">
        <v>2533</v>
      </c>
      <c r="H123" s="149" t="s">
        <v>1</v>
      </c>
      <c r="I123" s="151"/>
      <c r="L123" s="147"/>
      <c r="M123" s="152"/>
      <c r="T123" s="153"/>
      <c r="AT123" s="149" t="s">
        <v>200</v>
      </c>
      <c r="AU123" s="149" t="s">
        <v>94</v>
      </c>
      <c r="AV123" s="12" t="s">
        <v>94</v>
      </c>
      <c r="AW123" s="12" t="s">
        <v>41</v>
      </c>
      <c r="AX123" s="12" t="s">
        <v>86</v>
      </c>
      <c r="AY123" s="149" t="s">
        <v>190</v>
      </c>
    </row>
    <row r="124" spans="2:65" s="12" customFormat="1" ht="11.25">
      <c r="B124" s="147"/>
      <c r="D124" s="148" t="s">
        <v>200</v>
      </c>
      <c r="E124" s="149" t="s">
        <v>1</v>
      </c>
      <c r="F124" s="150" t="s">
        <v>2534</v>
      </c>
      <c r="H124" s="149" t="s">
        <v>1</v>
      </c>
      <c r="I124" s="151"/>
      <c r="L124" s="147"/>
      <c r="M124" s="152"/>
      <c r="T124" s="153"/>
      <c r="AT124" s="149" t="s">
        <v>200</v>
      </c>
      <c r="AU124" s="149" t="s">
        <v>94</v>
      </c>
      <c r="AV124" s="12" t="s">
        <v>94</v>
      </c>
      <c r="AW124" s="12" t="s">
        <v>41</v>
      </c>
      <c r="AX124" s="12" t="s">
        <v>86</v>
      </c>
      <c r="AY124" s="149" t="s">
        <v>190</v>
      </c>
    </row>
    <row r="125" spans="2:65" s="12" customFormat="1" ht="11.25">
      <c r="B125" s="147"/>
      <c r="D125" s="148" t="s">
        <v>200</v>
      </c>
      <c r="E125" s="149" t="s">
        <v>1</v>
      </c>
      <c r="F125" s="150" t="s">
        <v>2535</v>
      </c>
      <c r="H125" s="149" t="s">
        <v>1</v>
      </c>
      <c r="I125" s="151"/>
      <c r="L125" s="147"/>
      <c r="M125" s="152"/>
      <c r="T125" s="153"/>
      <c r="AT125" s="149" t="s">
        <v>200</v>
      </c>
      <c r="AU125" s="149" t="s">
        <v>94</v>
      </c>
      <c r="AV125" s="12" t="s">
        <v>94</v>
      </c>
      <c r="AW125" s="12" t="s">
        <v>41</v>
      </c>
      <c r="AX125" s="12" t="s">
        <v>86</v>
      </c>
      <c r="AY125" s="149" t="s">
        <v>190</v>
      </c>
    </row>
    <row r="126" spans="2:65" s="14" customFormat="1" ht="11.25">
      <c r="B126" s="161"/>
      <c r="D126" s="148" t="s">
        <v>200</v>
      </c>
      <c r="E126" s="162" t="s">
        <v>1</v>
      </c>
      <c r="F126" s="163" t="s">
        <v>2536</v>
      </c>
      <c r="H126" s="164">
        <v>1</v>
      </c>
      <c r="I126" s="165"/>
      <c r="L126" s="161"/>
      <c r="M126" s="166"/>
      <c r="T126" s="167"/>
      <c r="AT126" s="162" t="s">
        <v>200</v>
      </c>
      <c r="AU126" s="162" t="s">
        <v>94</v>
      </c>
      <c r="AV126" s="14" t="s">
        <v>96</v>
      </c>
      <c r="AW126" s="14" t="s">
        <v>41</v>
      </c>
      <c r="AX126" s="14" t="s">
        <v>86</v>
      </c>
      <c r="AY126" s="162" t="s">
        <v>190</v>
      </c>
    </row>
    <row r="127" spans="2:65" s="15" customFormat="1" ht="11.25">
      <c r="B127" s="168"/>
      <c r="D127" s="148" t="s">
        <v>200</v>
      </c>
      <c r="E127" s="169" t="s">
        <v>1</v>
      </c>
      <c r="F127" s="170" t="s">
        <v>207</v>
      </c>
      <c r="H127" s="171">
        <v>1</v>
      </c>
      <c r="I127" s="172"/>
      <c r="L127" s="168"/>
      <c r="M127" s="173"/>
      <c r="T127" s="174"/>
      <c r="AT127" s="169" t="s">
        <v>200</v>
      </c>
      <c r="AU127" s="169" t="s">
        <v>94</v>
      </c>
      <c r="AV127" s="15" t="s">
        <v>198</v>
      </c>
      <c r="AW127" s="15" t="s">
        <v>41</v>
      </c>
      <c r="AX127" s="15" t="s">
        <v>94</v>
      </c>
      <c r="AY127" s="169" t="s">
        <v>190</v>
      </c>
    </row>
    <row r="128" spans="2:65" s="1" customFormat="1" ht="16.5" customHeight="1">
      <c r="B128" s="33"/>
      <c r="C128" s="134" t="s">
        <v>204</v>
      </c>
      <c r="D128" s="134" t="s">
        <v>193</v>
      </c>
      <c r="E128" s="135" t="s">
        <v>2537</v>
      </c>
      <c r="F128" s="136" t="s">
        <v>2538</v>
      </c>
      <c r="G128" s="137" t="s">
        <v>218</v>
      </c>
      <c r="H128" s="138">
        <v>6</v>
      </c>
      <c r="I128" s="139"/>
      <c r="J128" s="140">
        <f>ROUND(I128*H128,2)</f>
        <v>0</v>
      </c>
      <c r="K128" s="136" t="s">
        <v>197</v>
      </c>
      <c r="L128" s="33"/>
      <c r="M128" s="141" t="s">
        <v>1</v>
      </c>
      <c r="N128" s="142" t="s">
        <v>51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2539</v>
      </c>
      <c r="AT128" s="145" t="s">
        <v>193</v>
      </c>
      <c r="AU128" s="145" t="s">
        <v>94</v>
      </c>
      <c r="AY128" s="17" t="s">
        <v>190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94</v>
      </c>
      <c r="BK128" s="146">
        <f>ROUND(I128*H128,2)</f>
        <v>0</v>
      </c>
      <c r="BL128" s="17" t="s">
        <v>2539</v>
      </c>
      <c r="BM128" s="145" t="s">
        <v>2540</v>
      </c>
    </row>
    <row r="129" spans="2:65" s="14" customFormat="1" ht="11.25">
      <c r="B129" s="161"/>
      <c r="D129" s="148" t="s">
        <v>200</v>
      </c>
      <c r="E129" s="162" t="s">
        <v>1</v>
      </c>
      <c r="F129" s="163" t="s">
        <v>2541</v>
      </c>
      <c r="H129" s="164">
        <v>3</v>
      </c>
      <c r="I129" s="165"/>
      <c r="L129" s="161"/>
      <c r="M129" s="166"/>
      <c r="T129" s="167"/>
      <c r="AT129" s="162" t="s">
        <v>200</v>
      </c>
      <c r="AU129" s="162" t="s">
        <v>94</v>
      </c>
      <c r="AV129" s="14" t="s">
        <v>96</v>
      </c>
      <c r="AW129" s="14" t="s">
        <v>41</v>
      </c>
      <c r="AX129" s="14" t="s">
        <v>86</v>
      </c>
      <c r="AY129" s="162" t="s">
        <v>190</v>
      </c>
    </row>
    <row r="130" spans="2:65" s="14" customFormat="1" ht="11.25">
      <c r="B130" s="161"/>
      <c r="D130" s="148" t="s">
        <v>200</v>
      </c>
      <c r="E130" s="162" t="s">
        <v>1</v>
      </c>
      <c r="F130" s="163" t="s">
        <v>2542</v>
      </c>
      <c r="H130" s="164">
        <v>3</v>
      </c>
      <c r="I130" s="165"/>
      <c r="L130" s="161"/>
      <c r="M130" s="166"/>
      <c r="T130" s="167"/>
      <c r="AT130" s="162" t="s">
        <v>200</v>
      </c>
      <c r="AU130" s="162" t="s">
        <v>94</v>
      </c>
      <c r="AV130" s="14" t="s">
        <v>96</v>
      </c>
      <c r="AW130" s="14" t="s">
        <v>41</v>
      </c>
      <c r="AX130" s="14" t="s">
        <v>86</v>
      </c>
      <c r="AY130" s="162" t="s">
        <v>190</v>
      </c>
    </row>
    <row r="131" spans="2:65" s="15" customFormat="1" ht="11.25">
      <c r="B131" s="168"/>
      <c r="D131" s="148" t="s">
        <v>200</v>
      </c>
      <c r="E131" s="169" t="s">
        <v>1</v>
      </c>
      <c r="F131" s="170" t="s">
        <v>207</v>
      </c>
      <c r="H131" s="171">
        <v>6</v>
      </c>
      <c r="I131" s="172"/>
      <c r="L131" s="168"/>
      <c r="M131" s="173"/>
      <c r="T131" s="174"/>
      <c r="AT131" s="169" t="s">
        <v>200</v>
      </c>
      <c r="AU131" s="169" t="s">
        <v>94</v>
      </c>
      <c r="AV131" s="15" t="s">
        <v>198</v>
      </c>
      <c r="AW131" s="15" t="s">
        <v>41</v>
      </c>
      <c r="AX131" s="15" t="s">
        <v>94</v>
      </c>
      <c r="AY131" s="169" t="s">
        <v>190</v>
      </c>
    </row>
    <row r="132" spans="2:65" s="1" customFormat="1" ht="24.2" customHeight="1">
      <c r="B132" s="33"/>
      <c r="C132" s="134" t="s">
        <v>198</v>
      </c>
      <c r="D132" s="134" t="s">
        <v>193</v>
      </c>
      <c r="E132" s="135" t="s">
        <v>2543</v>
      </c>
      <c r="F132" s="136" t="s">
        <v>2544</v>
      </c>
      <c r="G132" s="137" t="s">
        <v>508</v>
      </c>
      <c r="H132" s="138">
        <v>1</v>
      </c>
      <c r="I132" s="139"/>
      <c r="J132" s="140">
        <f>ROUND(I132*H132,2)</f>
        <v>0</v>
      </c>
      <c r="K132" s="136" t="s">
        <v>214</v>
      </c>
      <c r="L132" s="33"/>
      <c r="M132" s="141" t="s">
        <v>1</v>
      </c>
      <c r="N132" s="142" t="s">
        <v>51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2526</v>
      </c>
      <c r="AT132" s="145" t="s">
        <v>193</v>
      </c>
      <c r="AU132" s="145" t="s">
        <v>94</v>
      </c>
      <c r="AY132" s="17" t="s">
        <v>190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7" t="s">
        <v>94</v>
      </c>
      <c r="BK132" s="146">
        <f>ROUND(I132*H132,2)</f>
        <v>0</v>
      </c>
      <c r="BL132" s="17" t="s">
        <v>2526</v>
      </c>
      <c r="BM132" s="145" t="s">
        <v>2545</v>
      </c>
    </row>
    <row r="133" spans="2:65" s="12" customFormat="1" ht="11.25">
      <c r="B133" s="147"/>
      <c r="D133" s="148" t="s">
        <v>200</v>
      </c>
      <c r="E133" s="149" t="s">
        <v>1</v>
      </c>
      <c r="F133" s="150" t="s">
        <v>2546</v>
      </c>
      <c r="H133" s="149" t="s">
        <v>1</v>
      </c>
      <c r="I133" s="151"/>
      <c r="L133" s="147"/>
      <c r="M133" s="152"/>
      <c r="T133" s="153"/>
      <c r="AT133" s="149" t="s">
        <v>200</v>
      </c>
      <c r="AU133" s="149" t="s">
        <v>94</v>
      </c>
      <c r="AV133" s="12" t="s">
        <v>94</v>
      </c>
      <c r="AW133" s="12" t="s">
        <v>41</v>
      </c>
      <c r="AX133" s="12" t="s">
        <v>86</v>
      </c>
      <c r="AY133" s="149" t="s">
        <v>190</v>
      </c>
    </row>
    <row r="134" spans="2:65" s="12" customFormat="1" ht="11.25">
      <c r="B134" s="147"/>
      <c r="D134" s="148" t="s">
        <v>200</v>
      </c>
      <c r="E134" s="149" t="s">
        <v>1</v>
      </c>
      <c r="F134" s="150" t="s">
        <v>2547</v>
      </c>
      <c r="H134" s="149" t="s">
        <v>1</v>
      </c>
      <c r="I134" s="151"/>
      <c r="L134" s="147"/>
      <c r="M134" s="152"/>
      <c r="T134" s="153"/>
      <c r="AT134" s="149" t="s">
        <v>200</v>
      </c>
      <c r="AU134" s="149" t="s">
        <v>94</v>
      </c>
      <c r="AV134" s="12" t="s">
        <v>94</v>
      </c>
      <c r="AW134" s="12" t="s">
        <v>41</v>
      </c>
      <c r="AX134" s="12" t="s">
        <v>86</v>
      </c>
      <c r="AY134" s="149" t="s">
        <v>190</v>
      </c>
    </row>
    <row r="135" spans="2:65" s="12" customFormat="1" ht="11.25">
      <c r="B135" s="147"/>
      <c r="D135" s="148" t="s">
        <v>200</v>
      </c>
      <c r="E135" s="149" t="s">
        <v>1</v>
      </c>
      <c r="F135" s="150" t="s">
        <v>2548</v>
      </c>
      <c r="H135" s="149" t="s">
        <v>1</v>
      </c>
      <c r="I135" s="151"/>
      <c r="L135" s="147"/>
      <c r="M135" s="152"/>
      <c r="T135" s="153"/>
      <c r="AT135" s="149" t="s">
        <v>200</v>
      </c>
      <c r="AU135" s="149" t="s">
        <v>94</v>
      </c>
      <c r="AV135" s="12" t="s">
        <v>94</v>
      </c>
      <c r="AW135" s="12" t="s">
        <v>41</v>
      </c>
      <c r="AX135" s="12" t="s">
        <v>86</v>
      </c>
      <c r="AY135" s="149" t="s">
        <v>190</v>
      </c>
    </row>
    <row r="136" spans="2:65" s="12" customFormat="1" ht="11.25">
      <c r="B136" s="147"/>
      <c r="D136" s="148" t="s">
        <v>200</v>
      </c>
      <c r="E136" s="149" t="s">
        <v>1</v>
      </c>
      <c r="F136" s="150" t="s">
        <v>2549</v>
      </c>
      <c r="H136" s="149" t="s">
        <v>1</v>
      </c>
      <c r="I136" s="151"/>
      <c r="L136" s="147"/>
      <c r="M136" s="152"/>
      <c r="T136" s="153"/>
      <c r="AT136" s="149" t="s">
        <v>200</v>
      </c>
      <c r="AU136" s="149" t="s">
        <v>94</v>
      </c>
      <c r="AV136" s="12" t="s">
        <v>94</v>
      </c>
      <c r="AW136" s="12" t="s">
        <v>41</v>
      </c>
      <c r="AX136" s="12" t="s">
        <v>86</v>
      </c>
      <c r="AY136" s="149" t="s">
        <v>190</v>
      </c>
    </row>
    <row r="137" spans="2:65" s="14" customFormat="1" ht="11.25">
      <c r="B137" s="161"/>
      <c r="D137" s="148" t="s">
        <v>200</v>
      </c>
      <c r="E137" s="162" t="s">
        <v>1</v>
      </c>
      <c r="F137" s="163" t="s">
        <v>2550</v>
      </c>
      <c r="H137" s="164">
        <v>1</v>
      </c>
      <c r="I137" s="165"/>
      <c r="L137" s="161"/>
      <c r="M137" s="166"/>
      <c r="T137" s="167"/>
      <c r="AT137" s="162" t="s">
        <v>200</v>
      </c>
      <c r="AU137" s="162" t="s">
        <v>94</v>
      </c>
      <c r="AV137" s="14" t="s">
        <v>96</v>
      </c>
      <c r="AW137" s="14" t="s">
        <v>41</v>
      </c>
      <c r="AX137" s="14" t="s">
        <v>86</v>
      </c>
      <c r="AY137" s="162" t="s">
        <v>190</v>
      </c>
    </row>
    <row r="138" spans="2:65" s="15" customFormat="1" ht="11.25">
      <c r="B138" s="168"/>
      <c r="D138" s="148" t="s">
        <v>200</v>
      </c>
      <c r="E138" s="169" t="s">
        <v>1</v>
      </c>
      <c r="F138" s="170" t="s">
        <v>207</v>
      </c>
      <c r="H138" s="171">
        <v>1</v>
      </c>
      <c r="I138" s="172"/>
      <c r="L138" s="168"/>
      <c r="M138" s="173"/>
      <c r="T138" s="174"/>
      <c r="AT138" s="169" t="s">
        <v>200</v>
      </c>
      <c r="AU138" s="169" t="s">
        <v>94</v>
      </c>
      <c r="AV138" s="15" t="s">
        <v>198</v>
      </c>
      <c r="AW138" s="15" t="s">
        <v>41</v>
      </c>
      <c r="AX138" s="15" t="s">
        <v>94</v>
      </c>
      <c r="AY138" s="169" t="s">
        <v>190</v>
      </c>
    </row>
    <row r="139" spans="2:65" s="1" customFormat="1" ht="21.75" customHeight="1">
      <c r="B139" s="33"/>
      <c r="C139" s="134" t="s">
        <v>221</v>
      </c>
      <c r="D139" s="134" t="s">
        <v>193</v>
      </c>
      <c r="E139" s="135" t="s">
        <v>2551</v>
      </c>
      <c r="F139" s="136" t="s">
        <v>2552</v>
      </c>
      <c r="G139" s="137" t="s">
        <v>508</v>
      </c>
      <c r="H139" s="138">
        <v>1</v>
      </c>
      <c r="I139" s="139"/>
      <c r="J139" s="140">
        <f>ROUND(I139*H139,2)</f>
        <v>0</v>
      </c>
      <c r="K139" s="136" t="s">
        <v>214</v>
      </c>
      <c r="L139" s="33"/>
      <c r="M139" s="141" t="s">
        <v>1</v>
      </c>
      <c r="N139" s="142" t="s">
        <v>51</v>
      </c>
      <c r="P139" s="143">
        <f>O139*H139</f>
        <v>0</v>
      </c>
      <c r="Q139" s="143">
        <v>0</v>
      </c>
      <c r="R139" s="143">
        <f>Q139*H139</f>
        <v>0</v>
      </c>
      <c r="S139" s="143">
        <v>288</v>
      </c>
      <c r="T139" s="144">
        <f>S139*H139</f>
        <v>288</v>
      </c>
      <c r="AR139" s="145" t="s">
        <v>2526</v>
      </c>
      <c r="AT139" s="145" t="s">
        <v>193</v>
      </c>
      <c r="AU139" s="145" t="s">
        <v>94</v>
      </c>
      <c r="AY139" s="17" t="s">
        <v>190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7" t="s">
        <v>94</v>
      </c>
      <c r="BK139" s="146">
        <f>ROUND(I139*H139,2)</f>
        <v>0</v>
      </c>
      <c r="BL139" s="17" t="s">
        <v>2526</v>
      </c>
      <c r="BM139" s="145" t="s">
        <v>2553</v>
      </c>
    </row>
    <row r="140" spans="2:65" s="12" customFormat="1" ht="11.25">
      <c r="B140" s="147"/>
      <c r="D140" s="148" t="s">
        <v>200</v>
      </c>
      <c r="E140" s="149" t="s">
        <v>1</v>
      </c>
      <c r="F140" s="150" t="s">
        <v>2554</v>
      </c>
      <c r="H140" s="149" t="s">
        <v>1</v>
      </c>
      <c r="I140" s="151"/>
      <c r="L140" s="147"/>
      <c r="M140" s="152"/>
      <c r="T140" s="153"/>
      <c r="AT140" s="149" t="s">
        <v>200</v>
      </c>
      <c r="AU140" s="149" t="s">
        <v>94</v>
      </c>
      <c r="AV140" s="12" t="s">
        <v>94</v>
      </c>
      <c r="AW140" s="12" t="s">
        <v>41</v>
      </c>
      <c r="AX140" s="12" t="s">
        <v>86</v>
      </c>
      <c r="AY140" s="149" t="s">
        <v>190</v>
      </c>
    </row>
    <row r="141" spans="2:65" s="14" customFormat="1" ht="11.25">
      <c r="B141" s="161"/>
      <c r="D141" s="148" t="s">
        <v>200</v>
      </c>
      <c r="E141" s="162" t="s">
        <v>1</v>
      </c>
      <c r="F141" s="163" t="s">
        <v>2555</v>
      </c>
      <c r="H141" s="164">
        <v>1</v>
      </c>
      <c r="I141" s="165"/>
      <c r="L141" s="161"/>
      <c r="M141" s="166"/>
      <c r="T141" s="167"/>
      <c r="AT141" s="162" t="s">
        <v>200</v>
      </c>
      <c r="AU141" s="162" t="s">
        <v>94</v>
      </c>
      <c r="AV141" s="14" t="s">
        <v>96</v>
      </c>
      <c r="AW141" s="14" t="s">
        <v>41</v>
      </c>
      <c r="AX141" s="14" t="s">
        <v>94</v>
      </c>
      <c r="AY141" s="162" t="s">
        <v>190</v>
      </c>
    </row>
    <row r="142" spans="2:65" s="1" customFormat="1" ht="24.2" customHeight="1">
      <c r="B142" s="33"/>
      <c r="C142" s="134" t="s">
        <v>227</v>
      </c>
      <c r="D142" s="134" t="s">
        <v>193</v>
      </c>
      <c r="E142" s="135" t="s">
        <v>2556</v>
      </c>
      <c r="F142" s="136" t="s">
        <v>2557</v>
      </c>
      <c r="G142" s="137" t="s">
        <v>508</v>
      </c>
      <c r="H142" s="138">
        <v>1</v>
      </c>
      <c r="I142" s="139"/>
      <c r="J142" s="140">
        <f>ROUND(I142*H142,2)</f>
        <v>0</v>
      </c>
      <c r="K142" s="136" t="s">
        <v>1878</v>
      </c>
      <c r="L142" s="33"/>
      <c r="M142" s="141" t="s">
        <v>1</v>
      </c>
      <c r="N142" s="142" t="s">
        <v>51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2526</v>
      </c>
      <c r="AT142" s="145" t="s">
        <v>193</v>
      </c>
      <c r="AU142" s="145" t="s">
        <v>94</v>
      </c>
      <c r="AY142" s="17" t="s">
        <v>190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7" t="s">
        <v>94</v>
      </c>
      <c r="BK142" s="146">
        <f>ROUND(I142*H142,2)</f>
        <v>0</v>
      </c>
      <c r="BL142" s="17" t="s">
        <v>2526</v>
      </c>
      <c r="BM142" s="145" t="s">
        <v>198</v>
      </c>
    </row>
    <row r="143" spans="2:65" s="12" customFormat="1" ht="11.25">
      <c r="B143" s="147"/>
      <c r="D143" s="148" t="s">
        <v>200</v>
      </c>
      <c r="E143" s="149" t="s">
        <v>1</v>
      </c>
      <c r="F143" s="150" t="s">
        <v>1471</v>
      </c>
      <c r="H143" s="149" t="s">
        <v>1</v>
      </c>
      <c r="I143" s="151"/>
      <c r="L143" s="147"/>
      <c r="M143" s="152"/>
      <c r="T143" s="153"/>
      <c r="AT143" s="149" t="s">
        <v>200</v>
      </c>
      <c r="AU143" s="149" t="s">
        <v>94</v>
      </c>
      <c r="AV143" s="12" t="s">
        <v>94</v>
      </c>
      <c r="AW143" s="12" t="s">
        <v>41</v>
      </c>
      <c r="AX143" s="12" t="s">
        <v>86</v>
      </c>
      <c r="AY143" s="149" t="s">
        <v>190</v>
      </c>
    </row>
    <row r="144" spans="2:65" s="12" customFormat="1" ht="11.25">
      <c r="B144" s="147"/>
      <c r="D144" s="148" t="s">
        <v>200</v>
      </c>
      <c r="E144" s="149" t="s">
        <v>1</v>
      </c>
      <c r="F144" s="150" t="s">
        <v>2558</v>
      </c>
      <c r="H144" s="149" t="s">
        <v>1</v>
      </c>
      <c r="I144" s="151"/>
      <c r="L144" s="147"/>
      <c r="M144" s="152"/>
      <c r="T144" s="153"/>
      <c r="AT144" s="149" t="s">
        <v>200</v>
      </c>
      <c r="AU144" s="149" t="s">
        <v>94</v>
      </c>
      <c r="AV144" s="12" t="s">
        <v>94</v>
      </c>
      <c r="AW144" s="12" t="s">
        <v>41</v>
      </c>
      <c r="AX144" s="12" t="s">
        <v>86</v>
      </c>
      <c r="AY144" s="149" t="s">
        <v>190</v>
      </c>
    </row>
    <row r="145" spans="2:65" s="12" customFormat="1" ht="11.25">
      <c r="B145" s="147"/>
      <c r="D145" s="148" t="s">
        <v>200</v>
      </c>
      <c r="E145" s="149" t="s">
        <v>1</v>
      </c>
      <c r="F145" s="150" t="s">
        <v>2559</v>
      </c>
      <c r="H145" s="149" t="s">
        <v>1</v>
      </c>
      <c r="I145" s="151"/>
      <c r="L145" s="147"/>
      <c r="M145" s="152"/>
      <c r="T145" s="153"/>
      <c r="AT145" s="149" t="s">
        <v>200</v>
      </c>
      <c r="AU145" s="149" t="s">
        <v>94</v>
      </c>
      <c r="AV145" s="12" t="s">
        <v>94</v>
      </c>
      <c r="AW145" s="12" t="s">
        <v>41</v>
      </c>
      <c r="AX145" s="12" t="s">
        <v>86</v>
      </c>
      <c r="AY145" s="149" t="s">
        <v>190</v>
      </c>
    </row>
    <row r="146" spans="2:65" s="12" customFormat="1" ht="11.25">
      <c r="B146" s="147"/>
      <c r="D146" s="148" t="s">
        <v>200</v>
      </c>
      <c r="E146" s="149" t="s">
        <v>1</v>
      </c>
      <c r="F146" s="150" t="s">
        <v>2560</v>
      </c>
      <c r="H146" s="149" t="s">
        <v>1</v>
      </c>
      <c r="I146" s="151"/>
      <c r="L146" s="147"/>
      <c r="M146" s="152"/>
      <c r="T146" s="153"/>
      <c r="AT146" s="149" t="s">
        <v>200</v>
      </c>
      <c r="AU146" s="149" t="s">
        <v>94</v>
      </c>
      <c r="AV146" s="12" t="s">
        <v>94</v>
      </c>
      <c r="AW146" s="12" t="s">
        <v>41</v>
      </c>
      <c r="AX146" s="12" t="s">
        <v>86</v>
      </c>
      <c r="AY146" s="149" t="s">
        <v>190</v>
      </c>
    </row>
    <row r="147" spans="2:65" s="14" customFormat="1" ht="11.25">
      <c r="B147" s="161"/>
      <c r="D147" s="148" t="s">
        <v>200</v>
      </c>
      <c r="E147" s="162" t="s">
        <v>1</v>
      </c>
      <c r="F147" s="163" t="s">
        <v>2561</v>
      </c>
      <c r="H147" s="164">
        <v>1</v>
      </c>
      <c r="I147" s="165"/>
      <c r="L147" s="161"/>
      <c r="M147" s="166"/>
      <c r="T147" s="167"/>
      <c r="AT147" s="162" t="s">
        <v>200</v>
      </c>
      <c r="AU147" s="162" t="s">
        <v>94</v>
      </c>
      <c r="AV147" s="14" t="s">
        <v>96</v>
      </c>
      <c r="AW147" s="14" t="s">
        <v>41</v>
      </c>
      <c r="AX147" s="14" t="s">
        <v>94</v>
      </c>
      <c r="AY147" s="162" t="s">
        <v>190</v>
      </c>
    </row>
    <row r="148" spans="2:65" s="1" customFormat="1" ht="16.5" customHeight="1">
      <c r="B148" s="33"/>
      <c r="C148" s="134" t="s">
        <v>232</v>
      </c>
      <c r="D148" s="134" t="s">
        <v>193</v>
      </c>
      <c r="E148" s="135" t="s">
        <v>2562</v>
      </c>
      <c r="F148" s="136" t="s">
        <v>2563</v>
      </c>
      <c r="G148" s="137" t="s">
        <v>508</v>
      </c>
      <c r="H148" s="138">
        <v>1</v>
      </c>
      <c r="I148" s="139"/>
      <c r="J148" s="140">
        <f>ROUND(I148*H148,2)</f>
        <v>0</v>
      </c>
      <c r="K148" s="136" t="s">
        <v>1878</v>
      </c>
      <c r="L148" s="33"/>
      <c r="M148" s="141" t="s">
        <v>1</v>
      </c>
      <c r="N148" s="142" t="s">
        <v>51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2526</v>
      </c>
      <c r="AT148" s="145" t="s">
        <v>193</v>
      </c>
      <c r="AU148" s="145" t="s">
        <v>94</v>
      </c>
      <c r="AY148" s="17" t="s">
        <v>190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94</v>
      </c>
      <c r="BK148" s="146">
        <f>ROUND(I148*H148,2)</f>
        <v>0</v>
      </c>
      <c r="BL148" s="17" t="s">
        <v>2526</v>
      </c>
      <c r="BM148" s="145" t="s">
        <v>2564</v>
      </c>
    </row>
    <row r="149" spans="2:65" s="1" customFormat="1" ht="16.5" customHeight="1">
      <c r="B149" s="33"/>
      <c r="C149" s="134" t="s">
        <v>237</v>
      </c>
      <c r="D149" s="134" t="s">
        <v>193</v>
      </c>
      <c r="E149" s="135" t="s">
        <v>2565</v>
      </c>
      <c r="F149" s="136" t="s">
        <v>2566</v>
      </c>
      <c r="G149" s="137" t="s">
        <v>508</v>
      </c>
      <c r="H149" s="138">
        <v>1</v>
      </c>
      <c r="I149" s="139"/>
      <c r="J149" s="140">
        <f>ROUND(I149*H149,2)</f>
        <v>0</v>
      </c>
      <c r="K149" s="136" t="s">
        <v>1878</v>
      </c>
      <c r="L149" s="33"/>
      <c r="M149" s="141" t="s">
        <v>1</v>
      </c>
      <c r="N149" s="142" t="s">
        <v>51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2526</v>
      </c>
      <c r="AT149" s="145" t="s">
        <v>193</v>
      </c>
      <c r="AU149" s="145" t="s">
        <v>94</v>
      </c>
      <c r="AY149" s="17" t="s">
        <v>190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94</v>
      </c>
      <c r="BK149" s="146">
        <f>ROUND(I149*H149,2)</f>
        <v>0</v>
      </c>
      <c r="BL149" s="17" t="s">
        <v>2526</v>
      </c>
      <c r="BM149" s="145" t="s">
        <v>2567</v>
      </c>
    </row>
    <row r="150" spans="2:65" s="1" customFormat="1" ht="21.75" customHeight="1">
      <c r="B150" s="33"/>
      <c r="C150" s="134" t="s">
        <v>244</v>
      </c>
      <c r="D150" s="134" t="s">
        <v>193</v>
      </c>
      <c r="E150" s="135" t="s">
        <v>2568</v>
      </c>
      <c r="F150" s="136" t="s">
        <v>2569</v>
      </c>
      <c r="G150" s="137" t="s">
        <v>508</v>
      </c>
      <c r="H150" s="138">
        <v>1</v>
      </c>
      <c r="I150" s="139"/>
      <c r="J150" s="140">
        <f>ROUND(I150*H150,2)</f>
        <v>0</v>
      </c>
      <c r="K150" s="136" t="s">
        <v>1878</v>
      </c>
      <c r="L150" s="33"/>
      <c r="M150" s="141" t="s">
        <v>1</v>
      </c>
      <c r="N150" s="142" t="s">
        <v>51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2526</v>
      </c>
      <c r="AT150" s="145" t="s">
        <v>193</v>
      </c>
      <c r="AU150" s="145" t="s">
        <v>94</v>
      </c>
      <c r="AY150" s="17" t="s">
        <v>190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7" t="s">
        <v>94</v>
      </c>
      <c r="BK150" s="146">
        <f>ROUND(I150*H150,2)</f>
        <v>0</v>
      </c>
      <c r="BL150" s="17" t="s">
        <v>2526</v>
      </c>
      <c r="BM150" s="145" t="s">
        <v>333</v>
      </c>
    </row>
    <row r="151" spans="2:65" s="12" customFormat="1" ht="11.25">
      <c r="B151" s="147"/>
      <c r="D151" s="148" t="s">
        <v>200</v>
      </c>
      <c r="E151" s="149" t="s">
        <v>1</v>
      </c>
      <c r="F151" s="150" t="s">
        <v>2570</v>
      </c>
      <c r="H151" s="149" t="s">
        <v>1</v>
      </c>
      <c r="I151" s="151"/>
      <c r="L151" s="147"/>
      <c r="M151" s="152"/>
      <c r="T151" s="153"/>
      <c r="AT151" s="149" t="s">
        <v>200</v>
      </c>
      <c r="AU151" s="149" t="s">
        <v>94</v>
      </c>
      <c r="AV151" s="12" t="s">
        <v>94</v>
      </c>
      <c r="AW151" s="12" t="s">
        <v>41</v>
      </c>
      <c r="AX151" s="12" t="s">
        <v>86</v>
      </c>
      <c r="AY151" s="149" t="s">
        <v>190</v>
      </c>
    </row>
    <row r="152" spans="2:65" s="14" customFormat="1" ht="11.25">
      <c r="B152" s="161"/>
      <c r="D152" s="148" t="s">
        <v>200</v>
      </c>
      <c r="E152" s="162" t="s">
        <v>1</v>
      </c>
      <c r="F152" s="163" t="s">
        <v>94</v>
      </c>
      <c r="H152" s="164">
        <v>1</v>
      </c>
      <c r="I152" s="165"/>
      <c r="L152" s="161"/>
      <c r="M152" s="166"/>
      <c r="T152" s="167"/>
      <c r="AT152" s="162" t="s">
        <v>200</v>
      </c>
      <c r="AU152" s="162" t="s">
        <v>94</v>
      </c>
      <c r="AV152" s="14" t="s">
        <v>96</v>
      </c>
      <c r="AW152" s="14" t="s">
        <v>41</v>
      </c>
      <c r="AX152" s="14" t="s">
        <v>94</v>
      </c>
      <c r="AY152" s="162" t="s">
        <v>190</v>
      </c>
    </row>
    <row r="153" spans="2:65" s="1" customFormat="1" ht="16.5" customHeight="1">
      <c r="B153" s="33"/>
      <c r="C153" s="134" t="s">
        <v>252</v>
      </c>
      <c r="D153" s="134" t="s">
        <v>193</v>
      </c>
      <c r="E153" s="135" t="s">
        <v>2571</v>
      </c>
      <c r="F153" s="136" t="s">
        <v>2572</v>
      </c>
      <c r="G153" s="137" t="s">
        <v>508</v>
      </c>
      <c r="H153" s="138">
        <v>1</v>
      </c>
      <c r="I153" s="139"/>
      <c r="J153" s="140">
        <f>ROUND(I153*H153,2)</f>
        <v>0</v>
      </c>
      <c r="K153" s="136" t="s">
        <v>1878</v>
      </c>
      <c r="L153" s="33"/>
      <c r="M153" s="141" t="s">
        <v>1</v>
      </c>
      <c r="N153" s="142" t="s">
        <v>51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2526</v>
      </c>
      <c r="AT153" s="145" t="s">
        <v>193</v>
      </c>
      <c r="AU153" s="145" t="s">
        <v>94</v>
      </c>
      <c r="AY153" s="17" t="s">
        <v>190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7" t="s">
        <v>94</v>
      </c>
      <c r="BK153" s="146">
        <f>ROUND(I153*H153,2)</f>
        <v>0</v>
      </c>
      <c r="BL153" s="17" t="s">
        <v>2526</v>
      </c>
      <c r="BM153" s="145" t="s">
        <v>2573</v>
      </c>
    </row>
    <row r="154" spans="2:65" s="1" customFormat="1" ht="16.5" customHeight="1">
      <c r="B154" s="33"/>
      <c r="C154" s="134" t="s">
        <v>191</v>
      </c>
      <c r="D154" s="134" t="s">
        <v>193</v>
      </c>
      <c r="E154" s="135" t="s">
        <v>2574</v>
      </c>
      <c r="F154" s="136" t="s">
        <v>2575</v>
      </c>
      <c r="G154" s="137" t="s">
        <v>508</v>
      </c>
      <c r="H154" s="138">
        <v>1</v>
      </c>
      <c r="I154" s="139"/>
      <c r="J154" s="140">
        <f>ROUND(I154*H154,2)</f>
        <v>0</v>
      </c>
      <c r="K154" s="136" t="s">
        <v>1878</v>
      </c>
      <c r="L154" s="33"/>
      <c r="M154" s="141" t="s">
        <v>1</v>
      </c>
      <c r="N154" s="142" t="s">
        <v>51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2526</v>
      </c>
      <c r="AT154" s="145" t="s">
        <v>193</v>
      </c>
      <c r="AU154" s="145" t="s">
        <v>94</v>
      </c>
      <c r="AY154" s="17" t="s">
        <v>190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7" t="s">
        <v>94</v>
      </c>
      <c r="BK154" s="146">
        <f>ROUND(I154*H154,2)</f>
        <v>0</v>
      </c>
      <c r="BL154" s="17" t="s">
        <v>2526</v>
      </c>
      <c r="BM154" s="145" t="s">
        <v>355</v>
      </c>
    </row>
    <row r="155" spans="2:65" s="1" customFormat="1" ht="16.5" customHeight="1">
      <c r="B155" s="33"/>
      <c r="C155" s="134" t="s">
        <v>8</v>
      </c>
      <c r="D155" s="134" t="s">
        <v>193</v>
      </c>
      <c r="E155" s="135" t="s">
        <v>2576</v>
      </c>
      <c r="F155" s="136" t="s">
        <v>2577</v>
      </c>
      <c r="G155" s="137" t="s">
        <v>508</v>
      </c>
      <c r="H155" s="138">
        <v>1</v>
      </c>
      <c r="I155" s="139"/>
      <c r="J155" s="140">
        <f>ROUND(I155*H155,2)</f>
        <v>0</v>
      </c>
      <c r="K155" s="136" t="s">
        <v>1878</v>
      </c>
      <c r="L155" s="33"/>
      <c r="M155" s="141" t="s">
        <v>1</v>
      </c>
      <c r="N155" s="142" t="s">
        <v>51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2526</v>
      </c>
      <c r="AT155" s="145" t="s">
        <v>193</v>
      </c>
      <c r="AU155" s="145" t="s">
        <v>94</v>
      </c>
      <c r="AY155" s="17" t="s">
        <v>190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94</v>
      </c>
      <c r="BK155" s="146">
        <f>ROUND(I155*H155,2)</f>
        <v>0</v>
      </c>
      <c r="BL155" s="17" t="s">
        <v>2526</v>
      </c>
      <c r="BM155" s="145" t="s">
        <v>403</v>
      </c>
    </row>
    <row r="156" spans="2:65" s="1" customFormat="1" ht="16.5" customHeight="1">
      <c r="B156" s="33"/>
      <c r="C156" s="134" t="s">
        <v>272</v>
      </c>
      <c r="D156" s="134" t="s">
        <v>193</v>
      </c>
      <c r="E156" s="135" t="s">
        <v>2578</v>
      </c>
      <c r="F156" s="136" t="s">
        <v>2579</v>
      </c>
      <c r="G156" s="137" t="s">
        <v>508</v>
      </c>
      <c r="H156" s="138">
        <v>1</v>
      </c>
      <c r="I156" s="139"/>
      <c r="J156" s="140">
        <f>ROUND(I156*H156,2)</f>
        <v>0</v>
      </c>
      <c r="K156" s="136" t="s">
        <v>1878</v>
      </c>
      <c r="L156" s="33"/>
      <c r="M156" s="141" t="s">
        <v>1</v>
      </c>
      <c r="N156" s="142" t="s">
        <v>51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2526</v>
      </c>
      <c r="AT156" s="145" t="s">
        <v>193</v>
      </c>
      <c r="AU156" s="145" t="s">
        <v>94</v>
      </c>
      <c r="AY156" s="17" t="s">
        <v>190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7" t="s">
        <v>94</v>
      </c>
      <c r="BK156" s="146">
        <f>ROUND(I156*H156,2)</f>
        <v>0</v>
      </c>
      <c r="BL156" s="17" t="s">
        <v>2526</v>
      </c>
      <c r="BM156" s="145" t="s">
        <v>454</v>
      </c>
    </row>
    <row r="157" spans="2:65" s="12" customFormat="1" ht="11.25">
      <c r="B157" s="147"/>
      <c r="D157" s="148" t="s">
        <v>200</v>
      </c>
      <c r="E157" s="149" t="s">
        <v>1</v>
      </c>
      <c r="F157" s="150" t="s">
        <v>2580</v>
      </c>
      <c r="H157" s="149" t="s">
        <v>1</v>
      </c>
      <c r="I157" s="151"/>
      <c r="L157" s="147"/>
      <c r="M157" s="152"/>
      <c r="T157" s="153"/>
      <c r="AT157" s="149" t="s">
        <v>200</v>
      </c>
      <c r="AU157" s="149" t="s">
        <v>94</v>
      </c>
      <c r="AV157" s="12" t="s">
        <v>94</v>
      </c>
      <c r="AW157" s="12" t="s">
        <v>41</v>
      </c>
      <c r="AX157" s="12" t="s">
        <v>86</v>
      </c>
      <c r="AY157" s="149" t="s">
        <v>190</v>
      </c>
    </row>
    <row r="158" spans="2:65" s="12" customFormat="1" ht="11.25">
      <c r="B158" s="147"/>
      <c r="D158" s="148" t="s">
        <v>200</v>
      </c>
      <c r="E158" s="149" t="s">
        <v>1</v>
      </c>
      <c r="F158" s="150" t="s">
        <v>2581</v>
      </c>
      <c r="H158" s="149" t="s">
        <v>1</v>
      </c>
      <c r="I158" s="151"/>
      <c r="L158" s="147"/>
      <c r="M158" s="152"/>
      <c r="T158" s="153"/>
      <c r="AT158" s="149" t="s">
        <v>200</v>
      </c>
      <c r="AU158" s="149" t="s">
        <v>94</v>
      </c>
      <c r="AV158" s="12" t="s">
        <v>94</v>
      </c>
      <c r="AW158" s="12" t="s">
        <v>41</v>
      </c>
      <c r="AX158" s="12" t="s">
        <v>86</v>
      </c>
      <c r="AY158" s="149" t="s">
        <v>190</v>
      </c>
    </row>
    <row r="159" spans="2:65" s="13" customFormat="1" ht="11.25">
      <c r="B159" s="154"/>
      <c r="D159" s="148" t="s">
        <v>200</v>
      </c>
      <c r="E159" s="155" t="s">
        <v>1</v>
      </c>
      <c r="F159" s="156" t="s">
        <v>203</v>
      </c>
      <c r="H159" s="157">
        <v>0</v>
      </c>
      <c r="I159" s="158"/>
      <c r="L159" s="154"/>
      <c r="M159" s="159"/>
      <c r="T159" s="160"/>
      <c r="AT159" s="155" t="s">
        <v>200</v>
      </c>
      <c r="AU159" s="155" t="s">
        <v>94</v>
      </c>
      <c r="AV159" s="13" t="s">
        <v>204</v>
      </c>
      <c r="AW159" s="13" t="s">
        <v>41</v>
      </c>
      <c r="AX159" s="13" t="s">
        <v>86</v>
      </c>
      <c r="AY159" s="155" t="s">
        <v>190</v>
      </c>
    </row>
    <row r="160" spans="2:65" s="12" customFormat="1" ht="11.25">
      <c r="B160" s="147"/>
      <c r="D160" s="148" t="s">
        <v>200</v>
      </c>
      <c r="E160" s="149" t="s">
        <v>1</v>
      </c>
      <c r="F160" s="150" t="s">
        <v>2582</v>
      </c>
      <c r="H160" s="149" t="s">
        <v>1</v>
      </c>
      <c r="I160" s="151"/>
      <c r="L160" s="147"/>
      <c r="M160" s="152"/>
      <c r="T160" s="153"/>
      <c r="AT160" s="149" t="s">
        <v>200</v>
      </c>
      <c r="AU160" s="149" t="s">
        <v>94</v>
      </c>
      <c r="AV160" s="12" t="s">
        <v>94</v>
      </c>
      <c r="AW160" s="12" t="s">
        <v>41</v>
      </c>
      <c r="AX160" s="12" t="s">
        <v>86</v>
      </c>
      <c r="AY160" s="149" t="s">
        <v>190</v>
      </c>
    </row>
    <row r="161" spans="2:65" s="12" customFormat="1" ht="11.25">
      <c r="B161" s="147"/>
      <c r="D161" s="148" t="s">
        <v>200</v>
      </c>
      <c r="E161" s="149" t="s">
        <v>1</v>
      </c>
      <c r="F161" s="150" t="s">
        <v>2583</v>
      </c>
      <c r="H161" s="149" t="s">
        <v>1</v>
      </c>
      <c r="I161" s="151"/>
      <c r="L161" s="147"/>
      <c r="M161" s="152"/>
      <c r="T161" s="153"/>
      <c r="AT161" s="149" t="s">
        <v>200</v>
      </c>
      <c r="AU161" s="149" t="s">
        <v>94</v>
      </c>
      <c r="AV161" s="12" t="s">
        <v>94</v>
      </c>
      <c r="AW161" s="12" t="s">
        <v>41</v>
      </c>
      <c r="AX161" s="12" t="s">
        <v>86</v>
      </c>
      <c r="AY161" s="149" t="s">
        <v>190</v>
      </c>
    </row>
    <row r="162" spans="2:65" s="13" customFormat="1" ht="11.25">
      <c r="B162" s="154"/>
      <c r="D162" s="148" t="s">
        <v>200</v>
      </c>
      <c r="E162" s="155" t="s">
        <v>1</v>
      </c>
      <c r="F162" s="156" t="s">
        <v>203</v>
      </c>
      <c r="H162" s="157">
        <v>0</v>
      </c>
      <c r="I162" s="158"/>
      <c r="L162" s="154"/>
      <c r="M162" s="159"/>
      <c r="T162" s="160"/>
      <c r="AT162" s="155" t="s">
        <v>200</v>
      </c>
      <c r="AU162" s="155" t="s">
        <v>94</v>
      </c>
      <c r="AV162" s="13" t="s">
        <v>204</v>
      </c>
      <c r="AW162" s="13" t="s">
        <v>41</v>
      </c>
      <c r="AX162" s="13" t="s">
        <v>86</v>
      </c>
      <c r="AY162" s="155" t="s">
        <v>190</v>
      </c>
    </row>
    <row r="163" spans="2:65" s="14" customFormat="1" ht="11.25">
      <c r="B163" s="161"/>
      <c r="D163" s="148" t="s">
        <v>200</v>
      </c>
      <c r="E163" s="162" t="s">
        <v>1</v>
      </c>
      <c r="F163" s="163" t="s">
        <v>2584</v>
      </c>
      <c r="H163" s="164">
        <v>1</v>
      </c>
      <c r="I163" s="165"/>
      <c r="L163" s="161"/>
      <c r="M163" s="166"/>
      <c r="T163" s="167"/>
      <c r="AT163" s="162" t="s">
        <v>200</v>
      </c>
      <c r="AU163" s="162" t="s">
        <v>94</v>
      </c>
      <c r="AV163" s="14" t="s">
        <v>96</v>
      </c>
      <c r="AW163" s="14" t="s">
        <v>41</v>
      </c>
      <c r="AX163" s="14" t="s">
        <v>86</v>
      </c>
      <c r="AY163" s="162" t="s">
        <v>190</v>
      </c>
    </row>
    <row r="164" spans="2:65" s="15" customFormat="1" ht="11.25">
      <c r="B164" s="168"/>
      <c r="D164" s="148" t="s">
        <v>200</v>
      </c>
      <c r="E164" s="169" t="s">
        <v>1</v>
      </c>
      <c r="F164" s="170" t="s">
        <v>207</v>
      </c>
      <c r="H164" s="171">
        <v>1</v>
      </c>
      <c r="I164" s="172"/>
      <c r="L164" s="168"/>
      <c r="M164" s="173"/>
      <c r="T164" s="174"/>
      <c r="AT164" s="169" t="s">
        <v>200</v>
      </c>
      <c r="AU164" s="169" t="s">
        <v>94</v>
      </c>
      <c r="AV164" s="15" t="s">
        <v>198</v>
      </c>
      <c r="AW164" s="15" t="s">
        <v>41</v>
      </c>
      <c r="AX164" s="15" t="s">
        <v>94</v>
      </c>
      <c r="AY164" s="169" t="s">
        <v>190</v>
      </c>
    </row>
    <row r="165" spans="2:65" s="1" customFormat="1" ht="16.5" customHeight="1">
      <c r="B165" s="33"/>
      <c r="C165" s="134" t="s">
        <v>277</v>
      </c>
      <c r="D165" s="134" t="s">
        <v>193</v>
      </c>
      <c r="E165" s="135" t="s">
        <v>2585</v>
      </c>
      <c r="F165" s="136" t="s">
        <v>2586</v>
      </c>
      <c r="G165" s="137" t="s">
        <v>508</v>
      </c>
      <c r="H165" s="138">
        <v>1</v>
      </c>
      <c r="I165" s="139"/>
      <c r="J165" s="140">
        <f>ROUND(I165*H165,2)</f>
        <v>0</v>
      </c>
      <c r="K165" s="136" t="s">
        <v>1878</v>
      </c>
      <c r="L165" s="33"/>
      <c r="M165" s="141" t="s">
        <v>1</v>
      </c>
      <c r="N165" s="142" t="s">
        <v>51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2526</v>
      </c>
      <c r="AT165" s="145" t="s">
        <v>193</v>
      </c>
      <c r="AU165" s="145" t="s">
        <v>94</v>
      </c>
      <c r="AY165" s="17" t="s">
        <v>190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94</v>
      </c>
      <c r="BK165" s="146">
        <f>ROUND(I165*H165,2)</f>
        <v>0</v>
      </c>
      <c r="BL165" s="17" t="s">
        <v>2526</v>
      </c>
      <c r="BM165" s="145" t="s">
        <v>2587</v>
      </c>
    </row>
    <row r="166" spans="2:65" s="1" customFormat="1" ht="16.5" customHeight="1">
      <c r="B166" s="33"/>
      <c r="C166" s="134" t="s">
        <v>282</v>
      </c>
      <c r="D166" s="134" t="s">
        <v>193</v>
      </c>
      <c r="E166" s="135" t="s">
        <v>2588</v>
      </c>
      <c r="F166" s="136" t="s">
        <v>2589</v>
      </c>
      <c r="G166" s="137" t="s">
        <v>508</v>
      </c>
      <c r="H166" s="138">
        <v>1</v>
      </c>
      <c r="I166" s="139"/>
      <c r="J166" s="140">
        <f>ROUND(I166*H166,2)</f>
        <v>0</v>
      </c>
      <c r="K166" s="136" t="s">
        <v>1878</v>
      </c>
      <c r="L166" s="33"/>
      <c r="M166" s="141" t="s">
        <v>1</v>
      </c>
      <c r="N166" s="142" t="s">
        <v>51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2526</v>
      </c>
      <c r="AT166" s="145" t="s">
        <v>193</v>
      </c>
      <c r="AU166" s="145" t="s">
        <v>94</v>
      </c>
      <c r="AY166" s="17" t="s">
        <v>190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7" t="s">
        <v>94</v>
      </c>
      <c r="BK166" s="146">
        <f>ROUND(I166*H166,2)</f>
        <v>0</v>
      </c>
      <c r="BL166" s="17" t="s">
        <v>2526</v>
      </c>
      <c r="BM166" s="145" t="s">
        <v>2590</v>
      </c>
    </row>
    <row r="167" spans="2:65" s="1" customFormat="1" ht="16.5" customHeight="1">
      <c r="B167" s="33"/>
      <c r="C167" s="134" t="s">
        <v>288</v>
      </c>
      <c r="D167" s="134" t="s">
        <v>193</v>
      </c>
      <c r="E167" s="135" t="s">
        <v>2591</v>
      </c>
      <c r="F167" s="136" t="s">
        <v>2592</v>
      </c>
      <c r="G167" s="137" t="s">
        <v>508</v>
      </c>
      <c r="H167" s="138">
        <v>1</v>
      </c>
      <c r="I167" s="139"/>
      <c r="J167" s="140">
        <f>ROUND(I167*H167,2)</f>
        <v>0</v>
      </c>
      <c r="K167" s="136" t="s">
        <v>1878</v>
      </c>
      <c r="L167" s="33"/>
      <c r="M167" s="141" t="s">
        <v>1</v>
      </c>
      <c r="N167" s="142" t="s">
        <v>51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2526</v>
      </c>
      <c r="AT167" s="145" t="s">
        <v>193</v>
      </c>
      <c r="AU167" s="145" t="s">
        <v>94</v>
      </c>
      <c r="AY167" s="17" t="s">
        <v>190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94</v>
      </c>
      <c r="BK167" s="146">
        <f>ROUND(I167*H167,2)</f>
        <v>0</v>
      </c>
      <c r="BL167" s="17" t="s">
        <v>2526</v>
      </c>
      <c r="BM167" s="145" t="s">
        <v>534</v>
      </c>
    </row>
    <row r="168" spans="2:65" s="1" customFormat="1" ht="16.5" customHeight="1">
      <c r="B168" s="33"/>
      <c r="C168" s="134" t="s">
        <v>293</v>
      </c>
      <c r="D168" s="134" t="s">
        <v>193</v>
      </c>
      <c r="E168" s="135" t="s">
        <v>2593</v>
      </c>
      <c r="F168" s="136" t="s">
        <v>2594</v>
      </c>
      <c r="G168" s="137" t="s">
        <v>508</v>
      </c>
      <c r="H168" s="138">
        <v>1</v>
      </c>
      <c r="I168" s="139"/>
      <c r="J168" s="140">
        <f>ROUND(I168*H168,2)</f>
        <v>0</v>
      </c>
      <c r="K168" s="136" t="s">
        <v>1878</v>
      </c>
      <c r="L168" s="33"/>
      <c r="M168" s="141" t="s">
        <v>1</v>
      </c>
      <c r="N168" s="142" t="s">
        <v>51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2526</v>
      </c>
      <c r="AT168" s="145" t="s">
        <v>193</v>
      </c>
      <c r="AU168" s="145" t="s">
        <v>94</v>
      </c>
      <c r="AY168" s="17" t="s">
        <v>190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7" t="s">
        <v>94</v>
      </c>
      <c r="BK168" s="146">
        <f>ROUND(I168*H168,2)</f>
        <v>0</v>
      </c>
      <c r="BL168" s="17" t="s">
        <v>2526</v>
      </c>
      <c r="BM168" s="145" t="s">
        <v>582</v>
      </c>
    </row>
    <row r="169" spans="2:65" s="1" customFormat="1" ht="16.5" customHeight="1">
      <c r="B169" s="33"/>
      <c r="C169" s="134" t="s">
        <v>297</v>
      </c>
      <c r="D169" s="134" t="s">
        <v>193</v>
      </c>
      <c r="E169" s="135" t="s">
        <v>2595</v>
      </c>
      <c r="F169" s="136" t="s">
        <v>2596</v>
      </c>
      <c r="G169" s="137" t="s">
        <v>508</v>
      </c>
      <c r="H169" s="138">
        <v>1</v>
      </c>
      <c r="I169" s="139"/>
      <c r="J169" s="140">
        <f>ROUND(I169*H169,2)</f>
        <v>0</v>
      </c>
      <c r="K169" s="136" t="s">
        <v>1878</v>
      </c>
      <c r="L169" s="33"/>
      <c r="M169" s="185" t="s">
        <v>1</v>
      </c>
      <c r="N169" s="186" t="s">
        <v>51</v>
      </c>
      <c r="O169" s="187"/>
      <c r="P169" s="188">
        <f>O169*H169</f>
        <v>0</v>
      </c>
      <c r="Q169" s="188">
        <v>0</v>
      </c>
      <c r="R169" s="188">
        <f>Q169*H169</f>
        <v>0</v>
      </c>
      <c r="S169" s="188">
        <v>0</v>
      </c>
      <c r="T169" s="189">
        <f>S169*H169</f>
        <v>0</v>
      </c>
      <c r="AR169" s="145" t="s">
        <v>2526</v>
      </c>
      <c r="AT169" s="145" t="s">
        <v>193</v>
      </c>
      <c r="AU169" s="145" t="s">
        <v>94</v>
      </c>
      <c r="AY169" s="17" t="s">
        <v>190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94</v>
      </c>
      <c r="BK169" s="146">
        <f>ROUND(I169*H169,2)</f>
        <v>0</v>
      </c>
      <c r="BL169" s="17" t="s">
        <v>2526</v>
      </c>
      <c r="BM169" s="145" t="s">
        <v>2597</v>
      </c>
    </row>
    <row r="170" spans="2:65" s="1" customFormat="1" ht="6.95" customHeight="1">
      <c r="B170" s="45"/>
      <c r="C170" s="46"/>
      <c r="D170" s="46"/>
      <c r="E170" s="46"/>
      <c r="F170" s="46"/>
      <c r="G170" s="46"/>
      <c r="H170" s="46"/>
      <c r="I170" s="46"/>
      <c r="J170" s="46"/>
      <c r="K170" s="46"/>
      <c r="L170" s="33"/>
    </row>
  </sheetData>
  <sheetProtection algorithmName="SHA-512" hashValue="cV6xFyWZjGbRen2Qgw/Ry54MZIJ88oHJPW5NKB1JeauiZRhLWHC7foqV0lC0mLI3txfQP8gpsHHyCJsOThFKqA==" saltValue="iuqhoBKc7r6Hwy1Ct75shnPzbjBfq14QThuRRsLP2AS9vzZK+iM1DTNl199eiidnVXsgLS80yuVHdM5YJ2yuEw==" spinCount="100000" sheet="1" objects="1" scenarios="1" formatColumns="0" formatRows="0" autoFilter="0"/>
  <autoFilter ref="C116:K169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101 - PŘÍPRAVA ÚZEMÍ</vt:lpstr>
      <vt:lpstr>SO 102 - ZPEVNĚNÉ PLOCHY,...</vt:lpstr>
      <vt:lpstr>SO 103 - SCHODIŠTĚ S1, OB...</vt:lpstr>
      <vt:lpstr>SO 104 - SCHODIŠTĚ S2</vt:lpstr>
      <vt:lpstr>SO 105 - DŘEVĚNÁ PĚŠINA</vt:lpstr>
      <vt:lpstr>SO 801 - TERÉNNÍ A VEGETA...</vt:lpstr>
      <vt:lpstr>SO 901 - MOBILIÁŘ A HERNÍ...</vt:lpstr>
      <vt:lpstr>90 - OSTATNÍ NÁKLADY</vt:lpstr>
      <vt:lpstr>'90 - OSTATNÍ NÁKLADY'!Názvy_tisku</vt:lpstr>
      <vt:lpstr>'Rekapitulace stavby'!Názvy_tisku</vt:lpstr>
      <vt:lpstr>'SO 101 - PŘÍPRAVA ÚZEMÍ'!Názvy_tisku</vt:lpstr>
      <vt:lpstr>'SO 102 - ZPEVNĚNÉ PLOCHY,...'!Názvy_tisku</vt:lpstr>
      <vt:lpstr>'SO 103 - SCHODIŠTĚ S1, OB...'!Názvy_tisku</vt:lpstr>
      <vt:lpstr>'SO 104 - SCHODIŠTĚ S2'!Názvy_tisku</vt:lpstr>
      <vt:lpstr>'SO 105 - DŘEVĚNÁ PĚŠINA'!Názvy_tisku</vt:lpstr>
      <vt:lpstr>'SO 801 - TERÉNNÍ A VEGETA...'!Názvy_tisku</vt:lpstr>
      <vt:lpstr>'SO 901 - MOBILIÁŘ A HERNÍ...'!Názvy_tisku</vt:lpstr>
      <vt:lpstr>'90 - OSTATNÍ NÁKLADY'!Oblast_tisku</vt:lpstr>
      <vt:lpstr>'Rekapitulace stavby'!Oblast_tisku</vt:lpstr>
      <vt:lpstr>'SO 101 - PŘÍPRAVA ÚZEMÍ'!Oblast_tisku</vt:lpstr>
      <vt:lpstr>'SO 102 - ZPEVNĚNÉ PLOCHY,...'!Oblast_tisku</vt:lpstr>
      <vt:lpstr>'SO 103 - SCHODIŠTĚ S1, OB...'!Oblast_tisku</vt:lpstr>
      <vt:lpstr>'SO 104 - SCHODIŠTĚ S2'!Oblast_tisku</vt:lpstr>
      <vt:lpstr>'SO 105 - DŘEVĚNÁ PĚŠINA'!Oblast_tisku</vt:lpstr>
      <vt:lpstr>'SO 801 - TERÉNNÍ A VEGETA...'!Oblast_tisku</vt:lpstr>
      <vt:lpstr>'SO 901 - MOBILIÁŘ A HERNÍ...'!Oblast_tisku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MILA\Admin</dc:creator>
  <cp:lastModifiedBy>Miluše Obrtelová</cp:lastModifiedBy>
  <cp:lastPrinted>2024-04-26T10:47:24Z</cp:lastPrinted>
  <dcterms:created xsi:type="dcterms:W3CDTF">2024-04-26T10:38:41Z</dcterms:created>
  <dcterms:modified xsi:type="dcterms:W3CDTF">2024-04-26T10:50:59Z</dcterms:modified>
</cp:coreProperties>
</file>