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65416" yWindow="65416" windowWidth="29040" windowHeight="15840" activeTab="1"/>
  </bookViews>
  <sheets>
    <sheet name="Rekapitulace" sheetId="1" r:id="rId1"/>
    <sheet name="Položky všech ceníků" sheetId="2" r:id="rId2"/>
  </sheets>
  <definedNames>
    <definedName name="_xlnm.Print_Titles" localSheetId="0">'Rekapitulace'!$1:$7</definedName>
    <definedName name="_xlnm.Print_Titles" localSheetId="1">'Položky všech ceníků'!$1:$7</definedName>
  </definedNames>
  <calcPr calcId="191029"/>
</workbook>
</file>

<file path=xl/sharedStrings.xml><?xml version="1.0" encoding="utf-8"?>
<sst xmlns="http://schemas.openxmlformats.org/spreadsheetml/2006/main" count="284" uniqueCount="165">
  <si>
    <r>
      <rPr>
        <b/>
        <sz val="16"/>
        <color rgb="FFFF0000"/>
        <rFont val="Arial"/>
        <family val="2"/>
      </rPr>
      <t>Reelza elektro s.r.o.</t>
    </r>
  </si>
  <si>
    <t>Bartákova 10, 795 01 Rýmařov</t>
  </si>
  <si>
    <t>tel. 554 211493, mobil 608 883258, e-mail: reelza@seznam.cz</t>
  </si>
  <si>
    <t xml:space="preserve">Zpracováno programem firmy SELPO Broumy, tel. +420 603 525768 </t>
  </si>
  <si>
    <t>Nabídka číslo:</t>
  </si>
  <si>
    <t>Název:</t>
  </si>
  <si>
    <t/>
  </si>
  <si>
    <t xml:space="preserve">Město Rýmařov                                   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</si>
  <si>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</si>
  <si>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</si>
  <si>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</si>
  <si>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</si>
  <si>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</si>
  <si>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</si>
  <si>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</si>
  <si>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</si>
  <si>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</si>
  <si>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</si>
  <si>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</si>
  <si>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</si>
  <si>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C46M - Zemní práce  -  MONTÁŽ</t>
  </si>
  <si>
    <t>4.</t>
  </si>
  <si>
    <t xml:space="preserve">   Podíl přidružených výkonů 1,60% z C46M</t>
  </si>
  <si>
    <t>5.</t>
  </si>
  <si>
    <t>MATERIÁL</t>
  </si>
  <si>
    <t>6.</t>
  </si>
  <si>
    <t xml:space="preserve">   Podružný materiál 3%</t>
  </si>
  <si>
    <t>CELKEM URN</t>
  </si>
  <si>
    <t>B.</t>
  </si>
  <si>
    <t>HZS</t>
  </si>
  <si>
    <t>7.</t>
  </si>
  <si>
    <t>Hodinová zúčtovací sazba</t>
  </si>
  <si>
    <t>CELKEM HZS</t>
  </si>
  <si>
    <t>C.</t>
  </si>
  <si>
    <t>VEDLEJŠÍ ROZPOČTOVÉ NÁKLADY</t>
  </si>
  <si>
    <t>8.</t>
  </si>
  <si>
    <t>GZS 2,50% z C21M a navázaného materiálu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</si>
  <si>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</si>
  <si>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</si>
  <si>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</si>
  <si>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</si>
  <si>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</si>
  <si>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</si>
  <si>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</si>
  <si>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</si>
  <si>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</si>
  <si>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>Těšíme se na další spolupráci.</t>
  </si>
  <si>
    <t>vypracoval:</t>
  </si>
  <si>
    <t>Bršťák Jan</t>
  </si>
  <si>
    <t>e-mail:</t>
  </si>
  <si>
    <t>reelza@seznam.cz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</si>
  <si>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</si>
  <si>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</si>
  <si>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</si>
  <si>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</si>
  <si>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</si>
  <si>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</si>
  <si>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</si>
  <si>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210810053</t>
  </si>
  <si>
    <t>CYKY-CYKYm 4Bx10mm2 (CYKY 4J10) 750V (PU)</t>
  </si>
  <si>
    <t>ks</t>
  </si>
  <si>
    <t>210810045</t>
  </si>
  <si>
    <t>CYKY-CYKYm 3Bx1.5mm2 (CYKY 3J1.5) 750V (PU)</t>
  </si>
  <si>
    <t>216010053</t>
  </si>
  <si>
    <t>trubka instalační KOPOFLEX průměr 63mm</t>
  </si>
  <si>
    <t>m</t>
  </si>
  <si>
    <t>210220022</t>
  </si>
  <si>
    <t>210100003</t>
  </si>
  <si>
    <t>8,00</t>
  </si>
  <si>
    <t>210190001</t>
  </si>
  <si>
    <t>montáž  rozvodnic do 20kg</t>
  </si>
  <si>
    <t>1,00</t>
  </si>
  <si>
    <t>210204011</t>
  </si>
  <si>
    <t>stožár ocelový do délky 12m</t>
  </si>
  <si>
    <t>210204103</t>
  </si>
  <si>
    <t>výložník ocelový 1-ramenný do hmotnosti 35kg</t>
  </si>
  <si>
    <t>216202008</t>
  </si>
  <si>
    <t>svítidlo výbojkové výložník 70 W</t>
  </si>
  <si>
    <t>210204201</t>
  </si>
  <si>
    <t>elektrovýzbroj stožáru pro 1 okruh</t>
  </si>
  <si>
    <t>elektrovýzbroj stožáru pro 2 okruh</t>
  </si>
  <si>
    <t>210100251</t>
  </si>
  <si>
    <t>ukončení celoplast. kabelu smršť. zákl./páskou do 4x10mm2</t>
  </si>
  <si>
    <t>Celkem za ceník:</t>
  </si>
  <si>
    <t>Cena:</t>
  </si>
  <si>
    <t>Kč</t>
  </si>
  <si>
    <t>C46M - Zemní práce</t>
  </si>
  <si>
    <t>460030007</t>
  </si>
  <si>
    <t>vytyč.trati kab.vedení v zastavěném prostoru</t>
  </si>
  <si>
    <t>km</t>
  </si>
  <si>
    <t>460100025</t>
  </si>
  <si>
    <t>pouzdrový zákl.pro stožár VO v trase 400x1500mm</t>
  </si>
  <si>
    <t>460200812</t>
  </si>
  <si>
    <t>kabel.rýha 80cm/šíř. 50cm/hl. zem.tř.2</t>
  </si>
  <si>
    <t>460200303</t>
  </si>
  <si>
    <t>kabel.rýha 50cm/šíř. 120cm/hl. zem.tř.3</t>
  </si>
  <si>
    <t>460420501</t>
  </si>
  <si>
    <t>křižovatka se silovým kabelem</t>
  </si>
  <si>
    <t>3,00</t>
  </si>
  <si>
    <t>460600001</t>
  </si>
  <si>
    <t>odvoz zeminy do 1km</t>
  </si>
  <si>
    <t>m3</t>
  </si>
  <si>
    <t>460420022</t>
  </si>
  <si>
    <t>kabel.lože z kop.písku rýha 65cm tl.10cm</t>
  </si>
  <si>
    <t>460490012</t>
  </si>
  <si>
    <t>fólie výstražná z PVC šířky 33cm</t>
  </si>
  <si>
    <t>460560223</t>
  </si>
  <si>
    <t>ruč.zához.kab.rýhy 50cm šíř.40cm hl.zem.tř.3</t>
  </si>
  <si>
    <t>Materiály</t>
  </si>
  <si>
    <t>02944</t>
  </si>
  <si>
    <t xml:space="preserve">CYKY-J 4x10mm2      </t>
  </si>
  <si>
    <t>02921</t>
  </si>
  <si>
    <t xml:space="preserve">CYKY-J 3x1.5mm2 </t>
  </si>
  <si>
    <t>21007</t>
  </si>
  <si>
    <t>trubka Kopoflex pr.63</t>
  </si>
  <si>
    <t>01403</t>
  </si>
  <si>
    <t xml:space="preserve">zemnící drát FeZn pr. 10mm (0,62kg/m)        </t>
  </si>
  <si>
    <t>kg</t>
  </si>
  <si>
    <t>01604</t>
  </si>
  <si>
    <t>smršťovací trubice 4x6-16mm2 zelenožlutá</t>
  </si>
  <si>
    <t>10.042.220</t>
  </si>
  <si>
    <t>Folie ČEZ 22 oranž - bez pot. 250m/bal</t>
  </si>
  <si>
    <t>43226</t>
  </si>
  <si>
    <t>svorka zemnící SP1</t>
  </si>
  <si>
    <t>01431</t>
  </si>
  <si>
    <t>svorka křížová SK</t>
  </si>
  <si>
    <t>42321</t>
  </si>
  <si>
    <t>42352</t>
  </si>
  <si>
    <t>42314</t>
  </si>
  <si>
    <t>243</t>
  </si>
  <si>
    <t>stožárová výzbroj SR 481-27 Z/UN 1 poj.</t>
  </si>
  <si>
    <t>247</t>
  </si>
  <si>
    <t>stožárová výzbroj SR 482-27 Z/UN 2poj.</t>
  </si>
  <si>
    <t>44000</t>
  </si>
  <si>
    <t>238702</t>
  </si>
  <si>
    <t>RVO S1/NKP7P/SH03 s výstrojí bez elektroměru</t>
  </si>
  <si>
    <t>35202</t>
  </si>
  <si>
    <t>pojistková vložka E27/ 4A</t>
  </si>
  <si>
    <t>01811</t>
  </si>
  <si>
    <t>trubka KGM průměr 160mm</t>
  </si>
  <si>
    <t>kopaný písek</t>
  </si>
  <si>
    <t>100</t>
  </si>
  <si>
    <t>beton</t>
  </si>
  <si>
    <t>Celkem za materiály:</t>
  </si>
  <si>
    <t>Prořez 3%</t>
  </si>
  <si>
    <t>Práce v HZS</t>
  </si>
  <si>
    <t>Revize elektro</t>
  </si>
  <si>
    <t>hod.</t>
  </si>
  <si>
    <t>Projektová dokumentace skutečného stavu včetně zaměření</t>
  </si>
  <si>
    <t>Celkem za práci v HZS:</t>
  </si>
  <si>
    <t>ukončení vodiče v rozvaděči vč. zapojení a koncovky 16mm2</t>
  </si>
  <si>
    <t>uzemění v zemi FeZn průměru 8-10mm vč. svorek, propojení</t>
  </si>
  <si>
    <t xml:space="preserve">Reelza elektro </t>
  </si>
  <si>
    <t>Základ 21,00% DPH</t>
  </si>
  <si>
    <t>stožár silniční JB 10L  žárový zinek</t>
  </si>
  <si>
    <t>výložník V 1/89-2500 žárový zinek</t>
  </si>
  <si>
    <t>výložník V 1/89 -1000  žárový zinek</t>
  </si>
  <si>
    <t>svítidlo MARUT M 7K0 740</t>
  </si>
  <si>
    <t>odbourání betonového základu</t>
  </si>
  <si>
    <t>odvoz betonové suti do 1km</t>
  </si>
  <si>
    <t>t</t>
  </si>
  <si>
    <t>ukládka betonové suti</t>
  </si>
  <si>
    <t>demontáž stožárů</t>
  </si>
  <si>
    <t>Chodník na ulici Opavská, Rýmařov     SO 401-veřejné osvětlení</t>
  </si>
  <si>
    <t>N-2018/328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</si>
</sst>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[$-10405]#,##0.00;\-#,##0.00"/>
    <numFmt numFmtId="165" formatCode="[$-10405]#,##0;\-#,##0"/>
  </numFmts>
  <fonts count="14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10" fillId="0" borderId="0" xfId="0" applyFont="1" applyAlignment="1">
      <alignment horizontal="right" vertical="top" wrapText="1" readingOrder="1"/>
    </xf>
    <xf numFmtId="0" fontId="2" fillId="0" borderId="7" xfId="0" applyFont="1" applyBorder="1" applyAlignment="1">
      <alignment vertical="top" wrapText="1"/>
    </xf>
    <xf numFmtId="0" fontId="12" fillId="0" borderId="7" xfId="0" applyFont="1" applyBorder="1" applyAlignment="1">
      <alignment horizontal="right" vertical="top" wrapText="1" readingOrder="1"/>
    </xf>
    <xf numFmtId="0" fontId="9" fillId="0" borderId="9" xfId="0" applyFont="1" applyBorder="1" applyAlignment="1">
      <alignment horizontal="right" vertical="top" wrapText="1" readingOrder="1"/>
    </xf>
    <xf numFmtId="164" fontId="10" fillId="0" borderId="0" xfId="0" applyNumberFormat="1" applyFont="1" applyAlignment="1">
      <alignment horizontal="right" vertical="top" wrapText="1" readingOrder="1"/>
    </xf>
    <xf numFmtId="0" fontId="9" fillId="0" borderId="9" xfId="0" applyFont="1" applyBorder="1" applyAlignment="1">
      <alignment horizontal="right" vertical="center" wrapText="1" readingOrder="1"/>
    </xf>
    <xf numFmtId="0" fontId="10" fillId="0" borderId="0" xfId="0" applyFont="1" applyAlignment="1">
      <alignment vertical="top" wrapText="1" readingOrder="1"/>
    </xf>
    <xf numFmtId="165" fontId="10" fillId="0" borderId="0" xfId="0" applyNumberFormat="1" applyFont="1" applyAlignment="1">
      <alignment horizontal="right" vertical="top" wrapText="1" readingOrder="1"/>
    </xf>
    <xf numFmtId="164" fontId="2" fillId="0" borderId="0" xfId="0" applyNumberFormat="1" applyFont="1"/>
    <xf numFmtId="0" fontId="2" fillId="0" borderId="0" xfId="0" applyFont="1"/>
    <xf numFmtId="164" fontId="9" fillId="0" borderId="0" xfId="0" applyNumberFormat="1" applyFont="1" applyAlignment="1">
      <alignment horizontal="right" vertical="top" wrapText="1" readingOrder="1"/>
    </xf>
    <xf numFmtId="0" fontId="13" fillId="0" borderId="0" xfId="0" applyFont="1"/>
    <xf numFmtId="44" fontId="12" fillId="0" borderId="7" xfId="0" applyNumberFormat="1" applyFont="1" applyBorder="1" applyAlignment="1">
      <alignment horizontal="right" vertical="top" wrapText="1" readingOrder="1"/>
    </xf>
    <xf numFmtId="44" fontId="12" fillId="0" borderId="0" xfId="0" applyNumberFormat="1" applyFont="1" applyAlignment="1">
      <alignment horizontal="right" vertical="top" wrapText="1" readingOrder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164" fontId="10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right" vertical="top" wrapText="1" readingOrder="1"/>
    </xf>
    <xf numFmtId="164" fontId="12" fillId="0" borderId="0" xfId="0" applyNumberFormat="1" applyFont="1" applyAlignment="1">
      <alignment horizontal="right" vertical="top" wrapText="1" readingOrder="1"/>
    </xf>
    <xf numFmtId="0" fontId="9" fillId="0" borderId="0" xfId="0" applyFont="1" applyAlignment="1">
      <alignment horizontal="right" vertical="top" wrapText="1" readingOrder="1"/>
    </xf>
    <xf numFmtId="0" fontId="2" fillId="0" borderId="0" xfId="0" applyFont="1"/>
    <xf numFmtId="14" fontId="9" fillId="0" borderId="0" xfId="0" applyNumberFormat="1" applyFont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10" fillId="0" borderId="0" xfId="0" applyFont="1" applyAlignment="1">
      <alignment horizontal="left" vertical="top" wrapText="1" readingOrder="1"/>
    </xf>
    <xf numFmtId="0" fontId="9" fillId="0" borderId="0" xfId="0" applyFont="1" applyAlignment="1">
      <alignment vertical="top" wrapText="1" readingOrder="1"/>
    </xf>
    <xf numFmtId="0" fontId="12" fillId="0" borderId="7" xfId="0" applyFont="1" applyBorder="1" applyAlignment="1">
      <alignment horizontal="right" vertical="top" wrapText="1" readingOrder="1"/>
    </xf>
    <xf numFmtId="0" fontId="2" fillId="0" borderId="7" xfId="0" applyFont="1" applyBorder="1" applyAlignment="1">
      <alignment vertical="top" wrapText="1"/>
    </xf>
    <xf numFmtId="44" fontId="12" fillId="0" borderId="7" xfId="0" applyNumberFormat="1" applyFont="1" applyBorder="1" applyAlignment="1">
      <alignment horizontal="right" vertical="top" wrapText="1" readingOrder="1"/>
    </xf>
    <xf numFmtId="0" fontId="12" fillId="0" borderId="0" xfId="0" applyFont="1" applyAlignment="1">
      <alignment horizontal="right" vertical="top" wrapText="1" readingOrder="1"/>
    </xf>
    <xf numFmtId="44" fontId="12" fillId="0" borderId="0" xfId="0" applyNumberFormat="1" applyFont="1" applyAlignment="1">
      <alignment horizontal="right" vertical="top" wrapText="1" readingOrder="1"/>
    </xf>
    <xf numFmtId="0" fontId="9" fillId="0" borderId="10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 readingOrder="1"/>
    </xf>
    <xf numFmtId="44" fontId="9" fillId="0" borderId="10" xfId="0" applyNumberFormat="1" applyFont="1" applyBorder="1" applyAlignment="1">
      <alignment horizontal="right" vertical="center" wrapText="1" readingOrder="1"/>
    </xf>
    <xf numFmtId="44" fontId="2" fillId="0" borderId="10" xfId="0" applyNumberFormat="1" applyFont="1" applyBorder="1" applyAlignment="1">
      <alignment vertical="top" wrapText="1"/>
    </xf>
    <xf numFmtId="44" fontId="9" fillId="0" borderId="10" xfId="0" applyNumberFormat="1" applyFont="1" applyBorder="1" applyAlignment="1">
      <alignment horizontal="right" vertical="center" wrapText="1" readingOrder="1"/>
    </xf>
    <xf numFmtId="0" fontId="11" fillId="0" borderId="7" xfId="0" applyFont="1" applyBorder="1" applyAlignment="1">
      <alignment vertical="top" wrapText="1" readingOrder="1"/>
    </xf>
    <xf numFmtId="0" fontId="9" fillId="0" borderId="0" xfId="0" applyFont="1" applyAlignment="1">
      <alignment horizontal="left" vertical="top" wrapText="1" readingOrder="1"/>
    </xf>
    <xf numFmtId="44" fontId="9" fillId="0" borderId="0" xfId="0" applyNumberFormat="1" applyFont="1" applyAlignment="1">
      <alignment horizontal="right" vertical="top" wrapText="1" readingOrder="1"/>
    </xf>
    <xf numFmtId="44" fontId="2" fillId="0" borderId="0" xfId="0" applyNumberFormat="1" applyFont="1"/>
    <xf numFmtId="0" fontId="10" fillId="0" borderId="0" xfId="0" applyFont="1" applyAlignment="1">
      <alignment horizontal="right" vertical="top" wrapText="1" readingOrder="1"/>
    </xf>
    <xf numFmtId="0" fontId="10" fillId="0" borderId="0" xfId="0" applyFont="1" applyAlignment="1">
      <alignment vertical="top" wrapText="1" readingOrder="1"/>
    </xf>
    <xf numFmtId="44" fontId="10" fillId="0" borderId="0" xfId="0" applyNumberFormat="1" applyFont="1" applyAlignment="1">
      <alignment horizontal="right" vertical="top" wrapText="1" readingOrder="1"/>
    </xf>
    <xf numFmtId="44" fontId="10" fillId="0" borderId="0" xfId="0" applyNumberFormat="1" applyFont="1" applyAlignment="1">
      <alignment horizontal="right" vertical="top" wrapText="1" readingOrder="1"/>
    </xf>
    <xf numFmtId="0" fontId="9" fillId="0" borderId="10" xfId="0" applyFont="1" applyBorder="1" applyAlignment="1">
      <alignment horizontal="right" vertical="top" wrapText="1" readingOrder="1"/>
    </xf>
    <xf numFmtId="0" fontId="9" fillId="0" borderId="10" xfId="0" applyFont="1" applyBorder="1" applyAlignment="1">
      <alignment vertical="top" wrapText="1" readingOrder="1"/>
    </xf>
    <xf numFmtId="0" fontId="6" fillId="2" borderId="0" xfId="0" applyFont="1" applyFill="1" applyAlignment="1">
      <alignment horizontal="right" vertical="top" wrapText="1" readingOrder="1"/>
    </xf>
    <xf numFmtId="0" fontId="2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 readingOrder="1"/>
    </xf>
    <xf numFmtId="0" fontId="7" fillId="2" borderId="0" xfId="0" applyFont="1" applyFill="1" applyAlignment="1">
      <alignment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top" wrapText="1" readingOrder="1"/>
    </xf>
    <xf numFmtId="4" fontId="10" fillId="4" borderId="0" xfId="0" applyNumberFormat="1" applyFont="1" applyFill="1" applyAlignment="1" applyProtection="1">
      <alignment horizontal="right" vertical="top" wrapText="1" readingOrder="1"/>
      <protection locked="0"/>
    </xf>
    <xf numFmtId="4" fontId="2" fillId="4" borderId="0" xfId="0" applyNumberFormat="1" applyFont="1" applyFill="1" applyProtection="1">
      <protection locked="0"/>
    </xf>
    <xf numFmtId="165" fontId="10" fillId="0" borderId="0" xfId="0" applyNumberFormat="1" applyFont="1" applyAlignment="1">
      <alignment horizontal="right" vertical="top" wrapText="1" readingOrder="1"/>
    </xf>
    <xf numFmtId="0" fontId="9" fillId="0" borderId="9" xfId="0" applyFont="1" applyBorder="1" applyAlignment="1">
      <alignment horizontal="right" vertical="top" wrapText="1" readingOrder="1"/>
    </xf>
    <xf numFmtId="0" fontId="2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 readingOrder="1"/>
    </xf>
    <xf numFmtId="164" fontId="12" fillId="0" borderId="7" xfId="0" applyNumberFormat="1" applyFont="1" applyBorder="1" applyAlignment="1">
      <alignment horizontal="right" vertical="top" wrapText="1" readingOrder="1"/>
    </xf>
    <xf numFmtId="164" fontId="12" fillId="0" borderId="0" xfId="0" applyNumberFormat="1" applyFont="1" applyAlignment="1">
      <alignment horizontal="right" vertical="top" wrapText="1" readingOrder="1"/>
    </xf>
    <xf numFmtId="164" fontId="10" fillId="0" borderId="0" xfId="0" applyNumberFormat="1" applyFont="1" applyAlignment="1">
      <alignment horizontal="right" vertical="top" wrapText="1" readingOrder="1"/>
    </xf>
    <xf numFmtId="0" fontId="2" fillId="0" borderId="0" xfId="0" applyFont="1" applyAlignment="1">
      <alignment wrapText="1" readingOrder="1"/>
    </xf>
    <xf numFmtId="164" fontId="12" fillId="0" borderId="7" xfId="0" applyNumberFormat="1" applyFont="1" applyBorder="1" applyAlignment="1">
      <alignment horizontal="right" vertical="top" wrapText="1" readingOrder="1"/>
    </xf>
    <xf numFmtId="0" fontId="9" fillId="0" borderId="9" xfId="0" applyFont="1" applyBorder="1" applyAlignment="1">
      <alignment horizontal="right" vertical="center" wrapText="1" readingOrder="1"/>
    </xf>
    <xf numFmtId="0" fontId="9" fillId="0" borderId="9" xfId="0" applyFont="1" applyBorder="1" applyAlignment="1">
      <alignment vertical="center" wrapText="1" readingOrder="1"/>
    </xf>
    <xf numFmtId="0" fontId="10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4" fontId="10" fillId="4" borderId="0" xfId="0" applyNumberFormat="1" applyFont="1" applyFill="1" applyAlignment="1" applyProtection="1">
      <alignment horizontal="right" vertical="top" wrapText="1"/>
      <protection locked="0"/>
    </xf>
    <xf numFmtId="4" fontId="2" fillId="4" borderId="0" xfId="0" applyNumberFormat="1" applyFont="1" applyFill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6"/>
  <sheetViews>
    <sheetView showGridLines="0" workbookViewId="0" topLeftCell="B1">
      <pane ySplit="7" topLeftCell="A8" activePane="bottomLeft" state="frozen"/>
      <selection pane="bottomLeft" activeCell="V23" sqref="V23:W23"/>
    </sheetView>
  </sheetViews>
  <sheetFormatPr defaultColWidth="9.140625" defaultRowHeight="15"/>
  <cols>
    <col min="1" max="2" width="0.42578125" style="0" customWidth="1"/>
    <col min="3" max="3" width="1.1484375" style="0" customWidth="1"/>
    <col min="4" max="4" width="0.13671875" style="0" customWidth="1"/>
    <col min="5" max="5" width="6.7109375" style="0" customWidth="1"/>
    <col min="6" max="6" width="2.00390625" style="0" customWidth="1"/>
    <col min="7" max="7" width="3.57421875" style="0" customWidth="1"/>
    <col min="8" max="8" width="9.140625" style="0" hidden="1" customWidth="1"/>
    <col min="9" max="9" width="2.421875" style="0" customWidth="1"/>
    <col min="10" max="10" width="2.8515625" style="0" customWidth="1"/>
    <col min="11" max="11" width="4.421875" style="0" customWidth="1"/>
    <col min="12" max="12" width="2.421875" style="0" customWidth="1"/>
    <col min="13" max="13" width="3.7109375" style="0" customWidth="1"/>
    <col min="14" max="14" width="9.140625" style="0" hidden="1" customWidth="1"/>
    <col min="15" max="15" width="2.8515625" style="0" customWidth="1"/>
    <col min="16" max="16" width="1.421875" style="0" customWidth="1"/>
    <col min="17" max="17" width="11.00390625" style="0" customWidth="1"/>
    <col min="18" max="18" width="15.7109375" style="0" customWidth="1"/>
    <col min="19" max="19" width="5.8515625" style="0" customWidth="1"/>
    <col min="20" max="21" width="1.28515625" style="0" customWidth="1"/>
    <col min="22" max="22" width="15.140625" style="0" customWidth="1"/>
    <col min="23" max="23" width="0.85546875" style="0" customWidth="1"/>
    <col min="24" max="24" width="11.57421875" style="0" customWidth="1"/>
    <col min="25" max="25" width="9.140625" style="0" hidden="1" customWidth="1"/>
    <col min="26" max="26" width="1.28515625" style="0" customWidth="1"/>
    <col min="27" max="28" width="0.42578125" style="0" customWidth="1"/>
  </cols>
  <sheetData>
    <row r="1" spans="17:19" ht="30" customHeight="1">
      <c r="Q1" s="63" t="s">
        <v>0</v>
      </c>
      <c r="R1" s="32"/>
      <c r="S1" s="32"/>
    </row>
    <row r="2" spans="16:20" ht="15">
      <c r="P2" s="64" t="s">
        <v>1</v>
      </c>
      <c r="Q2" s="32"/>
      <c r="R2" s="32"/>
      <c r="S2" s="32"/>
      <c r="T2" s="32"/>
    </row>
    <row r="3" spans="10:22" ht="15">
      <c r="J3" s="64" t="s">
        <v>2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ht="3" customHeight="1"/>
    <row r="5" spans="1:28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1.45" customHeight="1">
      <c r="A6" s="65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ht="15" hidden="1"/>
    <row r="8" spans="2:27" ht="5.6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5"/>
    </row>
    <row r="9" spans="2:27" ht="16.35" customHeight="1">
      <c r="B9" s="6"/>
      <c r="C9" s="7"/>
      <c r="D9" s="7"/>
      <c r="E9" s="58" t="s">
        <v>4</v>
      </c>
      <c r="F9" s="59"/>
      <c r="G9" s="59"/>
      <c r="H9" s="59"/>
      <c r="I9" s="59"/>
      <c r="J9" s="59"/>
      <c r="K9" s="60" t="s">
        <v>164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7"/>
      <c r="Z9" s="8"/>
      <c r="AA9" s="5"/>
    </row>
    <row r="10" spans="2:27" ht="16.35" customHeight="1">
      <c r="B10" s="6"/>
      <c r="C10" s="7"/>
      <c r="D10" s="7"/>
      <c r="E10" s="58" t="s">
        <v>5</v>
      </c>
      <c r="F10" s="59"/>
      <c r="G10" s="59"/>
      <c r="H10" s="59"/>
      <c r="I10" s="59"/>
      <c r="J10" s="59"/>
      <c r="K10" s="60" t="s">
        <v>163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7"/>
      <c r="Z10" s="8"/>
      <c r="AA10" s="5"/>
    </row>
    <row r="11" spans="2:27" ht="16.35" customHeight="1">
      <c r="B11" s="6"/>
      <c r="C11" s="7"/>
      <c r="D11" s="7"/>
      <c r="E11" s="58" t="s">
        <v>6</v>
      </c>
      <c r="F11" s="59"/>
      <c r="G11" s="59"/>
      <c r="H11" s="59"/>
      <c r="I11" s="59"/>
      <c r="J11" s="59"/>
      <c r="K11" s="61" t="s">
        <v>7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7"/>
      <c r="Z11" s="8"/>
      <c r="AA11" s="5"/>
    </row>
    <row r="12" spans="2:27" ht="3" customHeigh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  <c r="AA12" s="5"/>
    </row>
    <row r="13" spans="2:27" ht="2.8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2:27" ht="15" hidden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2:27" ht="2.85" customHeight="1"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14.25" customHeight="1"/>
    <row r="17" ht="2.85" customHeight="1"/>
    <row r="18" ht="15" hidden="1"/>
    <row r="19" spans="2:27" ht="17.25" customHeight="1">
      <c r="B19" s="62" t="s">
        <v>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ht="3" customHeight="1"/>
    <row r="21" spans="2:27" ht="11.45" customHeight="1">
      <c r="B21" s="56" t="s">
        <v>9</v>
      </c>
      <c r="C21" s="43"/>
      <c r="D21" s="43"/>
      <c r="E21" s="43"/>
      <c r="F21" s="57" t="s">
        <v>10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56" t="s">
        <v>11</v>
      </c>
      <c r="W21" s="43"/>
      <c r="X21" s="56" t="s">
        <v>12</v>
      </c>
      <c r="Y21" s="43"/>
      <c r="Z21" s="43"/>
      <c r="AA21" s="43"/>
    </row>
    <row r="22" spans="2:27" ht="11.45" customHeight="1">
      <c r="B22" s="49" t="s">
        <v>13</v>
      </c>
      <c r="C22" s="32"/>
      <c r="D22" s="32"/>
      <c r="E22" s="32"/>
      <c r="F22" s="36" t="s">
        <v>14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1" t="s">
        <v>6</v>
      </c>
      <c r="W22" s="32"/>
      <c r="X22" s="31" t="s">
        <v>6</v>
      </c>
      <c r="Y22" s="32"/>
      <c r="Z22" s="32"/>
      <c r="AA22" s="32"/>
    </row>
    <row r="23" spans="2:27" ht="11.45" customHeight="1">
      <c r="B23" s="52" t="s">
        <v>15</v>
      </c>
      <c r="C23" s="32"/>
      <c r="D23" s="32"/>
      <c r="E23" s="32"/>
      <c r="F23" s="53" t="s">
        <v>16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54">
        <f>'Položky všech ceníků'!AD24</f>
        <v>0</v>
      </c>
      <c r="W23" s="51"/>
      <c r="X23" s="54">
        <f>'Položky všech ceníků'!AD24</f>
        <v>0</v>
      </c>
      <c r="Y23" s="51"/>
      <c r="Z23" s="51"/>
      <c r="AA23" s="51"/>
    </row>
    <row r="24" spans="2:27" ht="11.45" customHeight="1">
      <c r="B24" s="52" t="s">
        <v>17</v>
      </c>
      <c r="C24" s="32"/>
      <c r="D24" s="32"/>
      <c r="E24" s="32"/>
      <c r="F24" s="53" t="s">
        <v>18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54">
        <f>X24</f>
        <v>0</v>
      </c>
      <c r="W24" s="51"/>
      <c r="X24" s="54">
        <f>X23*0.048</f>
        <v>0</v>
      </c>
      <c r="Y24" s="51"/>
      <c r="Z24" s="51"/>
      <c r="AA24" s="51"/>
    </row>
    <row r="25" spans="2:27" ht="11.45" customHeight="1">
      <c r="B25" s="52" t="s">
        <v>19</v>
      </c>
      <c r="C25" s="32"/>
      <c r="D25" s="32"/>
      <c r="E25" s="32"/>
      <c r="F25" s="53" t="s">
        <v>20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54"/>
      <c r="W25" s="51"/>
      <c r="X25" s="54">
        <f>'Položky všech ceníků'!AD55</f>
        <v>0</v>
      </c>
      <c r="Y25" s="51"/>
      <c r="Z25" s="51"/>
      <c r="AA25" s="51"/>
    </row>
    <row r="26" spans="2:27" ht="11.45" customHeight="1">
      <c r="B26" s="52" t="s">
        <v>21</v>
      </c>
      <c r="C26" s="32"/>
      <c r="D26" s="32"/>
      <c r="E26" s="32"/>
      <c r="F26" s="53" t="s">
        <v>22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55">
        <f>X26</f>
        <v>0</v>
      </c>
      <c r="W26" s="51"/>
      <c r="X26" s="54">
        <f>X25*0.016</f>
        <v>0</v>
      </c>
      <c r="Y26" s="51"/>
      <c r="Z26" s="51"/>
      <c r="AA26" s="51"/>
    </row>
    <row r="27" spans="2:27" ht="11.45" customHeight="1">
      <c r="B27" s="52" t="s">
        <v>23</v>
      </c>
      <c r="C27" s="32"/>
      <c r="D27" s="32"/>
      <c r="E27" s="32"/>
      <c r="F27" s="53" t="s">
        <v>24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54">
        <f>'Položky všech ceníků'!I113</f>
        <v>0</v>
      </c>
      <c r="W27" s="51"/>
      <c r="X27" s="54">
        <f>'Položky všech ceníků'!I113</f>
        <v>0</v>
      </c>
      <c r="Y27" s="51"/>
      <c r="Z27" s="51"/>
      <c r="AA27" s="51"/>
    </row>
    <row r="28" spans="2:27" ht="11.45" customHeight="1">
      <c r="B28" s="52" t="s">
        <v>25</v>
      </c>
      <c r="C28" s="32"/>
      <c r="D28" s="32"/>
      <c r="E28" s="32"/>
      <c r="F28" s="53" t="s">
        <v>26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54">
        <f>X28</f>
        <v>0</v>
      </c>
      <c r="W28" s="51"/>
      <c r="X28" s="54">
        <f>X27*0.03</f>
        <v>0</v>
      </c>
      <c r="Y28" s="51"/>
      <c r="Z28" s="51"/>
      <c r="AA28" s="51"/>
    </row>
    <row r="29" spans="2:27" ht="11.45" customHeight="1">
      <c r="B29" s="49" t="s">
        <v>6</v>
      </c>
      <c r="C29" s="32"/>
      <c r="D29" s="32"/>
      <c r="E29" s="32"/>
      <c r="F29" s="36" t="s">
        <v>27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50">
        <f>SUM(V23:V28)</f>
        <v>0</v>
      </c>
      <c r="W29" s="51"/>
      <c r="X29" s="50">
        <f>SUM(X23:X28)</f>
        <v>0</v>
      </c>
      <c r="Y29" s="51"/>
      <c r="Z29" s="51"/>
      <c r="AA29" s="51"/>
    </row>
    <row r="30" spans="2:27" ht="11.45" customHeight="1">
      <c r="B30" s="52" t="s">
        <v>6</v>
      </c>
      <c r="C30" s="32"/>
      <c r="D30" s="32"/>
      <c r="E30" s="32"/>
      <c r="F30" s="53" t="s">
        <v>6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54" t="s">
        <v>6</v>
      </c>
      <c r="W30" s="51"/>
      <c r="X30" s="54" t="s">
        <v>6</v>
      </c>
      <c r="Y30" s="51"/>
      <c r="Z30" s="51"/>
      <c r="AA30" s="51"/>
    </row>
    <row r="31" spans="2:27" ht="11.45" customHeight="1">
      <c r="B31" s="49" t="s">
        <v>28</v>
      </c>
      <c r="C31" s="32"/>
      <c r="D31" s="32"/>
      <c r="E31" s="32"/>
      <c r="F31" s="36" t="s">
        <v>29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50" t="s">
        <v>6</v>
      </c>
      <c r="W31" s="51"/>
      <c r="X31" s="50" t="s">
        <v>6</v>
      </c>
      <c r="Y31" s="51"/>
      <c r="Z31" s="51"/>
      <c r="AA31" s="51"/>
    </row>
    <row r="32" spans="2:27" ht="11.45" customHeight="1">
      <c r="B32" s="52" t="s">
        <v>30</v>
      </c>
      <c r="C32" s="32"/>
      <c r="D32" s="32"/>
      <c r="E32" s="32"/>
      <c r="F32" s="53" t="s">
        <v>31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54">
        <f>X32</f>
        <v>0</v>
      </c>
      <c r="W32" s="51"/>
      <c r="X32" s="54">
        <f>'Položky všech ceníků'!I134</f>
        <v>0</v>
      </c>
      <c r="Y32" s="51"/>
      <c r="Z32" s="51"/>
      <c r="AA32" s="51"/>
    </row>
    <row r="33" spans="2:27" ht="11.45" customHeight="1">
      <c r="B33" s="49" t="s">
        <v>6</v>
      </c>
      <c r="C33" s="32"/>
      <c r="D33" s="32"/>
      <c r="E33" s="32"/>
      <c r="F33" s="36" t="s">
        <v>32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50">
        <f>SUM(V32)</f>
        <v>0</v>
      </c>
      <c r="W33" s="51"/>
      <c r="X33" s="50">
        <f>SUM(X32)</f>
        <v>0</v>
      </c>
      <c r="Y33" s="51"/>
      <c r="Z33" s="51"/>
      <c r="AA33" s="51"/>
    </row>
    <row r="34" spans="2:27" ht="11.45" customHeight="1">
      <c r="B34" s="52" t="s">
        <v>6</v>
      </c>
      <c r="C34" s="32"/>
      <c r="D34" s="32"/>
      <c r="E34" s="32"/>
      <c r="F34" s="53" t="s">
        <v>6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54" t="s">
        <v>6</v>
      </c>
      <c r="W34" s="51"/>
      <c r="X34" s="54" t="s">
        <v>6</v>
      </c>
      <c r="Y34" s="51"/>
      <c r="Z34" s="51"/>
      <c r="AA34" s="51"/>
    </row>
    <row r="35" spans="2:27" ht="11.45" customHeight="1">
      <c r="B35" s="49" t="s">
        <v>33</v>
      </c>
      <c r="C35" s="32"/>
      <c r="D35" s="32"/>
      <c r="E35" s="32"/>
      <c r="F35" s="36" t="s">
        <v>34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50" t="s">
        <v>6</v>
      </c>
      <c r="W35" s="51"/>
      <c r="X35" s="50" t="s">
        <v>6</v>
      </c>
      <c r="Y35" s="51"/>
      <c r="Z35" s="51"/>
      <c r="AA35" s="51"/>
    </row>
    <row r="36" spans="2:27" ht="11.45" customHeight="1">
      <c r="B36" s="52" t="s">
        <v>35</v>
      </c>
      <c r="C36" s="32"/>
      <c r="D36" s="32"/>
      <c r="E36" s="32"/>
      <c r="F36" s="53" t="s">
        <v>36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54">
        <f>X36</f>
        <v>0</v>
      </c>
      <c r="W36" s="51"/>
      <c r="X36" s="54">
        <f>X23*0.025</f>
        <v>0</v>
      </c>
      <c r="Y36" s="51"/>
      <c r="Z36" s="51"/>
      <c r="AA36" s="51"/>
    </row>
    <row r="37" spans="2:27" ht="11.45" customHeight="1">
      <c r="B37" s="49" t="s">
        <v>6</v>
      </c>
      <c r="C37" s="32"/>
      <c r="D37" s="32"/>
      <c r="E37" s="32"/>
      <c r="F37" s="36" t="s">
        <v>37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50">
        <f>SUM(V36)</f>
        <v>0</v>
      </c>
      <c r="W37" s="51"/>
      <c r="X37" s="50">
        <f>SUM(X36)</f>
        <v>0</v>
      </c>
      <c r="Y37" s="51"/>
      <c r="Z37" s="51"/>
      <c r="AA37" s="51"/>
    </row>
    <row r="38" spans="2:27" ht="11.45" customHeight="1">
      <c r="B38" s="52" t="s">
        <v>6</v>
      </c>
      <c r="C38" s="32"/>
      <c r="D38" s="32"/>
      <c r="E38" s="32"/>
      <c r="F38" s="53" t="s">
        <v>6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54" t="s">
        <v>6</v>
      </c>
      <c r="W38" s="51"/>
      <c r="X38" s="54" t="s">
        <v>6</v>
      </c>
      <c r="Y38" s="51"/>
      <c r="Z38" s="51"/>
      <c r="AA38" s="51"/>
    </row>
    <row r="39" spans="2:27" ht="11.45" customHeight="1">
      <c r="B39" s="42" t="s">
        <v>38</v>
      </c>
      <c r="C39" s="43"/>
      <c r="D39" s="43"/>
      <c r="E39" s="43"/>
      <c r="F39" s="44" t="s">
        <v>39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5">
        <f>V29+V33+V37</f>
        <v>0</v>
      </c>
      <c r="W39" s="46"/>
      <c r="X39" s="47">
        <f>X29+X33+X37</f>
        <v>0</v>
      </c>
      <c r="Y39" s="46"/>
      <c r="Z39" s="46"/>
      <c r="AA39" s="46"/>
    </row>
    <row r="40" ht="15" hidden="1"/>
    <row r="41" ht="14.1" customHeight="1"/>
    <row r="42" spans="2:18" ht="15">
      <c r="B42" s="48" t="s">
        <v>6</v>
      </c>
      <c r="C42" s="38"/>
      <c r="D42" s="38"/>
      <c r="E42" s="38"/>
      <c r="F42" s="38"/>
      <c r="G42" s="38"/>
      <c r="I42" s="37" t="s">
        <v>40</v>
      </c>
      <c r="J42" s="38"/>
      <c r="K42" s="38"/>
      <c r="L42" s="38"/>
      <c r="M42" s="38"/>
      <c r="N42" s="37" t="s">
        <v>41</v>
      </c>
      <c r="O42" s="38"/>
      <c r="P42" s="38"/>
      <c r="Q42" s="38"/>
      <c r="R42" s="14" t="s">
        <v>42</v>
      </c>
    </row>
    <row r="43" spans="2:18" ht="15">
      <c r="B43" s="37" t="s">
        <v>43</v>
      </c>
      <c r="C43" s="38"/>
      <c r="D43" s="38"/>
      <c r="E43" s="38"/>
      <c r="F43" s="38"/>
      <c r="G43" s="38"/>
      <c r="H43" s="13"/>
      <c r="I43" s="39">
        <f>V39</f>
        <v>0</v>
      </c>
      <c r="J43" s="38"/>
      <c r="K43" s="38"/>
      <c r="L43" s="38"/>
      <c r="M43" s="38"/>
      <c r="N43" s="39">
        <f>R43-I43</f>
        <v>0</v>
      </c>
      <c r="O43" s="38"/>
      <c r="P43" s="38"/>
      <c r="Q43" s="38"/>
      <c r="R43" s="24">
        <f>V39*1.21</f>
        <v>0</v>
      </c>
    </row>
    <row r="44" ht="15" hidden="1"/>
    <row r="45" ht="3" customHeight="1"/>
    <row r="46" spans="2:18" ht="15">
      <c r="B46" s="40" t="s">
        <v>44</v>
      </c>
      <c r="C46" s="32"/>
      <c r="D46" s="32"/>
      <c r="E46" s="32"/>
      <c r="F46" s="32"/>
      <c r="G46" s="32"/>
      <c r="I46" s="41">
        <f>SUM(I43:I45)</f>
        <v>0</v>
      </c>
      <c r="J46" s="32"/>
      <c r="K46" s="32"/>
      <c r="L46" s="32"/>
      <c r="M46" s="32"/>
      <c r="O46" s="41">
        <f>SUM(N43)</f>
        <v>0</v>
      </c>
      <c r="P46" s="32"/>
      <c r="Q46" s="32"/>
      <c r="R46" s="25">
        <f>SUM(R43:R45)</f>
        <v>0</v>
      </c>
    </row>
    <row r="47" ht="3" customHeight="1"/>
    <row r="48" spans="2:27" ht="11.45" customHeight="1">
      <c r="B48" s="34" t="s">
        <v>45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ht="5.65" customHeight="1"/>
    <row r="50" ht="2.85" customHeight="1"/>
    <row r="51" ht="15" hidden="1"/>
    <row r="52" spans="2:11" ht="12.6" customHeight="1">
      <c r="B52" s="35" t="s">
        <v>46</v>
      </c>
      <c r="C52" s="32"/>
      <c r="D52" s="32"/>
      <c r="E52" s="32"/>
      <c r="F52" s="32"/>
      <c r="G52" s="32"/>
      <c r="H52" s="32"/>
      <c r="I52" s="32"/>
      <c r="J52" s="32"/>
      <c r="K52" s="32"/>
    </row>
    <row r="53" ht="11.45" customHeight="1"/>
    <row r="54" spans="2:12" ht="11.45" customHeight="1">
      <c r="B54" s="31" t="s">
        <v>47</v>
      </c>
      <c r="C54" s="32"/>
      <c r="D54" s="32"/>
      <c r="E54" s="32"/>
      <c r="F54" s="32"/>
      <c r="G54" s="36" t="s">
        <v>48</v>
      </c>
      <c r="H54" s="32"/>
      <c r="I54" s="32"/>
      <c r="J54" s="32"/>
      <c r="K54" s="32"/>
      <c r="L54" s="32"/>
    </row>
    <row r="55" spans="2:12" ht="11.45" customHeight="1">
      <c r="B55" s="31" t="s">
        <v>49</v>
      </c>
      <c r="C55" s="32"/>
      <c r="D55" s="32"/>
      <c r="E55" s="32"/>
      <c r="F55" s="32"/>
      <c r="G55" s="36" t="s">
        <v>50</v>
      </c>
      <c r="H55" s="32"/>
      <c r="I55" s="32"/>
      <c r="J55" s="32"/>
      <c r="K55" s="32"/>
      <c r="L55" s="32"/>
    </row>
    <row r="56" spans="2:12" ht="11.45" customHeight="1">
      <c r="B56" s="31"/>
      <c r="C56" s="32"/>
      <c r="D56" s="32"/>
      <c r="E56" s="32"/>
      <c r="F56" s="32"/>
      <c r="G56" s="33"/>
      <c r="H56" s="32"/>
      <c r="I56" s="32"/>
      <c r="J56" s="32"/>
      <c r="K56" s="32"/>
      <c r="L56" s="32"/>
    </row>
  </sheetData>
  <sheetProtection algorithmName="SHA-512" hashValue="zuHUnfdbCewPdOt4eWj5SdivY9CvBRf+icBbtPRG6i5zFHMDQKV4PD9tsF2x4EX9zPyHXMVEOYDiypi/0WN5Sw==" saltValue="QuhkGVBZOFmjVfN0FS3bxw==" spinCount="100000" sheet="1" objects="1" scenarios="1"/>
  <mergeCells count="104">
    <mergeCell ref="E10:J10"/>
    <mergeCell ref="K10:X10"/>
    <mergeCell ref="E11:J11"/>
    <mergeCell ref="K11:X11"/>
    <mergeCell ref="B19:AA19"/>
    <mergeCell ref="Q1:S1"/>
    <mergeCell ref="P2:T2"/>
    <mergeCell ref="J3:V3"/>
    <mergeCell ref="A6:AB6"/>
    <mergeCell ref="E9:J9"/>
    <mergeCell ref="K9:X9"/>
    <mergeCell ref="B23:E23"/>
    <mergeCell ref="F23:U23"/>
    <mergeCell ref="V23:W23"/>
    <mergeCell ref="X23:AA23"/>
    <mergeCell ref="B24:E24"/>
    <mergeCell ref="F24:U24"/>
    <mergeCell ref="V24:W24"/>
    <mergeCell ref="X24:AA24"/>
    <mergeCell ref="B21:E21"/>
    <mergeCell ref="F21:U21"/>
    <mergeCell ref="V21:W21"/>
    <mergeCell ref="X21:AA21"/>
    <mergeCell ref="B22:E22"/>
    <mergeCell ref="F22:U22"/>
    <mergeCell ref="V22:W22"/>
    <mergeCell ref="X22:AA22"/>
    <mergeCell ref="B27:E27"/>
    <mergeCell ref="F27:U27"/>
    <mergeCell ref="V27:W27"/>
    <mergeCell ref="X27:AA27"/>
    <mergeCell ref="B28:E28"/>
    <mergeCell ref="F28:U28"/>
    <mergeCell ref="V28:W28"/>
    <mergeCell ref="X28:AA28"/>
    <mergeCell ref="B25:E25"/>
    <mergeCell ref="F25:U25"/>
    <mergeCell ref="V25:W25"/>
    <mergeCell ref="X25:AA25"/>
    <mergeCell ref="B26:E26"/>
    <mergeCell ref="F26:U26"/>
    <mergeCell ref="V26:W26"/>
    <mergeCell ref="X26:AA26"/>
    <mergeCell ref="B31:E31"/>
    <mergeCell ref="F31:U31"/>
    <mergeCell ref="V31:W31"/>
    <mergeCell ref="X31:AA31"/>
    <mergeCell ref="B32:E32"/>
    <mergeCell ref="F32:U32"/>
    <mergeCell ref="V32:W32"/>
    <mergeCell ref="X32:AA32"/>
    <mergeCell ref="B29:E29"/>
    <mergeCell ref="F29:U29"/>
    <mergeCell ref="V29:W29"/>
    <mergeCell ref="X29:AA29"/>
    <mergeCell ref="B30:E30"/>
    <mergeCell ref="F30:U30"/>
    <mergeCell ref="V30:W30"/>
    <mergeCell ref="X30:AA30"/>
    <mergeCell ref="B35:E35"/>
    <mergeCell ref="F35:U35"/>
    <mergeCell ref="V35:W35"/>
    <mergeCell ref="X35:AA35"/>
    <mergeCell ref="B36:E36"/>
    <mergeCell ref="F36:U36"/>
    <mergeCell ref="V36:W36"/>
    <mergeCell ref="X36:AA36"/>
    <mergeCell ref="B33:E33"/>
    <mergeCell ref="F33:U33"/>
    <mergeCell ref="V33:W33"/>
    <mergeCell ref="X33:AA33"/>
    <mergeCell ref="B34:E34"/>
    <mergeCell ref="F34:U34"/>
    <mergeCell ref="V34:W34"/>
    <mergeCell ref="X34:AA34"/>
    <mergeCell ref="B39:E39"/>
    <mergeCell ref="F39:U39"/>
    <mergeCell ref="V39:W39"/>
    <mergeCell ref="X39:AA39"/>
    <mergeCell ref="B42:G42"/>
    <mergeCell ref="I42:M42"/>
    <mergeCell ref="N42:Q42"/>
    <mergeCell ref="B37:E37"/>
    <mergeCell ref="F37:U37"/>
    <mergeCell ref="V37:W37"/>
    <mergeCell ref="X37:AA37"/>
    <mergeCell ref="B38:E38"/>
    <mergeCell ref="F38:U38"/>
    <mergeCell ref="V38:W38"/>
    <mergeCell ref="X38:AA38"/>
    <mergeCell ref="B56:F56"/>
    <mergeCell ref="G56:L56"/>
    <mergeCell ref="B48:AA48"/>
    <mergeCell ref="B52:K52"/>
    <mergeCell ref="B54:F54"/>
    <mergeCell ref="G54:L54"/>
    <mergeCell ref="B55:F55"/>
    <mergeCell ref="G55:L55"/>
    <mergeCell ref="B43:G43"/>
    <mergeCell ref="I43:M43"/>
    <mergeCell ref="N43:Q43"/>
    <mergeCell ref="B46:G46"/>
    <mergeCell ref="I46:M46"/>
    <mergeCell ref="O46:Q46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34"/>
  <sheetViews>
    <sheetView showGridLines="0" tabSelected="1" workbookViewId="0" topLeftCell="A91">
      <selection activeCell="X141" sqref="X141"/>
    </sheetView>
  </sheetViews>
  <sheetFormatPr defaultColWidth="9.140625" defaultRowHeight="15"/>
  <cols>
    <col min="1" max="1" width="0.42578125" style="0" customWidth="1"/>
    <col min="2" max="2" width="1.57421875" style="0" customWidth="1"/>
    <col min="3" max="3" width="4.7109375" style="0" customWidth="1"/>
    <col min="4" max="4" width="1.1484375" style="0" customWidth="1"/>
    <col min="5" max="5" width="9.140625" style="0" hidden="1" customWidth="1"/>
    <col min="6" max="6" width="1.57421875" style="0" customWidth="1"/>
    <col min="7" max="7" width="5.57421875" style="0" customWidth="1"/>
    <col min="8" max="8" width="9.140625" style="0" hidden="1" customWidth="1"/>
    <col min="9" max="9" width="0.71875" style="0" customWidth="1"/>
    <col min="10" max="10" width="9.140625" style="0" hidden="1" customWidth="1"/>
    <col min="11" max="11" width="0.85546875" style="0" customWidth="1"/>
    <col min="12" max="13" width="0.42578125" style="0" customWidth="1"/>
    <col min="14" max="14" width="9.140625" style="0" hidden="1" customWidth="1"/>
    <col min="15" max="15" width="1.57421875" style="0" customWidth="1"/>
    <col min="16" max="16" width="2.8515625" style="0" customWidth="1"/>
    <col min="17" max="17" width="8.8515625" style="0" customWidth="1"/>
    <col min="18" max="18" width="2.421875" style="0" customWidth="1"/>
    <col min="19" max="19" width="1.421875" style="0" customWidth="1"/>
    <col min="20" max="20" width="2.421875" style="0" customWidth="1"/>
    <col min="21" max="22" width="0.85546875" style="0" customWidth="1"/>
    <col min="23" max="23" width="20.421875" style="0" customWidth="1"/>
    <col min="24" max="24" width="4.140625" style="0" customWidth="1"/>
    <col min="25" max="25" width="1.28515625" style="0" customWidth="1"/>
    <col min="26" max="26" width="6.140625" style="0" customWidth="1"/>
    <col min="27" max="27" width="9.00390625" style="0" customWidth="1"/>
    <col min="28" max="28" width="1.28515625" style="0" customWidth="1"/>
    <col min="29" max="29" width="5.00390625" style="0" customWidth="1"/>
    <col min="30" max="30" width="11.7109375" style="0" customWidth="1"/>
    <col min="31" max="31" width="0.42578125" style="0" customWidth="1"/>
  </cols>
  <sheetData>
    <row r="1" spans="20:30" ht="30" customHeight="1">
      <c r="T1" s="63" t="s">
        <v>152</v>
      </c>
      <c r="U1" s="32"/>
      <c r="V1" s="32"/>
      <c r="W1" s="32"/>
      <c r="X1" s="32"/>
      <c r="AD1" s="20"/>
    </row>
    <row r="2" spans="19:25" ht="15">
      <c r="S2" s="64" t="s">
        <v>1</v>
      </c>
      <c r="T2" s="32"/>
      <c r="U2" s="32"/>
      <c r="V2" s="32"/>
      <c r="W2" s="32"/>
      <c r="X2" s="32"/>
      <c r="Y2" s="32"/>
    </row>
    <row r="3" spans="13:28" ht="15">
      <c r="M3" s="64" t="s">
        <v>2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ht="3" customHeight="1"/>
    <row r="5" spans="1:31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1.45" customHeight="1">
      <c r="A6" s="65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ht="15" hidden="1"/>
    <row r="8" ht="2.85" customHeight="1"/>
    <row r="9" spans="2:30" ht="17.25" customHeight="1">
      <c r="B9" s="62" t="s">
        <v>51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ht="3" customHeight="1"/>
    <row r="11" spans="2:30" ht="26.25" customHeight="1">
      <c r="B11" s="71" t="s">
        <v>52</v>
      </c>
      <c r="C11" s="72"/>
      <c r="D11" s="73" t="s">
        <v>53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 t="s">
        <v>10</v>
      </c>
      <c r="Q11" s="72"/>
      <c r="R11" s="72"/>
      <c r="S11" s="72"/>
      <c r="T11" s="72"/>
      <c r="U11" s="72"/>
      <c r="V11" s="72"/>
      <c r="W11" s="72"/>
      <c r="X11" s="71" t="s">
        <v>54</v>
      </c>
      <c r="Y11" s="72"/>
      <c r="Z11" s="72"/>
      <c r="AA11" s="15" t="s">
        <v>55</v>
      </c>
      <c r="AB11" s="73" t="s">
        <v>56</v>
      </c>
      <c r="AC11" s="72"/>
      <c r="AD11" s="15" t="s">
        <v>57</v>
      </c>
    </row>
    <row r="12" spans="2:30" ht="15">
      <c r="B12" s="52">
        <v>1</v>
      </c>
      <c r="C12" s="32"/>
      <c r="D12" s="53" t="s">
        <v>58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53" t="s">
        <v>59</v>
      </c>
      <c r="Q12" s="32"/>
      <c r="R12" s="32"/>
      <c r="S12" s="32"/>
      <c r="T12" s="32"/>
      <c r="U12" s="32"/>
      <c r="V12" s="32"/>
      <c r="W12" s="32"/>
      <c r="X12" s="68">
        <v>0</v>
      </c>
      <c r="Y12" s="69"/>
      <c r="Z12" s="69"/>
      <c r="AA12" s="12">
        <v>1048</v>
      </c>
      <c r="AB12" s="53" t="s">
        <v>65</v>
      </c>
      <c r="AC12" s="32"/>
      <c r="AD12" s="16">
        <f aca="true" t="shared" si="0" ref="AD12:AD23">X12*AA12</f>
        <v>0</v>
      </c>
    </row>
    <row r="13" spans="2:30" ht="15">
      <c r="B13" s="52">
        <v>2</v>
      </c>
      <c r="C13" s="32"/>
      <c r="D13" s="53" t="s">
        <v>61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53" t="s">
        <v>62</v>
      </c>
      <c r="Q13" s="32"/>
      <c r="R13" s="32"/>
      <c r="S13" s="32"/>
      <c r="T13" s="32"/>
      <c r="U13" s="32"/>
      <c r="V13" s="32"/>
      <c r="W13" s="32"/>
      <c r="X13" s="68">
        <v>0</v>
      </c>
      <c r="Y13" s="69"/>
      <c r="Z13" s="69"/>
      <c r="AA13" s="12">
        <v>480</v>
      </c>
      <c r="AB13" s="53" t="s">
        <v>65</v>
      </c>
      <c r="AC13" s="32"/>
      <c r="AD13" s="16">
        <f t="shared" si="0"/>
        <v>0</v>
      </c>
    </row>
    <row r="14" spans="2:30" ht="15">
      <c r="B14" s="52">
        <v>3</v>
      </c>
      <c r="C14" s="32"/>
      <c r="D14" s="53" t="s">
        <v>63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53" t="s">
        <v>64</v>
      </c>
      <c r="Q14" s="32"/>
      <c r="R14" s="32"/>
      <c r="S14" s="32"/>
      <c r="T14" s="32"/>
      <c r="U14" s="32"/>
      <c r="V14" s="32"/>
      <c r="W14" s="32"/>
      <c r="X14" s="68">
        <v>0</v>
      </c>
      <c r="Y14" s="69"/>
      <c r="Z14" s="69"/>
      <c r="AA14" s="12">
        <v>911</v>
      </c>
      <c r="AB14" s="53" t="s">
        <v>65</v>
      </c>
      <c r="AC14" s="32"/>
      <c r="AD14" s="16">
        <f t="shared" si="0"/>
        <v>0</v>
      </c>
    </row>
    <row r="15" spans="2:30" s="26" customFormat="1" ht="25.5" customHeight="1">
      <c r="B15" s="81">
        <v>4</v>
      </c>
      <c r="C15" s="82"/>
      <c r="D15" s="83" t="s">
        <v>66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 t="s">
        <v>151</v>
      </c>
      <c r="Q15" s="82"/>
      <c r="R15" s="82"/>
      <c r="S15" s="82"/>
      <c r="T15" s="82"/>
      <c r="U15" s="82"/>
      <c r="V15" s="82"/>
      <c r="W15" s="82"/>
      <c r="X15" s="84">
        <v>0</v>
      </c>
      <c r="Y15" s="85"/>
      <c r="Z15" s="85"/>
      <c r="AA15" s="27">
        <v>600</v>
      </c>
      <c r="AB15" s="83" t="s">
        <v>117</v>
      </c>
      <c r="AC15" s="82"/>
      <c r="AD15" s="28">
        <f t="shared" si="0"/>
        <v>0</v>
      </c>
    </row>
    <row r="16" spans="2:30" ht="25.5" customHeight="1">
      <c r="B16" s="52">
        <v>5</v>
      </c>
      <c r="C16" s="32"/>
      <c r="D16" s="53" t="s">
        <v>67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53" t="s">
        <v>150</v>
      </c>
      <c r="Q16" s="32"/>
      <c r="R16" s="32"/>
      <c r="S16" s="32"/>
      <c r="T16" s="32"/>
      <c r="U16" s="32"/>
      <c r="V16" s="32"/>
      <c r="W16" s="32"/>
      <c r="X16" s="68">
        <v>0</v>
      </c>
      <c r="Y16" s="69"/>
      <c r="Z16" s="69"/>
      <c r="AA16" s="12" t="s">
        <v>68</v>
      </c>
      <c r="AB16" s="53" t="s">
        <v>60</v>
      </c>
      <c r="AC16" s="32"/>
      <c r="AD16" s="16">
        <f t="shared" si="0"/>
        <v>0</v>
      </c>
    </row>
    <row r="17" spans="2:30" ht="15">
      <c r="B17" s="52">
        <v>6</v>
      </c>
      <c r="C17" s="32"/>
      <c r="D17" s="53" t="s">
        <v>69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3" t="s">
        <v>70</v>
      </c>
      <c r="Q17" s="32"/>
      <c r="R17" s="32"/>
      <c r="S17" s="32"/>
      <c r="T17" s="32"/>
      <c r="U17" s="32"/>
      <c r="V17" s="32"/>
      <c r="W17" s="32"/>
      <c r="X17" s="68">
        <v>0</v>
      </c>
      <c r="Y17" s="69"/>
      <c r="Z17" s="69"/>
      <c r="AA17" s="12" t="s">
        <v>71</v>
      </c>
      <c r="AB17" s="53" t="s">
        <v>60</v>
      </c>
      <c r="AC17" s="32"/>
      <c r="AD17" s="16">
        <f t="shared" si="0"/>
        <v>0</v>
      </c>
    </row>
    <row r="18" spans="2:30" ht="15">
      <c r="B18" s="52">
        <v>7</v>
      </c>
      <c r="C18" s="32"/>
      <c r="D18" s="53" t="s">
        <v>72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53" t="s">
        <v>73</v>
      </c>
      <c r="Q18" s="32"/>
      <c r="R18" s="32"/>
      <c r="S18" s="32"/>
      <c r="T18" s="32"/>
      <c r="U18" s="32"/>
      <c r="V18" s="32"/>
      <c r="W18" s="32"/>
      <c r="X18" s="68">
        <v>0</v>
      </c>
      <c r="Y18" s="69"/>
      <c r="Z18" s="69"/>
      <c r="AA18" s="12">
        <v>32</v>
      </c>
      <c r="AB18" s="53" t="s">
        <v>60</v>
      </c>
      <c r="AC18" s="32"/>
      <c r="AD18" s="16">
        <f t="shared" si="0"/>
        <v>0</v>
      </c>
    </row>
    <row r="19" spans="2:30" ht="15">
      <c r="B19" s="52">
        <v>8</v>
      </c>
      <c r="C19" s="32"/>
      <c r="D19" s="53" t="s">
        <v>74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53" t="s">
        <v>75</v>
      </c>
      <c r="Q19" s="32"/>
      <c r="R19" s="32"/>
      <c r="S19" s="32"/>
      <c r="T19" s="32"/>
      <c r="U19" s="32"/>
      <c r="V19" s="32"/>
      <c r="W19" s="32"/>
      <c r="X19" s="68">
        <v>0</v>
      </c>
      <c r="Y19" s="69"/>
      <c r="Z19" s="69"/>
      <c r="AA19" s="12">
        <v>32</v>
      </c>
      <c r="AB19" s="53" t="s">
        <v>60</v>
      </c>
      <c r="AC19" s="32"/>
      <c r="AD19" s="16">
        <f t="shared" si="0"/>
        <v>0</v>
      </c>
    </row>
    <row r="20" spans="2:30" ht="15">
      <c r="B20" s="52">
        <v>10</v>
      </c>
      <c r="C20" s="32"/>
      <c r="D20" s="53" t="s">
        <v>76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53" t="s">
        <v>77</v>
      </c>
      <c r="Q20" s="32"/>
      <c r="R20" s="32"/>
      <c r="S20" s="32"/>
      <c r="T20" s="32"/>
      <c r="U20" s="32"/>
      <c r="V20" s="32"/>
      <c r="W20" s="32"/>
      <c r="X20" s="68">
        <v>0</v>
      </c>
      <c r="Y20" s="69"/>
      <c r="Z20" s="69"/>
      <c r="AA20" s="12">
        <v>32</v>
      </c>
      <c r="AB20" s="53" t="s">
        <v>60</v>
      </c>
      <c r="AC20" s="32"/>
      <c r="AD20" s="16">
        <f t="shared" si="0"/>
        <v>0</v>
      </c>
    </row>
    <row r="21" spans="2:30" ht="15">
      <c r="B21" s="52">
        <v>11</v>
      </c>
      <c r="C21" s="32"/>
      <c r="D21" s="53" t="s">
        <v>78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53" t="s">
        <v>79</v>
      </c>
      <c r="Q21" s="32"/>
      <c r="R21" s="32"/>
      <c r="S21" s="32"/>
      <c r="T21" s="32"/>
      <c r="U21" s="32"/>
      <c r="V21" s="32"/>
      <c r="W21" s="32"/>
      <c r="X21" s="68">
        <v>0</v>
      </c>
      <c r="Y21" s="69"/>
      <c r="Z21" s="69"/>
      <c r="AA21" s="12">
        <v>2</v>
      </c>
      <c r="AB21" s="53" t="s">
        <v>60</v>
      </c>
      <c r="AC21" s="32"/>
      <c r="AD21" s="16">
        <f t="shared" si="0"/>
        <v>0</v>
      </c>
    </row>
    <row r="22" spans="2:30" ht="15">
      <c r="B22" s="52">
        <v>12</v>
      </c>
      <c r="C22" s="32"/>
      <c r="D22" s="53" t="s">
        <v>78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53" t="s">
        <v>80</v>
      </c>
      <c r="Q22" s="32"/>
      <c r="R22" s="32"/>
      <c r="S22" s="32"/>
      <c r="T22" s="32"/>
      <c r="U22" s="32"/>
      <c r="V22" s="32"/>
      <c r="W22" s="32"/>
      <c r="X22" s="68">
        <v>0</v>
      </c>
      <c r="Y22" s="69"/>
      <c r="Z22" s="69"/>
      <c r="AA22" s="12">
        <v>30</v>
      </c>
      <c r="AB22" s="53" t="s">
        <v>60</v>
      </c>
      <c r="AC22" s="32"/>
      <c r="AD22" s="16">
        <f t="shared" si="0"/>
        <v>0</v>
      </c>
    </row>
    <row r="23" spans="2:30" ht="23.25" customHeight="1">
      <c r="B23" s="52">
        <v>13</v>
      </c>
      <c r="C23" s="32"/>
      <c r="D23" s="53" t="s">
        <v>81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53" t="s">
        <v>82</v>
      </c>
      <c r="Q23" s="32"/>
      <c r="R23" s="32"/>
      <c r="S23" s="32"/>
      <c r="T23" s="32"/>
      <c r="U23" s="32"/>
      <c r="V23" s="32"/>
      <c r="W23" s="32"/>
      <c r="X23" s="68">
        <v>0</v>
      </c>
      <c r="Y23" s="69"/>
      <c r="Z23" s="69"/>
      <c r="AA23" s="12">
        <v>64</v>
      </c>
      <c r="AB23" s="53" t="s">
        <v>60</v>
      </c>
      <c r="AC23" s="32"/>
      <c r="AD23" s="16">
        <f t="shared" si="0"/>
        <v>0</v>
      </c>
    </row>
    <row r="24" spans="2:30" ht="15">
      <c r="B24" s="12"/>
      <c r="C24" s="23" t="s">
        <v>153</v>
      </c>
      <c r="D24" s="18"/>
      <c r="F24" s="21"/>
      <c r="P24" s="18"/>
      <c r="X24" s="16"/>
      <c r="AA24" s="12"/>
      <c r="AB24" s="18"/>
      <c r="AD24" s="22">
        <f>SUM(AD12:AD23)</f>
        <v>0</v>
      </c>
    </row>
    <row r="25" ht="15" hidden="1"/>
    <row r="26" ht="3" customHeight="1"/>
    <row r="27" spans="2:30" ht="11.45" customHeight="1">
      <c r="B27" s="36" t="s">
        <v>83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ht="1.35" customHeight="1"/>
    <row r="29" spans="3:21" ht="11.45" customHeight="1">
      <c r="C29" s="52" t="s">
        <v>84</v>
      </c>
      <c r="D29" s="32"/>
      <c r="F29" s="76">
        <f>AD24</f>
        <v>0</v>
      </c>
      <c r="G29" s="32"/>
      <c r="H29" s="32"/>
      <c r="I29" s="32"/>
      <c r="J29" s="32"/>
      <c r="K29" s="32"/>
      <c r="L29" s="53" t="s">
        <v>85</v>
      </c>
      <c r="M29" s="32"/>
      <c r="N29" s="32"/>
      <c r="O29" s="32"/>
      <c r="P29" s="32"/>
      <c r="Q29" s="32"/>
      <c r="R29" s="32"/>
      <c r="S29" s="32"/>
      <c r="T29" s="32"/>
      <c r="U29" s="32"/>
    </row>
    <row r="30" ht="9.95" customHeight="1"/>
    <row r="31" spans="2:17" ht="11.45" customHeight="1">
      <c r="B31" s="48" t="s">
        <v>6</v>
      </c>
      <c r="C31" s="38"/>
      <c r="D31" s="38"/>
      <c r="E31" s="38"/>
      <c r="F31" s="38"/>
      <c r="G31" s="38"/>
      <c r="I31" s="37" t="s">
        <v>11</v>
      </c>
      <c r="J31" s="38"/>
      <c r="K31" s="38"/>
      <c r="L31" s="38"/>
      <c r="M31" s="38"/>
      <c r="N31" s="38"/>
      <c r="O31" s="38"/>
      <c r="P31" s="38"/>
      <c r="Q31" s="38"/>
    </row>
    <row r="32" spans="2:17" ht="11.45" customHeight="1">
      <c r="B32" s="37" t="s">
        <v>12</v>
      </c>
      <c r="C32" s="38"/>
      <c r="D32" s="38"/>
      <c r="E32" s="38"/>
      <c r="F32" s="38"/>
      <c r="G32" s="38"/>
      <c r="H32" s="13"/>
      <c r="I32" s="74">
        <f>AD24</f>
        <v>0</v>
      </c>
      <c r="J32" s="38"/>
      <c r="K32" s="38"/>
      <c r="L32" s="38"/>
      <c r="M32" s="38"/>
      <c r="N32" s="38"/>
      <c r="O32" s="38"/>
      <c r="P32" s="38"/>
      <c r="Q32" s="38"/>
    </row>
    <row r="33" ht="15" hidden="1"/>
    <row r="34" ht="3" customHeight="1"/>
    <row r="35" spans="2:17" ht="11.45" customHeight="1">
      <c r="B35" s="40" t="s">
        <v>44</v>
      </c>
      <c r="C35" s="32"/>
      <c r="D35" s="32"/>
      <c r="E35" s="32"/>
      <c r="F35" s="32"/>
      <c r="G35" s="32"/>
      <c r="I35" s="75">
        <f>I32</f>
        <v>0</v>
      </c>
      <c r="J35" s="32"/>
      <c r="K35" s="32"/>
      <c r="L35" s="32"/>
      <c r="M35" s="32"/>
      <c r="N35" s="32"/>
      <c r="O35" s="32"/>
      <c r="P35" s="32"/>
      <c r="Q35" s="32"/>
    </row>
    <row r="36" ht="5.85" customHeight="1"/>
    <row r="37" ht="2.85" customHeight="1"/>
    <row r="38" spans="2:30" ht="17.25" customHeight="1">
      <c r="B38" s="62" t="s">
        <v>86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ht="3" customHeight="1"/>
    <row r="40" spans="2:30" ht="28.5" customHeight="1">
      <c r="B40" s="71" t="s">
        <v>52</v>
      </c>
      <c r="C40" s="72"/>
      <c r="D40" s="73" t="s">
        <v>53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 t="s">
        <v>10</v>
      </c>
      <c r="Q40" s="72"/>
      <c r="R40" s="72"/>
      <c r="S40" s="72"/>
      <c r="T40" s="72"/>
      <c r="U40" s="72"/>
      <c r="V40" s="72"/>
      <c r="W40" s="72"/>
      <c r="X40" s="71" t="s">
        <v>54</v>
      </c>
      <c r="Y40" s="72"/>
      <c r="Z40" s="72"/>
      <c r="AA40" s="15" t="s">
        <v>55</v>
      </c>
      <c r="AB40" s="73" t="s">
        <v>56</v>
      </c>
      <c r="AC40" s="72"/>
      <c r="AD40" s="15" t="s">
        <v>57</v>
      </c>
    </row>
    <row r="41" spans="2:30" ht="15">
      <c r="B41" s="52">
        <v>1</v>
      </c>
      <c r="C41" s="32"/>
      <c r="D41" s="53" t="s">
        <v>87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53" t="s">
        <v>88</v>
      </c>
      <c r="Q41" s="32"/>
      <c r="R41" s="32"/>
      <c r="S41" s="32"/>
      <c r="T41" s="32"/>
      <c r="U41" s="32"/>
      <c r="V41" s="32"/>
      <c r="W41" s="32"/>
      <c r="X41" s="68">
        <v>0</v>
      </c>
      <c r="Y41" s="69"/>
      <c r="Z41" s="69"/>
      <c r="AA41" s="12">
        <v>0.9</v>
      </c>
      <c r="AB41" s="53" t="s">
        <v>89</v>
      </c>
      <c r="AC41" s="32"/>
      <c r="AD41" s="16">
        <f aca="true" t="shared" si="1" ref="AD41:AD53">X41*AA41</f>
        <v>0</v>
      </c>
    </row>
    <row r="42" spans="2:30" ht="15">
      <c r="B42" s="52">
        <v>2</v>
      </c>
      <c r="C42" s="32"/>
      <c r="D42" s="53" t="s">
        <v>90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53" t="s">
        <v>91</v>
      </c>
      <c r="Q42" s="32"/>
      <c r="R42" s="32"/>
      <c r="S42" s="32"/>
      <c r="T42" s="32"/>
      <c r="U42" s="32"/>
      <c r="V42" s="32"/>
      <c r="W42" s="32"/>
      <c r="X42" s="68">
        <v>0</v>
      </c>
      <c r="Y42" s="69"/>
      <c r="Z42" s="69"/>
      <c r="AA42" s="12">
        <v>33</v>
      </c>
      <c r="AB42" s="53" t="s">
        <v>60</v>
      </c>
      <c r="AC42" s="32"/>
      <c r="AD42" s="16">
        <f t="shared" si="1"/>
        <v>0</v>
      </c>
    </row>
    <row r="43" spans="2:30" ht="15">
      <c r="B43" s="52">
        <v>3</v>
      </c>
      <c r="C43" s="32"/>
      <c r="D43" s="53" t="s">
        <v>92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53" t="s">
        <v>93</v>
      </c>
      <c r="Q43" s="32"/>
      <c r="R43" s="32"/>
      <c r="S43" s="32"/>
      <c r="T43" s="32"/>
      <c r="U43" s="32"/>
      <c r="V43" s="32"/>
      <c r="W43" s="32"/>
      <c r="X43" s="68">
        <v>0</v>
      </c>
      <c r="Y43" s="69"/>
      <c r="Z43" s="69"/>
      <c r="AA43" s="12">
        <v>726</v>
      </c>
      <c r="AB43" s="53" t="s">
        <v>65</v>
      </c>
      <c r="AC43" s="32"/>
      <c r="AD43" s="16">
        <f t="shared" si="1"/>
        <v>0</v>
      </c>
    </row>
    <row r="44" spans="2:30" ht="15">
      <c r="B44" s="52">
        <v>4</v>
      </c>
      <c r="C44" s="32"/>
      <c r="D44" s="53" t="s">
        <v>94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53" t="s">
        <v>95</v>
      </c>
      <c r="Q44" s="32"/>
      <c r="R44" s="32"/>
      <c r="S44" s="32"/>
      <c r="T44" s="32"/>
      <c r="U44" s="32"/>
      <c r="V44" s="32"/>
      <c r="W44" s="32"/>
      <c r="X44" s="68">
        <v>0</v>
      </c>
      <c r="Y44" s="69"/>
      <c r="Z44" s="69"/>
      <c r="AA44" s="12">
        <v>164</v>
      </c>
      <c r="AB44" s="53" t="s">
        <v>65</v>
      </c>
      <c r="AC44" s="32"/>
      <c r="AD44" s="16">
        <f t="shared" si="1"/>
        <v>0</v>
      </c>
    </row>
    <row r="45" spans="2:30" ht="15">
      <c r="B45" s="52">
        <v>5</v>
      </c>
      <c r="C45" s="32"/>
      <c r="D45" s="53" t="s">
        <v>96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53" t="s">
        <v>97</v>
      </c>
      <c r="Q45" s="32"/>
      <c r="R45" s="32"/>
      <c r="S45" s="32"/>
      <c r="T45" s="32"/>
      <c r="U45" s="32"/>
      <c r="V45" s="32"/>
      <c r="W45" s="32"/>
      <c r="X45" s="68">
        <v>0</v>
      </c>
      <c r="Y45" s="69"/>
      <c r="Z45" s="69"/>
      <c r="AA45" s="12" t="s">
        <v>98</v>
      </c>
      <c r="AB45" s="53" t="s">
        <v>60</v>
      </c>
      <c r="AC45" s="32"/>
      <c r="AD45" s="16">
        <f t="shared" si="1"/>
        <v>0</v>
      </c>
    </row>
    <row r="46" spans="2:30" ht="15">
      <c r="B46" s="52">
        <v>6</v>
      </c>
      <c r="C46" s="32"/>
      <c r="D46" s="53" t="s">
        <v>99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53" t="s">
        <v>100</v>
      </c>
      <c r="Q46" s="32"/>
      <c r="R46" s="32"/>
      <c r="S46" s="32"/>
      <c r="T46" s="32"/>
      <c r="U46" s="32"/>
      <c r="V46" s="32"/>
      <c r="W46" s="32"/>
      <c r="X46" s="68">
        <v>0</v>
      </c>
      <c r="Y46" s="69"/>
      <c r="Z46" s="69"/>
      <c r="AA46" s="12">
        <v>120</v>
      </c>
      <c r="AB46" s="53" t="s">
        <v>101</v>
      </c>
      <c r="AC46" s="32"/>
      <c r="AD46" s="16">
        <f t="shared" si="1"/>
        <v>0</v>
      </c>
    </row>
    <row r="47" spans="2:30" ht="15">
      <c r="B47" s="52">
        <v>6</v>
      </c>
      <c r="C47" s="32"/>
      <c r="D47" s="35">
        <v>545845625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 t="s">
        <v>161</v>
      </c>
      <c r="Q47" s="32"/>
      <c r="R47" s="32"/>
      <c r="S47" s="32"/>
      <c r="T47" s="32"/>
      <c r="U47" s="32"/>
      <c r="V47" s="32"/>
      <c r="W47" s="32"/>
      <c r="X47" s="68">
        <v>0</v>
      </c>
      <c r="Y47" s="69"/>
      <c r="Z47" s="69"/>
      <c r="AA47" s="12">
        <v>138</v>
      </c>
      <c r="AB47" s="67" t="s">
        <v>160</v>
      </c>
      <c r="AC47" s="32"/>
      <c r="AD47" s="16">
        <f aca="true" t="shared" si="2" ref="AD47">X47*AA47</f>
        <v>0</v>
      </c>
    </row>
    <row r="48" spans="2:30" ht="15">
      <c r="B48" s="52">
        <v>7</v>
      </c>
      <c r="C48" s="32"/>
      <c r="D48" s="35">
        <v>568795000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 t="s">
        <v>159</v>
      </c>
      <c r="Q48" s="32"/>
      <c r="R48" s="32"/>
      <c r="S48" s="32"/>
      <c r="T48" s="32"/>
      <c r="U48" s="32"/>
      <c r="V48" s="32"/>
      <c r="W48" s="32"/>
      <c r="X48" s="68">
        <v>0</v>
      </c>
      <c r="Y48" s="69"/>
      <c r="Z48" s="69"/>
      <c r="AA48" s="12">
        <v>138</v>
      </c>
      <c r="AB48" s="67" t="s">
        <v>160</v>
      </c>
      <c r="AC48" s="32"/>
      <c r="AD48" s="16">
        <f aca="true" t="shared" si="3" ref="AD48">X48*AA48</f>
        <v>0</v>
      </c>
    </row>
    <row r="49" spans="2:30" ht="15">
      <c r="B49" s="52">
        <v>8</v>
      </c>
      <c r="C49" s="32"/>
      <c r="D49" s="53" t="s">
        <v>102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53" t="s">
        <v>103</v>
      </c>
      <c r="Q49" s="32"/>
      <c r="R49" s="32"/>
      <c r="S49" s="32"/>
      <c r="T49" s="32"/>
      <c r="U49" s="32"/>
      <c r="V49" s="32"/>
      <c r="W49" s="32"/>
      <c r="X49" s="68">
        <v>0</v>
      </c>
      <c r="Y49" s="69"/>
      <c r="Z49" s="69"/>
      <c r="AA49" s="12">
        <v>910</v>
      </c>
      <c r="AB49" s="53" t="s">
        <v>65</v>
      </c>
      <c r="AC49" s="32"/>
      <c r="AD49" s="16">
        <f t="shared" si="1"/>
        <v>0</v>
      </c>
    </row>
    <row r="50" spans="2:30" ht="15">
      <c r="B50" s="52">
        <v>9</v>
      </c>
      <c r="C50" s="32"/>
      <c r="D50" s="53" t="s">
        <v>102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67" t="s">
        <v>162</v>
      </c>
      <c r="Q50" s="32"/>
      <c r="R50" s="32"/>
      <c r="S50" s="32"/>
      <c r="T50" s="32"/>
      <c r="U50" s="32"/>
      <c r="V50" s="32"/>
      <c r="W50" s="32"/>
      <c r="X50" s="68">
        <v>0</v>
      </c>
      <c r="Y50" s="69"/>
      <c r="Z50" s="69"/>
      <c r="AA50" s="12">
        <v>26</v>
      </c>
      <c r="AB50" s="53" t="s">
        <v>60</v>
      </c>
      <c r="AC50" s="32"/>
      <c r="AD50" s="16">
        <f aca="true" t="shared" si="4" ref="AD50">X50*AA50</f>
        <v>0</v>
      </c>
    </row>
    <row r="51" spans="2:30" ht="15" customHeight="1">
      <c r="B51" s="52">
        <v>10</v>
      </c>
      <c r="C51" s="52"/>
      <c r="D51" s="35">
        <v>458712300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67" t="s">
        <v>158</v>
      </c>
      <c r="Q51" s="67"/>
      <c r="R51" s="67"/>
      <c r="S51" s="67"/>
      <c r="T51" s="67"/>
      <c r="U51" s="67"/>
      <c r="V51" s="67"/>
      <c r="W51" s="67"/>
      <c r="X51" s="68">
        <v>0</v>
      </c>
      <c r="Y51" s="68"/>
      <c r="Z51" s="68"/>
      <c r="AA51" s="12">
        <v>26</v>
      </c>
      <c r="AB51" s="67" t="s">
        <v>60</v>
      </c>
      <c r="AC51" s="53"/>
      <c r="AD51" s="16">
        <f aca="true" t="shared" si="5" ref="AD51">X51*AA51</f>
        <v>0</v>
      </c>
    </row>
    <row r="52" spans="2:30" ht="15">
      <c r="B52" s="52">
        <v>11</v>
      </c>
      <c r="C52" s="32"/>
      <c r="D52" s="53" t="s">
        <v>104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53" t="s">
        <v>105</v>
      </c>
      <c r="Q52" s="32"/>
      <c r="R52" s="32"/>
      <c r="S52" s="32"/>
      <c r="T52" s="32"/>
      <c r="U52" s="32"/>
      <c r="V52" s="32"/>
      <c r="W52" s="32"/>
      <c r="X52" s="68">
        <v>0</v>
      </c>
      <c r="Y52" s="69"/>
      <c r="Z52" s="69"/>
      <c r="AA52" s="12">
        <v>900</v>
      </c>
      <c r="AB52" s="67" t="s">
        <v>65</v>
      </c>
      <c r="AC52" s="32"/>
      <c r="AD52" s="16">
        <f t="shared" si="1"/>
        <v>0</v>
      </c>
    </row>
    <row r="53" spans="2:30" ht="15">
      <c r="B53" s="52">
        <v>12</v>
      </c>
      <c r="C53" s="32"/>
      <c r="D53" s="53" t="s">
        <v>106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53" t="s">
        <v>107</v>
      </c>
      <c r="Q53" s="32"/>
      <c r="R53" s="32"/>
      <c r="S53" s="32"/>
      <c r="T53" s="32"/>
      <c r="U53" s="32"/>
      <c r="V53" s="32"/>
      <c r="W53" s="32"/>
      <c r="X53" s="68">
        <v>0</v>
      </c>
      <c r="Y53" s="69"/>
      <c r="Z53" s="69"/>
      <c r="AA53" s="12">
        <v>900</v>
      </c>
      <c r="AB53" s="53" t="s">
        <v>65</v>
      </c>
      <c r="AC53" s="32"/>
      <c r="AD53" s="16">
        <f t="shared" si="1"/>
        <v>0</v>
      </c>
    </row>
    <row r="54" spans="2:30" ht="15">
      <c r="B54" s="12"/>
      <c r="D54" s="18"/>
      <c r="P54" s="18"/>
      <c r="X54" s="16"/>
      <c r="AA54" s="12"/>
      <c r="AB54" s="18"/>
      <c r="AD54" s="16"/>
    </row>
    <row r="55" spans="2:30" ht="15">
      <c r="B55" s="12"/>
      <c r="C55" s="23" t="s">
        <v>153</v>
      </c>
      <c r="D55" s="18"/>
      <c r="P55" s="18"/>
      <c r="X55" s="16"/>
      <c r="AA55" s="12"/>
      <c r="AB55" s="18"/>
      <c r="AD55" s="22">
        <f>SUM(AD41:AD53)</f>
        <v>0</v>
      </c>
    </row>
    <row r="56" ht="3" customHeight="1"/>
    <row r="57" spans="2:30" ht="11.45" customHeight="1">
      <c r="B57" s="36" t="s">
        <v>83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ht="1.35" customHeight="1"/>
    <row r="59" spans="3:21" ht="11.45" customHeight="1">
      <c r="C59" s="52" t="s">
        <v>84</v>
      </c>
      <c r="D59" s="32"/>
      <c r="F59" s="76">
        <f>AD55</f>
        <v>0</v>
      </c>
      <c r="G59" s="32"/>
      <c r="H59" s="32"/>
      <c r="I59" s="32"/>
      <c r="J59" s="32"/>
      <c r="K59" s="32"/>
      <c r="L59" s="53" t="s">
        <v>85</v>
      </c>
      <c r="M59" s="32"/>
      <c r="N59" s="32"/>
      <c r="O59" s="32"/>
      <c r="P59" s="32"/>
      <c r="Q59" s="32"/>
      <c r="R59" s="32"/>
      <c r="S59" s="32"/>
      <c r="T59" s="32"/>
      <c r="U59" s="32"/>
    </row>
    <row r="60" ht="9.95" customHeight="1"/>
    <row r="61" spans="2:17" ht="11.45" customHeight="1">
      <c r="B61" s="48" t="s">
        <v>6</v>
      </c>
      <c r="C61" s="38"/>
      <c r="D61" s="38"/>
      <c r="E61" s="38"/>
      <c r="F61" s="38"/>
      <c r="G61" s="38"/>
      <c r="I61" s="37" t="s">
        <v>11</v>
      </c>
      <c r="J61" s="38"/>
      <c r="K61" s="38"/>
      <c r="L61" s="38"/>
      <c r="M61" s="38"/>
      <c r="N61" s="38"/>
      <c r="O61" s="38"/>
      <c r="P61" s="38"/>
      <c r="Q61" s="38"/>
    </row>
    <row r="62" spans="2:17" ht="11.45" customHeight="1">
      <c r="B62" s="37" t="s">
        <v>12</v>
      </c>
      <c r="C62" s="38"/>
      <c r="D62" s="38"/>
      <c r="E62" s="38"/>
      <c r="F62" s="38"/>
      <c r="G62" s="38"/>
      <c r="H62" s="13"/>
      <c r="I62" s="74">
        <f>AD55</f>
        <v>0</v>
      </c>
      <c r="J62" s="38"/>
      <c r="K62" s="38"/>
      <c r="L62" s="38"/>
      <c r="M62" s="38"/>
      <c r="N62" s="38"/>
      <c r="O62" s="38"/>
      <c r="P62" s="38"/>
      <c r="Q62" s="38"/>
    </row>
    <row r="63" ht="15" hidden="1"/>
    <row r="64" ht="3" customHeight="1"/>
    <row r="65" spans="2:17" ht="11.45" customHeight="1">
      <c r="B65" s="40" t="s">
        <v>44</v>
      </c>
      <c r="C65" s="32"/>
      <c r="D65" s="32"/>
      <c r="E65" s="32"/>
      <c r="F65" s="32"/>
      <c r="G65" s="32"/>
      <c r="I65" s="75">
        <f>I62</f>
        <v>0</v>
      </c>
      <c r="J65" s="32"/>
      <c r="K65" s="32"/>
      <c r="L65" s="32"/>
      <c r="M65" s="32"/>
      <c r="N65" s="32"/>
      <c r="O65" s="32"/>
      <c r="P65" s="32"/>
      <c r="Q65" s="32"/>
    </row>
    <row r="66" spans="2:9" ht="11.45" customHeight="1">
      <c r="B66" s="29"/>
      <c r="I66" s="30"/>
    </row>
    <row r="67" spans="2:9" ht="11.45" customHeight="1">
      <c r="B67" s="29"/>
      <c r="I67" s="30"/>
    </row>
    <row r="68" spans="2:9" ht="11.45" customHeight="1">
      <c r="B68" s="29"/>
      <c r="I68" s="30"/>
    </row>
    <row r="69" spans="2:9" ht="11.45" customHeight="1">
      <c r="B69" s="29"/>
      <c r="I69" s="30"/>
    </row>
    <row r="70" ht="11.45" customHeight="1"/>
    <row r="71" ht="11.45" customHeight="1"/>
    <row r="72" ht="2.85" customHeight="1"/>
    <row r="73" ht="15" hidden="1"/>
    <row r="74" ht="15" hidden="1"/>
    <row r="75" ht="15" hidden="1"/>
    <row r="76" ht="15" hidden="1"/>
    <row r="77" ht="15" hidden="1"/>
    <row r="78" ht="15" hidden="1"/>
    <row r="79" spans="2:30" ht="17.25" customHeight="1">
      <c r="B79" s="62" t="s">
        <v>108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ht="3" customHeight="1"/>
    <row r="81" spans="2:30" ht="27" customHeight="1">
      <c r="B81" s="79" t="s">
        <v>52</v>
      </c>
      <c r="C81" s="72"/>
      <c r="D81" s="80" t="s">
        <v>53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80" t="s">
        <v>10</v>
      </c>
      <c r="Q81" s="72"/>
      <c r="R81" s="72"/>
      <c r="S81" s="72"/>
      <c r="T81" s="72"/>
      <c r="U81" s="72"/>
      <c r="V81" s="72"/>
      <c r="W81" s="72"/>
      <c r="X81" s="79" t="s">
        <v>54</v>
      </c>
      <c r="Y81" s="72"/>
      <c r="Z81" s="72"/>
      <c r="AA81" s="17" t="s">
        <v>55</v>
      </c>
      <c r="AB81" s="80" t="s">
        <v>56</v>
      </c>
      <c r="AC81" s="72"/>
      <c r="AD81" s="17" t="s">
        <v>57</v>
      </c>
    </row>
    <row r="82" spans="2:30" ht="15">
      <c r="B82" s="52">
        <v>1</v>
      </c>
      <c r="C82" s="32"/>
      <c r="D82" s="53" t="s">
        <v>109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53" t="s">
        <v>110</v>
      </c>
      <c r="Q82" s="32"/>
      <c r="R82" s="32"/>
      <c r="S82" s="32"/>
      <c r="T82" s="32"/>
      <c r="U82" s="32"/>
      <c r="V82" s="32"/>
      <c r="W82" s="32"/>
      <c r="X82" s="68">
        <v>0</v>
      </c>
      <c r="Y82" s="69"/>
      <c r="Z82" s="69"/>
      <c r="AA82" s="16">
        <v>1048</v>
      </c>
      <c r="AB82" s="53" t="s">
        <v>65</v>
      </c>
      <c r="AC82" s="32"/>
      <c r="AD82" s="16">
        <f aca="true" t="shared" si="6" ref="AD82:AD89">X82*AA82</f>
        <v>0</v>
      </c>
    </row>
    <row r="83" spans="2:30" ht="15">
      <c r="B83" s="52">
        <v>2</v>
      </c>
      <c r="C83" s="32"/>
      <c r="D83" s="53" t="s">
        <v>111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53" t="s">
        <v>112</v>
      </c>
      <c r="Q83" s="32"/>
      <c r="R83" s="32"/>
      <c r="S83" s="32"/>
      <c r="T83" s="32"/>
      <c r="U83" s="32"/>
      <c r="V83" s="32"/>
      <c r="W83" s="32"/>
      <c r="X83" s="68">
        <v>0</v>
      </c>
      <c r="Y83" s="69"/>
      <c r="Z83" s="69"/>
      <c r="AA83" s="16">
        <v>480</v>
      </c>
      <c r="AB83" s="53" t="s">
        <v>65</v>
      </c>
      <c r="AC83" s="32"/>
      <c r="AD83" s="16">
        <f t="shared" si="6"/>
        <v>0</v>
      </c>
    </row>
    <row r="84" spans="2:30" ht="15">
      <c r="B84" s="52">
        <v>3</v>
      </c>
      <c r="C84" s="32"/>
      <c r="D84" s="53" t="s">
        <v>113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53" t="s">
        <v>114</v>
      </c>
      <c r="Q84" s="32"/>
      <c r="R84" s="32"/>
      <c r="S84" s="32"/>
      <c r="T84" s="32"/>
      <c r="U84" s="32"/>
      <c r="V84" s="32"/>
      <c r="W84" s="32"/>
      <c r="X84" s="68">
        <v>0</v>
      </c>
      <c r="Y84" s="69"/>
      <c r="Z84" s="69"/>
      <c r="AA84" s="16">
        <v>911</v>
      </c>
      <c r="AB84" s="53" t="s">
        <v>60</v>
      </c>
      <c r="AC84" s="32"/>
      <c r="AD84" s="16">
        <f t="shared" si="6"/>
        <v>0</v>
      </c>
    </row>
    <row r="85" spans="2:30" ht="15">
      <c r="B85" s="52">
        <v>4</v>
      </c>
      <c r="C85" s="32"/>
      <c r="D85" s="53" t="s">
        <v>115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53" t="s">
        <v>116</v>
      </c>
      <c r="Q85" s="32"/>
      <c r="R85" s="32"/>
      <c r="S85" s="32"/>
      <c r="T85" s="32"/>
      <c r="U85" s="32"/>
      <c r="V85" s="32"/>
      <c r="W85" s="32"/>
      <c r="X85" s="68">
        <v>0</v>
      </c>
      <c r="Y85" s="69"/>
      <c r="Z85" s="69"/>
      <c r="AA85" s="16">
        <v>600</v>
      </c>
      <c r="AB85" s="53" t="s">
        <v>117</v>
      </c>
      <c r="AC85" s="32"/>
      <c r="AD85" s="16">
        <f t="shared" si="6"/>
        <v>0</v>
      </c>
    </row>
    <row r="86" spans="2:30" ht="15">
      <c r="B86" s="52">
        <v>5</v>
      </c>
      <c r="C86" s="32"/>
      <c r="D86" s="53" t="s">
        <v>118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53" t="s">
        <v>119</v>
      </c>
      <c r="Q86" s="32"/>
      <c r="R86" s="32"/>
      <c r="S86" s="32"/>
      <c r="T86" s="32"/>
      <c r="U86" s="32"/>
      <c r="V86" s="32"/>
      <c r="W86" s="32"/>
      <c r="X86" s="68">
        <v>0</v>
      </c>
      <c r="Y86" s="69"/>
      <c r="Z86" s="69"/>
      <c r="AA86" s="16">
        <v>32</v>
      </c>
      <c r="AB86" s="53" t="s">
        <v>60</v>
      </c>
      <c r="AC86" s="32"/>
      <c r="AD86" s="16">
        <f t="shared" si="6"/>
        <v>0</v>
      </c>
    </row>
    <row r="87" spans="2:30" ht="15">
      <c r="B87" s="52">
        <v>6</v>
      </c>
      <c r="C87" s="32"/>
      <c r="D87" s="53" t="s">
        <v>120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53" t="s">
        <v>121</v>
      </c>
      <c r="Q87" s="32"/>
      <c r="R87" s="32"/>
      <c r="S87" s="32"/>
      <c r="T87" s="32"/>
      <c r="U87" s="32"/>
      <c r="V87" s="32"/>
      <c r="W87" s="32"/>
      <c r="X87" s="68">
        <v>0</v>
      </c>
      <c r="Y87" s="69"/>
      <c r="Z87" s="69"/>
      <c r="AA87" s="16">
        <v>900</v>
      </c>
      <c r="AB87" s="53" t="s">
        <v>60</v>
      </c>
      <c r="AC87" s="32"/>
      <c r="AD87" s="16">
        <f t="shared" si="6"/>
        <v>0</v>
      </c>
    </row>
    <row r="88" spans="2:30" ht="15">
      <c r="B88" s="52">
        <v>7</v>
      </c>
      <c r="C88" s="32"/>
      <c r="D88" s="53" t="s">
        <v>122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53" t="s">
        <v>123</v>
      </c>
      <c r="Q88" s="32"/>
      <c r="R88" s="32"/>
      <c r="S88" s="32"/>
      <c r="T88" s="32"/>
      <c r="U88" s="32"/>
      <c r="V88" s="32"/>
      <c r="W88" s="32"/>
      <c r="X88" s="68">
        <v>0</v>
      </c>
      <c r="Y88" s="69"/>
      <c r="Z88" s="69"/>
      <c r="AA88" s="16">
        <v>32</v>
      </c>
      <c r="AB88" s="53" t="s">
        <v>60</v>
      </c>
      <c r="AC88" s="32"/>
      <c r="AD88" s="16">
        <f t="shared" si="6"/>
        <v>0</v>
      </c>
    </row>
    <row r="89" spans="2:30" ht="15">
      <c r="B89" s="52">
        <v>8</v>
      </c>
      <c r="C89" s="32"/>
      <c r="D89" s="53" t="s">
        <v>124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53" t="s">
        <v>125</v>
      </c>
      <c r="Q89" s="32"/>
      <c r="R89" s="32"/>
      <c r="S89" s="32"/>
      <c r="T89" s="32"/>
      <c r="U89" s="32"/>
      <c r="V89" s="32"/>
      <c r="W89" s="32"/>
      <c r="X89" s="68">
        <v>0</v>
      </c>
      <c r="Y89" s="69"/>
      <c r="Z89" s="69"/>
      <c r="AA89" s="16">
        <v>66</v>
      </c>
      <c r="AB89" s="53" t="s">
        <v>60</v>
      </c>
      <c r="AC89" s="32"/>
      <c r="AD89" s="16">
        <f t="shared" si="6"/>
        <v>0</v>
      </c>
    </row>
    <row r="90" spans="2:30" ht="15">
      <c r="B90" s="52">
        <v>9</v>
      </c>
      <c r="C90" s="32"/>
      <c r="D90" s="53" t="s">
        <v>126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53" t="s">
        <v>154</v>
      </c>
      <c r="Q90" s="32"/>
      <c r="R90" s="32"/>
      <c r="S90" s="32"/>
      <c r="T90" s="32"/>
      <c r="U90" s="32"/>
      <c r="V90" s="32"/>
      <c r="W90" s="32"/>
      <c r="X90" s="68">
        <v>0</v>
      </c>
      <c r="Y90" s="69"/>
      <c r="Z90" s="69"/>
      <c r="AA90" s="16">
        <v>32</v>
      </c>
      <c r="AB90" s="53" t="s">
        <v>60</v>
      </c>
      <c r="AC90" s="32"/>
      <c r="AD90" s="16">
        <f aca="true" t="shared" si="7" ref="AD90:AD100">X90*AA90</f>
        <v>0</v>
      </c>
    </row>
    <row r="91" spans="2:30" ht="15" customHeight="1">
      <c r="B91" s="52">
        <v>12</v>
      </c>
      <c r="C91" s="52"/>
      <c r="D91" s="53" t="s">
        <v>127</v>
      </c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 t="s">
        <v>155</v>
      </c>
      <c r="Q91" s="53"/>
      <c r="R91" s="53"/>
      <c r="S91" s="53"/>
      <c r="T91" s="53"/>
      <c r="U91" s="53"/>
      <c r="V91" s="53"/>
      <c r="W91" s="53"/>
      <c r="X91" s="68">
        <v>0</v>
      </c>
      <c r="Y91" s="68"/>
      <c r="Z91" s="68"/>
      <c r="AA91" s="16">
        <v>25</v>
      </c>
      <c r="AB91" s="53" t="s">
        <v>60</v>
      </c>
      <c r="AC91" s="53"/>
      <c r="AD91" s="16">
        <f t="shared" si="7"/>
        <v>0</v>
      </c>
    </row>
    <row r="92" spans="2:30" ht="15">
      <c r="B92" s="52">
        <v>14</v>
      </c>
      <c r="C92" s="32"/>
      <c r="D92" s="53" t="s">
        <v>128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53" t="s">
        <v>156</v>
      </c>
      <c r="Q92" s="32"/>
      <c r="R92" s="32"/>
      <c r="S92" s="32"/>
      <c r="T92" s="32"/>
      <c r="U92" s="32"/>
      <c r="V92" s="32"/>
      <c r="W92" s="32"/>
      <c r="X92" s="68">
        <v>0</v>
      </c>
      <c r="Y92" s="69"/>
      <c r="Z92" s="69"/>
      <c r="AA92" s="16">
        <v>7</v>
      </c>
      <c r="AB92" s="53" t="s">
        <v>60</v>
      </c>
      <c r="AC92" s="32"/>
      <c r="AD92" s="16">
        <f t="shared" si="7"/>
        <v>0</v>
      </c>
    </row>
    <row r="93" spans="2:30" ht="15">
      <c r="B93" s="52">
        <v>15</v>
      </c>
      <c r="C93" s="32"/>
      <c r="D93" s="53" t="s">
        <v>129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53" t="s">
        <v>130</v>
      </c>
      <c r="Q93" s="32"/>
      <c r="R93" s="32"/>
      <c r="S93" s="32"/>
      <c r="T93" s="32"/>
      <c r="U93" s="32"/>
      <c r="V93" s="32"/>
      <c r="W93" s="32"/>
      <c r="X93" s="68">
        <v>0</v>
      </c>
      <c r="Y93" s="69"/>
      <c r="Z93" s="69"/>
      <c r="AA93" s="16">
        <v>1</v>
      </c>
      <c r="AB93" s="53" t="s">
        <v>60</v>
      </c>
      <c r="AC93" s="32"/>
      <c r="AD93" s="16">
        <f t="shared" si="7"/>
        <v>0</v>
      </c>
    </row>
    <row r="94" spans="2:30" ht="15">
      <c r="B94" s="52">
        <v>16</v>
      </c>
      <c r="C94" s="32"/>
      <c r="D94" s="53" t="s">
        <v>131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53" t="s">
        <v>132</v>
      </c>
      <c r="Q94" s="32"/>
      <c r="R94" s="32"/>
      <c r="S94" s="32"/>
      <c r="T94" s="32"/>
      <c r="U94" s="32"/>
      <c r="V94" s="32"/>
      <c r="W94" s="32"/>
      <c r="X94" s="68">
        <v>0</v>
      </c>
      <c r="Y94" s="69"/>
      <c r="Z94" s="69"/>
      <c r="AA94" s="16">
        <v>31</v>
      </c>
      <c r="AB94" s="53" t="s">
        <v>60</v>
      </c>
      <c r="AC94" s="32"/>
      <c r="AD94" s="16">
        <f t="shared" si="7"/>
        <v>0</v>
      </c>
    </row>
    <row r="95" spans="2:30" ht="15">
      <c r="B95" s="52">
        <v>17</v>
      </c>
      <c r="C95" s="32"/>
      <c r="D95" s="53" t="s">
        <v>133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53" t="s">
        <v>157</v>
      </c>
      <c r="Q95" s="32"/>
      <c r="R95" s="32"/>
      <c r="S95" s="32"/>
      <c r="T95" s="32"/>
      <c r="U95" s="32"/>
      <c r="V95" s="32"/>
      <c r="W95" s="32"/>
      <c r="X95" s="68">
        <v>0</v>
      </c>
      <c r="Y95" s="69"/>
      <c r="Z95" s="69"/>
      <c r="AA95" s="16">
        <v>32</v>
      </c>
      <c r="AB95" s="53" t="s">
        <v>60</v>
      </c>
      <c r="AC95" s="32"/>
      <c r="AD95" s="16">
        <f t="shared" si="7"/>
        <v>0</v>
      </c>
    </row>
    <row r="96" spans="2:30" ht="15">
      <c r="B96" s="52">
        <v>19</v>
      </c>
      <c r="C96" s="32"/>
      <c r="D96" s="53" t="s">
        <v>134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53" t="s">
        <v>135</v>
      </c>
      <c r="Q96" s="32"/>
      <c r="R96" s="32"/>
      <c r="S96" s="32"/>
      <c r="T96" s="32"/>
      <c r="U96" s="32"/>
      <c r="V96" s="32"/>
      <c r="W96" s="32"/>
      <c r="X96" s="68">
        <v>0</v>
      </c>
      <c r="Y96" s="69"/>
      <c r="Z96" s="69"/>
      <c r="AA96" s="16">
        <v>1</v>
      </c>
      <c r="AB96" s="53" t="s">
        <v>60</v>
      </c>
      <c r="AC96" s="32"/>
      <c r="AD96" s="16">
        <f t="shared" si="7"/>
        <v>0</v>
      </c>
    </row>
    <row r="97" spans="2:30" ht="15">
      <c r="B97" s="52">
        <v>20</v>
      </c>
      <c r="C97" s="32"/>
      <c r="D97" s="53" t="s">
        <v>136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53" t="s">
        <v>137</v>
      </c>
      <c r="Q97" s="32"/>
      <c r="R97" s="32"/>
      <c r="S97" s="32"/>
      <c r="T97" s="32"/>
      <c r="U97" s="32"/>
      <c r="V97" s="32"/>
      <c r="W97" s="32"/>
      <c r="X97" s="68">
        <v>0</v>
      </c>
      <c r="Y97" s="69"/>
      <c r="Z97" s="69"/>
      <c r="AA97" s="16">
        <v>32</v>
      </c>
      <c r="AB97" s="53" t="s">
        <v>60</v>
      </c>
      <c r="AC97" s="32"/>
      <c r="AD97" s="16">
        <f t="shared" si="7"/>
        <v>0</v>
      </c>
    </row>
    <row r="98" spans="2:30" ht="15">
      <c r="B98" s="52">
        <v>21</v>
      </c>
      <c r="C98" s="32"/>
      <c r="D98" s="53" t="s">
        <v>138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53" t="s">
        <v>139</v>
      </c>
      <c r="Q98" s="32"/>
      <c r="R98" s="32"/>
      <c r="S98" s="32"/>
      <c r="T98" s="32"/>
      <c r="U98" s="32"/>
      <c r="V98" s="32"/>
      <c r="W98" s="32"/>
      <c r="X98" s="68">
        <v>0</v>
      </c>
      <c r="Y98" s="69"/>
      <c r="Z98" s="69"/>
      <c r="AA98" s="16">
        <v>35</v>
      </c>
      <c r="AB98" s="53" t="s">
        <v>65</v>
      </c>
      <c r="AC98" s="32"/>
      <c r="AD98" s="16">
        <f t="shared" si="7"/>
        <v>0</v>
      </c>
    </row>
    <row r="99" spans="2:30" ht="15">
      <c r="B99" s="52">
        <v>22</v>
      </c>
      <c r="C99" s="32"/>
      <c r="D99" s="53" t="s">
        <v>133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53" t="s">
        <v>140</v>
      </c>
      <c r="Q99" s="32"/>
      <c r="R99" s="32"/>
      <c r="S99" s="32"/>
      <c r="T99" s="32"/>
      <c r="U99" s="32"/>
      <c r="V99" s="32"/>
      <c r="W99" s="32"/>
      <c r="X99" s="68">
        <v>0</v>
      </c>
      <c r="Y99" s="69"/>
      <c r="Z99" s="69"/>
      <c r="AA99" s="16">
        <v>110</v>
      </c>
      <c r="AB99" s="53" t="s">
        <v>101</v>
      </c>
      <c r="AC99" s="32"/>
      <c r="AD99" s="16">
        <f t="shared" si="7"/>
        <v>0</v>
      </c>
    </row>
    <row r="100" spans="2:30" ht="15">
      <c r="B100" s="52">
        <v>23</v>
      </c>
      <c r="C100" s="32"/>
      <c r="D100" s="53" t="s">
        <v>141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53" t="s">
        <v>142</v>
      </c>
      <c r="Q100" s="32"/>
      <c r="R100" s="32"/>
      <c r="S100" s="32"/>
      <c r="T100" s="32"/>
      <c r="U100" s="32"/>
      <c r="V100" s="32"/>
      <c r="W100" s="32"/>
      <c r="X100" s="68">
        <v>0</v>
      </c>
      <c r="Y100" s="69"/>
      <c r="Z100" s="69"/>
      <c r="AA100" s="16">
        <v>60</v>
      </c>
      <c r="AB100" s="53" t="s">
        <v>101</v>
      </c>
      <c r="AC100" s="32"/>
      <c r="AD100" s="16">
        <f t="shared" si="7"/>
        <v>0</v>
      </c>
    </row>
    <row r="101" spans="2:30" ht="15">
      <c r="B101" s="12"/>
      <c r="C101" s="23" t="s">
        <v>153</v>
      </c>
      <c r="D101" s="18"/>
      <c r="P101" s="18"/>
      <c r="X101" s="16"/>
      <c r="AA101" s="16"/>
      <c r="AB101" s="18"/>
      <c r="AD101" s="22">
        <f>SUM(AD82:AD100)</f>
        <v>0</v>
      </c>
    </row>
    <row r="102" ht="15" hidden="1"/>
    <row r="103" ht="2.85" customHeight="1"/>
    <row r="104" spans="2:30" ht="11.45" customHeight="1">
      <c r="B104" s="36" t="s">
        <v>143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ht="1.35" customHeight="1"/>
    <row r="106" spans="3:22" ht="11.45" customHeight="1">
      <c r="C106" s="52" t="s">
        <v>84</v>
      </c>
      <c r="D106" s="32"/>
      <c r="F106" s="76">
        <f>AD101</f>
        <v>0</v>
      </c>
      <c r="G106" s="32"/>
      <c r="H106" s="32"/>
      <c r="I106" s="32"/>
      <c r="J106" s="32"/>
      <c r="K106" s="32"/>
      <c r="L106" s="32"/>
      <c r="M106" s="32"/>
      <c r="O106" s="53" t="s">
        <v>85</v>
      </c>
      <c r="P106" s="32"/>
      <c r="Q106" s="32"/>
      <c r="R106" s="32"/>
      <c r="S106" s="32"/>
      <c r="T106" s="32"/>
      <c r="U106" s="32"/>
      <c r="V106" s="32"/>
    </row>
    <row r="107" ht="12.75" customHeight="1"/>
    <row r="108" spans="2:16" ht="11.45" customHeight="1">
      <c r="B108" s="53" t="s">
        <v>6</v>
      </c>
      <c r="C108" s="32"/>
      <c r="D108" s="32"/>
      <c r="E108" s="32"/>
      <c r="F108" s="32"/>
      <c r="G108" s="31" t="s">
        <v>12</v>
      </c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2:16" ht="11.45" customHeight="1">
      <c r="B109" s="53" t="s">
        <v>144</v>
      </c>
      <c r="C109" s="32"/>
      <c r="D109" s="32"/>
      <c r="E109" s="32"/>
      <c r="F109" s="32"/>
      <c r="G109" s="52">
        <f>SUM(AD82:AD83)*(0.03)</f>
        <v>0</v>
      </c>
      <c r="H109" s="32"/>
      <c r="I109" s="32"/>
      <c r="J109" s="32"/>
      <c r="K109" s="32"/>
      <c r="L109" s="32"/>
      <c r="M109" s="32"/>
      <c r="N109" s="32"/>
      <c r="O109" s="32"/>
      <c r="P109" s="32"/>
    </row>
    <row r="110" ht="15" hidden="1"/>
    <row r="111" ht="14.1" customHeight="1"/>
    <row r="112" spans="2:17" ht="11.45" customHeight="1">
      <c r="B112" s="48" t="s">
        <v>6</v>
      </c>
      <c r="C112" s="38"/>
      <c r="D112" s="38"/>
      <c r="E112" s="38"/>
      <c r="F112" s="38"/>
      <c r="G112" s="38"/>
      <c r="I112" s="37" t="s">
        <v>11</v>
      </c>
      <c r="J112" s="38"/>
      <c r="K112" s="38"/>
      <c r="L112" s="38"/>
      <c r="M112" s="38"/>
      <c r="N112" s="38"/>
      <c r="O112" s="38"/>
      <c r="P112" s="38"/>
      <c r="Q112" s="38"/>
    </row>
    <row r="113" spans="2:17" ht="11.45" customHeight="1">
      <c r="B113" s="37" t="s">
        <v>12</v>
      </c>
      <c r="C113" s="38"/>
      <c r="D113" s="38"/>
      <c r="E113" s="38"/>
      <c r="F113" s="38"/>
      <c r="G113" s="38"/>
      <c r="H113" s="13"/>
      <c r="I113" s="74">
        <f>SUM(F106:AD109)</f>
        <v>0</v>
      </c>
      <c r="J113" s="38"/>
      <c r="K113" s="38"/>
      <c r="L113" s="38"/>
      <c r="M113" s="38"/>
      <c r="N113" s="38"/>
      <c r="O113" s="38"/>
      <c r="P113" s="38"/>
      <c r="Q113" s="38"/>
    </row>
    <row r="114" ht="15" hidden="1"/>
    <row r="115" ht="3" customHeight="1"/>
    <row r="116" spans="2:17" ht="11.45" customHeight="1">
      <c r="B116" s="40" t="s">
        <v>44</v>
      </c>
      <c r="C116" s="32"/>
      <c r="D116" s="32"/>
      <c r="E116" s="32"/>
      <c r="F116" s="32"/>
      <c r="G116" s="32"/>
      <c r="I116" s="75">
        <f>I113</f>
        <v>0</v>
      </c>
      <c r="J116" s="32"/>
      <c r="K116" s="32"/>
      <c r="L116" s="32"/>
      <c r="M116" s="32"/>
      <c r="N116" s="32"/>
      <c r="O116" s="32"/>
      <c r="P116" s="32"/>
      <c r="Q116" s="32"/>
    </row>
    <row r="117" ht="25.7" customHeight="1"/>
    <row r="118" ht="2.85" customHeight="1"/>
    <row r="119" spans="2:30" ht="17.25" customHeight="1">
      <c r="B119" s="62" t="s">
        <v>145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ht="3" customHeight="1"/>
    <row r="121" spans="2:30" ht="25.5" customHeight="1">
      <c r="B121" s="71" t="s">
        <v>52</v>
      </c>
      <c r="C121" s="72"/>
      <c r="D121" s="73" t="s">
        <v>53</v>
      </c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 t="s">
        <v>10</v>
      </c>
      <c r="Q121" s="72"/>
      <c r="R121" s="72"/>
      <c r="S121" s="72"/>
      <c r="T121" s="72"/>
      <c r="U121" s="72"/>
      <c r="V121" s="72"/>
      <c r="W121" s="72"/>
      <c r="X121" s="71" t="s">
        <v>54</v>
      </c>
      <c r="Y121" s="72"/>
      <c r="Z121" s="72"/>
      <c r="AA121" s="15" t="s">
        <v>55</v>
      </c>
      <c r="AB121" s="73" t="s">
        <v>56</v>
      </c>
      <c r="AC121" s="72"/>
      <c r="AD121" s="15" t="s">
        <v>57</v>
      </c>
    </row>
    <row r="122" spans="2:30" ht="15">
      <c r="B122" s="70">
        <v>1</v>
      </c>
      <c r="C122" s="32"/>
      <c r="D122" s="53" t="s">
        <v>6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53" t="s">
        <v>146</v>
      </c>
      <c r="Q122" s="32"/>
      <c r="R122" s="32"/>
      <c r="S122" s="32"/>
      <c r="T122" s="32"/>
      <c r="U122" s="32"/>
      <c r="V122" s="32"/>
      <c r="W122" s="32"/>
      <c r="X122" s="68">
        <v>0</v>
      </c>
      <c r="Y122" s="69"/>
      <c r="Z122" s="69"/>
      <c r="AA122" s="16">
        <v>10</v>
      </c>
      <c r="AB122" s="53" t="s">
        <v>147</v>
      </c>
      <c r="AC122" s="32"/>
      <c r="AD122" s="16">
        <f>X122*AA122</f>
        <v>0</v>
      </c>
    </row>
    <row r="123" spans="2:30" ht="22.5" customHeight="1">
      <c r="B123" s="70">
        <v>2</v>
      </c>
      <c r="C123" s="32"/>
      <c r="D123" s="53" t="s">
        <v>6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53" t="s">
        <v>148</v>
      </c>
      <c r="Q123" s="77"/>
      <c r="R123" s="77"/>
      <c r="S123" s="77"/>
      <c r="T123" s="77"/>
      <c r="U123" s="77"/>
      <c r="V123" s="77"/>
      <c r="W123" s="77"/>
      <c r="X123" s="68">
        <v>0</v>
      </c>
      <c r="Y123" s="69"/>
      <c r="Z123" s="69"/>
      <c r="AA123" s="16">
        <v>13</v>
      </c>
      <c r="AB123" s="53" t="s">
        <v>147</v>
      </c>
      <c r="AC123" s="32"/>
      <c r="AD123" s="16">
        <f>X123*AA123</f>
        <v>0</v>
      </c>
    </row>
    <row r="124" spans="2:30" ht="15">
      <c r="B124" s="19"/>
      <c r="C124" s="23" t="s">
        <v>153</v>
      </c>
      <c r="D124" s="18"/>
      <c r="P124" s="18"/>
      <c r="X124" s="16"/>
      <c r="AA124" s="16"/>
      <c r="AB124" s="18"/>
      <c r="AD124" s="22">
        <f>SUM(AD122:AD123)</f>
        <v>0</v>
      </c>
    </row>
    <row r="125" ht="2.85" customHeight="1"/>
    <row r="126" spans="2:30" ht="11.45" customHeight="1">
      <c r="B126" s="36" t="s">
        <v>149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ht="1.35" customHeight="1"/>
    <row r="128" spans="3:20" ht="11.45" customHeight="1">
      <c r="C128" s="52" t="s">
        <v>84</v>
      </c>
      <c r="D128" s="32"/>
      <c r="F128" s="76">
        <f>AD124</f>
        <v>0</v>
      </c>
      <c r="G128" s="32"/>
      <c r="H128" s="32"/>
      <c r="I128" s="32"/>
      <c r="K128" s="53" t="s">
        <v>85</v>
      </c>
      <c r="L128" s="32"/>
      <c r="M128" s="32"/>
      <c r="N128" s="32"/>
      <c r="O128" s="32"/>
      <c r="P128" s="32"/>
      <c r="Q128" s="32"/>
      <c r="R128" s="32"/>
      <c r="S128" s="32"/>
      <c r="T128" s="32"/>
    </row>
    <row r="129" ht="12.75" customHeight="1"/>
    <row r="130" spans="2:17" ht="11.45" customHeight="1">
      <c r="B130" s="48" t="s">
        <v>6</v>
      </c>
      <c r="C130" s="38"/>
      <c r="D130" s="38"/>
      <c r="E130" s="38"/>
      <c r="F130" s="38"/>
      <c r="G130" s="38"/>
      <c r="I130" s="37" t="s">
        <v>11</v>
      </c>
      <c r="J130" s="38"/>
      <c r="K130" s="38"/>
      <c r="L130" s="38"/>
      <c r="M130" s="38"/>
      <c r="N130" s="38"/>
      <c r="O130" s="38"/>
      <c r="P130" s="38"/>
      <c r="Q130" s="38"/>
    </row>
    <row r="131" spans="2:17" ht="11.45" customHeight="1">
      <c r="B131" s="37" t="s">
        <v>12</v>
      </c>
      <c r="C131" s="38"/>
      <c r="D131" s="38"/>
      <c r="E131" s="38"/>
      <c r="F131" s="38"/>
      <c r="G131" s="38"/>
      <c r="H131" s="13"/>
      <c r="I131" s="78">
        <f>F128</f>
        <v>0</v>
      </c>
      <c r="J131" s="38"/>
      <c r="K131" s="38"/>
      <c r="L131" s="38"/>
      <c r="M131" s="38"/>
      <c r="N131" s="38"/>
      <c r="O131" s="38"/>
      <c r="P131" s="38"/>
      <c r="Q131" s="38"/>
    </row>
    <row r="132" ht="15" hidden="1"/>
    <row r="133" ht="3" customHeight="1"/>
    <row r="134" spans="2:17" ht="11.45" customHeight="1">
      <c r="B134" s="40" t="s">
        <v>44</v>
      </c>
      <c r="C134" s="32"/>
      <c r="D134" s="32"/>
      <c r="E134" s="32"/>
      <c r="F134" s="32"/>
      <c r="G134" s="32"/>
      <c r="I134" s="75">
        <f>I131</f>
        <v>0</v>
      </c>
      <c r="J134" s="32"/>
      <c r="K134" s="32"/>
      <c r="L134" s="32"/>
      <c r="M134" s="32"/>
      <c r="N134" s="32"/>
      <c r="O134" s="32"/>
      <c r="P134" s="32"/>
      <c r="Q134" s="32"/>
    </row>
    <row r="135" ht="15" hidden="1"/>
  </sheetData>
  <sheetProtection algorithmName="SHA-512" hashValue="18nUucc16t3TwbzAw4LSf+/TVUMDx0vQsVae+LW6vKDPFYxDz7kjDybbmytbeepaANqwVdfXpUgp5alSIHrYLQ==" saltValue="T0nCzflCDh2ecTvKIc0LoQ==" spinCount="100000" sheet="1" objects="1" scenarios="1"/>
  <mergeCells count="302">
    <mergeCell ref="B94:C94"/>
    <mergeCell ref="D94:O94"/>
    <mergeCell ref="P94:W94"/>
    <mergeCell ref="X94:Z94"/>
    <mergeCell ref="AB94:AC94"/>
    <mergeCell ref="B11:C11"/>
    <mergeCell ref="D11:O11"/>
    <mergeCell ref="P11:W11"/>
    <mergeCell ref="X11:Z11"/>
    <mergeCell ref="AB11:AC11"/>
    <mergeCell ref="B15:C15"/>
    <mergeCell ref="D15:O15"/>
    <mergeCell ref="P15:W15"/>
    <mergeCell ref="X15:Z15"/>
    <mergeCell ref="AB15:AC15"/>
    <mergeCell ref="B14:C14"/>
    <mergeCell ref="D14:O14"/>
    <mergeCell ref="P14:W14"/>
    <mergeCell ref="X14:Z14"/>
    <mergeCell ref="AB14:AC14"/>
    <mergeCell ref="B17:C17"/>
    <mergeCell ref="D17:O17"/>
    <mergeCell ref="P17:W17"/>
    <mergeCell ref="X17:Z17"/>
    <mergeCell ref="T1:X1"/>
    <mergeCell ref="S2:Y2"/>
    <mergeCell ref="M3:AB3"/>
    <mergeCell ref="A6:AE6"/>
    <mergeCell ref="B9:AD9"/>
    <mergeCell ref="B13:C13"/>
    <mergeCell ref="D13:O13"/>
    <mergeCell ref="P13:W13"/>
    <mergeCell ref="X13:Z13"/>
    <mergeCell ref="AB13:AC13"/>
    <mergeCell ref="B12:C12"/>
    <mergeCell ref="D12:O12"/>
    <mergeCell ref="P12:W12"/>
    <mergeCell ref="X12:Z12"/>
    <mergeCell ref="AB12:AC12"/>
    <mergeCell ref="AB17:AC17"/>
    <mergeCell ref="B16:C16"/>
    <mergeCell ref="D16:O16"/>
    <mergeCell ref="P16:W16"/>
    <mergeCell ref="X16:Z16"/>
    <mergeCell ref="AB16:AC16"/>
    <mergeCell ref="B19:C19"/>
    <mergeCell ref="D19:O19"/>
    <mergeCell ref="P19:W19"/>
    <mergeCell ref="X19:Z19"/>
    <mergeCell ref="AB19:AC19"/>
    <mergeCell ref="B18:C18"/>
    <mergeCell ref="D18:O18"/>
    <mergeCell ref="P18:W18"/>
    <mergeCell ref="X18:Z18"/>
    <mergeCell ref="AB18:AC18"/>
    <mergeCell ref="B20:C20"/>
    <mergeCell ref="D20:O20"/>
    <mergeCell ref="P20:W20"/>
    <mergeCell ref="X20:Z20"/>
    <mergeCell ref="AB20:AC20"/>
    <mergeCell ref="B22:C22"/>
    <mergeCell ref="D22:O22"/>
    <mergeCell ref="P22:W22"/>
    <mergeCell ref="X22:Z22"/>
    <mergeCell ref="AB22:AC22"/>
    <mergeCell ref="B21:C21"/>
    <mergeCell ref="D21:O21"/>
    <mergeCell ref="P21:W21"/>
    <mergeCell ref="X21:Z21"/>
    <mergeCell ref="AB21:AC21"/>
    <mergeCell ref="B27:AD27"/>
    <mergeCell ref="C29:D29"/>
    <mergeCell ref="F29:K29"/>
    <mergeCell ref="L29:U29"/>
    <mergeCell ref="B23:C23"/>
    <mergeCell ref="D23:O23"/>
    <mergeCell ref="P23:W23"/>
    <mergeCell ref="X23:Z23"/>
    <mergeCell ref="AB23:AC23"/>
    <mergeCell ref="B38:AD38"/>
    <mergeCell ref="B40:C40"/>
    <mergeCell ref="D40:O40"/>
    <mergeCell ref="P40:W40"/>
    <mergeCell ref="X40:Z40"/>
    <mergeCell ref="AB40:AC40"/>
    <mergeCell ref="B31:G31"/>
    <mergeCell ref="I31:Q31"/>
    <mergeCell ref="B32:G32"/>
    <mergeCell ref="I32:Q32"/>
    <mergeCell ref="B35:G35"/>
    <mergeCell ref="I35:Q35"/>
    <mergeCell ref="B42:C42"/>
    <mergeCell ref="D42:O42"/>
    <mergeCell ref="P42:W42"/>
    <mergeCell ref="X42:Z42"/>
    <mergeCell ref="AB42:AC42"/>
    <mergeCell ref="B41:C41"/>
    <mergeCell ref="D41:O41"/>
    <mergeCell ref="P41:W41"/>
    <mergeCell ref="X41:Z41"/>
    <mergeCell ref="AB41:AC41"/>
    <mergeCell ref="B44:C44"/>
    <mergeCell ref="D44:O44"/>
    <mergeCell ref="P44:W44"/>
    <mergeCell ref="X44:Z44"/>
    <mergeCell ref="AB44:AC44"/>
    <mergeCell ref="B43:C43"/>
    <mergeCell ref="D43:O43"/>
    <mergeCell ref="P43:W43"/>
    <mergeCell ref="X43:Z43"/>
    <mergeCell ref="AB43:AC43"/>
    <mergeCell ref="B46:C46"/>
    <mergeCell ref="D46:O46"/>
    <mergeCell ref="P46:W46"/>
    <mergeCell ref="X46:Z46"/>
    <mergeCell ref="AB46:AC46"/>
    <mergeCell ref="B45:C45"/>
    <mergeCell ref="D45:O45"/>
    <mergeCell ref="P45:W45"/>
    <mergeCell ref="X45:Z45"/>
    <mergeCell ref="AB45:AC45"/>
    <mergeCell ref="B52:C52"/>
    <mergeCell ref="D52:O52"/>
    <mergeCell ref="P52:W52"/>
    <mergeCell ref="X52:Z52"/>
    <mergeCell ref="AB52:AC52"/>
    <mergeCell ref="B49:C49"/>
    <mergeCell ref="D49:O49"/>
    <mergeCell ref="P49:W49"/>
    <mergeCell ref="X49:Z49"/>
    <mergeCell ref="AB49:AC49"/>
    <mergeCell ref="B51:C51"/>
    <mergeCell ref="D51:O51"/>
    <mergeCell ref="P51:W51"/>
    <mergeCell ref="X51:Z51"/>
    <mergeCell ref="AB51:AC51"/>
    <mergeCell ref="B50:C50"/>
    <mergeCell ref="D50:O50"/>
    <mergeCell ref="P50:W50"/>
    <mergeCell ref="X50:Z50"/>
    <mergeCell ref="AB50:AC50"/>
    <mergeCell ref="B57:AD57"/>
    <mergeCell ref="C59:D59"/>
    <mergeCell ref="F59:K59"/>
    <mergeCell ref="L59:U59"/>
    <mergeCell ref="B53:C53"/>
    <mergeCell ref="D53:O53"/>
    <mergeCell ref="P53:W53"/>
    <mergeCell ref="X53:Z53"/>
    <mergeCell ref="AB53:AC53"/>
    <mergeCell ref="B79:AD79"/>
    <mergeCell ref="B81:C81"/>
    <mergeCell ref="D81:O81"/>
    <mergeCell ref="P81:W81"/>
    <mergeCell ref="X81:Z81"/>
    <mergeCell ref="AB81:AC81"/>
    <mergeCell ref="B61:G61"/>
    <mergeCell ref="I61:Q61"/>
    <mergeCell ref="B62:G62"/>
    <mergeCell ref="I62:Q62"/>
    <mergeCell ref="B65:G65"/>
    <mergeCell ref="I65:Q65"/>
    <mergeCell ref="B83:C83"/>
    <mergeCell ref="D83:O83"/>
    <mergeCell ref="P83:W83"/>
    <mergeCell ref="X83:Z83"/>
    <mergeCell ref="AB83:AC83"/>
    <mergeCell ref="B82:C82"/>
    <mergeCell ref="D82:O82"/>
    <mergeCell ref="P82:W82"/>
    <mergeCell ref="X82:Z82"/>
    <mergeCell ref="AB82:AC82"/>
    <mergeCell ref="B85:C85"/>
    <mergeCell ref="D85:O85"/>
    <mergeCell ref="P85:W85"/>
    <mergeCell ref="X85:Z85"/>
    <mergeCell ref="AB85:AC85"/>
    <mergeCell ref="B84:C84"/>
    <mergeCell ref="D84:O84"/>
    <mergeCell ref="P84:W84"/>
    <mergeCell ref="X84:Z84"/>
    <mergeCell ref="AB84:AC84"/>
    <mergeCell ref="B87:C87"/>
    <mergeCell ref="D87:O87"/>
    <mergeCell ref="P87:W87"/>
    <mergeCell ref="X87:Z87"/>
    <mergeCell ref="AB87:AC87"/>
    <mergeCell ref="B86:C86"/>
    <mergeCell ref="D86:O86"/>
    <mergeCell ref="P86:W86"/>
    <mergeCell ref="X86:Z86"/>
    <mergeCell ref="AB86:AC86"/>
    <mergeCell ref="B89:C89"/>
    <mergeCell ref="D89:O89"/>
    <mergeCell ref="P89:W89"/>
    <mergeCell ref="X89:Z89"/>
    <mergeCell ref="AB89:AC89"/>
    <mergeCell ref="B88:C88"/>
    <mergeCell ref="D88:O88"/>
    <mergeCell ref="P88:W88"/>
    <mergeCell ref="X88:Z88"/>
    <mergeCell ref="AB88:AC88"/>
    <mergeCell ref="B90:C90"/>
    <mergeCell ref="D90:O90"/>
    <mergeCell ref="P90:W90"/>
    <mergeCell ref="X90:Z90"/>
    <mergeCell ref="AB90:AC90"/>
    <mergeCell ref="B93:C93"/>
    <mergeCell ref="D93:O93"/>
    <mergeCell ref="P93:W93"/>
    <mergeCell ref="X93:Z93"/>
    <mergeCell ref="AB93:AC93"/>
    <mergeCell ref="AB91:AC91"/>
    <mergeCell ref="X91:Z91"/>
    <mergeCell ref="P91:W91"/>
    <mergeCell ref="D91:O91"/>
    <mergeCell ref="B91:C91"/>
    <mergeCell ref="B92:C92"/>
    <mergeCell ref="D92:O92"/>
    <mergeCell ref="P92:W92"/>
    <mergeCell ref="X92:Z92"/>
    <mergeCell ref="AB92:AC92"/>
    <mergeCell ref="B96:C96"/>
    <mergeCell ref="D96:O96"/>
    <mergeCell ref="P96:W96"/>
    <mergeCell ref="X96:Z96"/>
    <mergeCell ref="AB96:AC96"/>
    <mergeCell ref="B95:C95"/>
    <mergeCell ref="D95:O95"/>
    <mergeCell ref="P95:W95"/>
    <mergeCell ref="X95:Z95"/>
    <mergeCell ref="AB95:AC95"/>
    <mergeCell ref="B98:C98"/>
    <mergeCell ref="D98:O98"/>
    <mergeCell ref="P98:W98"/>
    <mergeCell ref="X98:Z98"/>
    <mergeCell ref="AB98:AC98"/>
    <mergeCell ref="B97:C97"/>
    <mergeCell ref="D97:O97"/>
    <mergeCell ref="P97:W97"/>
    <mergeCell ref="X97:Z97"/>
    <mergeCell ref="AB97:AC97"/>
    <mergeCell ref="B100:C100"/>
    <mergeCell ref="D100:O100"/>
    <mergeCell ref="P100:W100"/>
    <mergeCell ref="X100:Z100"/>
    <mergeCell ref="AB100:AC100"/>
    <mergeCell ref="B99:C99"/>
    <mergeCell ref="D99:O99"/>
    <mergeCell ref="P99:W99"/>
    <mergeCell ref="X99:Z99"/>
    <mergeCell ref="AB99:AC99"/>
    <mergeCell ref="B108:F108"/>
    <mergeCell ref="G108:P108"/>
    <mergeCell ref="B109:F109"/>
    <mergeCell ref="G109:P109"/>
    <mergeCell ref="B112:G112"/>
    <mergeCell ref="I112:Q112"/>
    <mergeCell ref="B104:AD104"/>
    <mergeCell ref="C106:D106"/>
    <mergeCell ref="F106:M106"/>
    <mergeCell ref="O106:V106"/>
    <mergeCell ref="B119:AD119"/>
    <mergeCell ref="B134:G134"/>
    <mergeCell ref="I134:Q134"/>
    <mergeCell ref="B126:AD126"/>
    <mergeCell ref="C128:D128"/>
    <mergeCell ref="F128:I128"/>
    <mergeCell ref="K128:T128"/>
    <mergeCell ref="B123:C123"/>
    <mergeCell ref="D123:O123"/>
    <mergeCell ref="P123:W123"/>
    <mergeCell ref="X123:Z123"/>
    <mergeCell ref="AB123:AC123"/>
    <mergeCell ref="B130:G130"/>
    <mergeCell ref="I130:Q130"/>
    <mergeCell ref="B131:G131"/>
    <mergeCell ref="I131:Q131"/>
    <mergeCell ref="B47:C47"/>
    <mergeCell ref="D47:O47"/>
    <mergeCell ref="P47:W47"/>
    <mergeCell ref="X47:Z47"/>
    <mergeCell ref="AB47:AC47"/>
    <mergeCell ref="B122:C122"/>
    <mergeCell ref="D122:O122"/>
    <mergeCell ref="P122:W122"/>
    <mergeCell ref="X122:Z122"/>
    <mergeCell ref="AB122:AC122"/>
    <mergeCell ref="B48:C48"/>
    <mergeCell ref="D48:O48"/>
    <mergeCell ref="P48:W48"/>
    <mergeCell ref="X48:Z48"/>
    <mergeCell ref="AB48:AC48"/>
    <mergeCell ref="B121:C121"/>
    <mergeCell ref="D121:O121"/>
    <mergeCell ref="P121:W121"/>
    <mergeCell ref="X121:Z121"/>
    <mergeCell ref="AB121:AC121"/>
    <mergeCell ref="B113:G113"/>
    <mergeCell ref="I113:Q113"/>
    <mergeCell ref="B116:G116"/>
    <mergeCell ref="I116:Q116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Jaromír Krobot</cp:lastModifiedBy>
  <cp:lastPrinted>2018-10-03T12:46:27Z</cp:lastPrinted>
  <dcterms:created xsi:type="dcterms:W3CDTF">2017-11-04T21:14:04Z</dcterms:created>
  <dcterms:modified xsi:type="dcterms:W3CDTF">2023-07-18T08:34:53Z</dcterms:modified>
  <cp:category/>
  <cp:version/>
  <cp:contentType/>
  <cp:contentStatus/>
</cp:coreProperties>
</file>