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Náměšť/Kanalizace a vodovod/ZD/"/>
    </mc:Choice>
  </mc:AlternateContent>
  <xr:revisionPtr revIDLastSave="0" documentId="8_{53F09179-66BD-4A2F-AC32-35D93FD97ABF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Pol'!$A$1:$U$217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07" i="12" l="1"/>
  <c r="F39" i="1" s="1"/>
  <c r="F40" i="1" s="1"/>
  <c r="G23" i="1" s="1"/>
  <c r="G24" i="1" s="1"/>
  <c r="BA196" i="12"/>
  <c r="BA105" i="12"/>
  <c r="BA60" i="12"/>
  <c r="BA59" i="12"/>
  <c r="BA58" i="12"/>
  <c r="BA57" i="12"/>
  <c r="F9" i="12"/>
  <c r="G9" i="12" s="1"/>
  <c r="AD207" i="12" s="1"/>
  <c r="G39" i="1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6" i="12"/>
  <c r="G16" i="12" s="1"/>
  <c r="I16" i="12"/>
  <c r="K16" i="12"/>
  <c r="O16" i="12"/>
  <c r="Q16" i="12"/>
  <c r="U16" i="12"/>
  <c r="F21" i="12"/>
  <c r="G21" i="12" s="1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7" i="12"/>
  <c r="G27" i="12" s="1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33" i="12"/>
  <c r="G33" i="12" s="1"/>
  <c r="M33" i="12" s="1"/>
  <c r="I33" i="12"/>
  <c r="K33" i="12"/>
  <c r="O33" i="12"/>
  <c r="Q33" i="12"/>
  <c r="U33" i="12"/>
  <c r="F35" i="12"/>
  <c r="G35" i="12" s="1"/>
  <c r="I35" i="12"/>
  <c r="K35" i="12"/>
  <c r="O35" i="12"/>
  <c r="Q35" i="12"/>
  <c r="U35" i="12"/>
  <c r="F40" i="12"/>
  <c r="G40" i="12" s="1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Q34" i="12" s="1"/>
  <c r="U41" i="12"/>
  <c r="F42" i="12"/>
  <c r="G42" i="12" s="1"/>
  <c r="M42" i="12" s="1"/>
  <c r="I42" i="12"/>
  <c r="K42" i="12"/>
  <c r="O42" i="12"/>
  <c r="Q42" i="12"/>
  <c r="U42" i="12"/>
  <c r="F44" i="12"/>
  <c r="G44" i="12" s="1"/>
  <c r="I44" i="12"/>
  <c r="K44" i="12"/>
  <c r="O44" i="12"/>
  <c r="Q44" i="12"/>
  <c r="Q43" i="12" s="1"/>
  <c r="U44" i="12"/>
  <c r="F49" i="12"/>
  <c r="G49" i="12"/>
  <c r="M49" i="12" s="1"/>
  <c r="I49" i="12"/>
  <c r="K49" i="12"/>
  <c r="O49" i="12"/>
  <c r="Q49" i="12"/>
  <c r="U49" i="12"/>
  <c r="F54" i="12"/>
  <c r="G54" i="12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6" i="12"/>
  <c r="G56" i="12"/>
  <c r="M56" i="12" s="1"/>
  <c r="I56" i="12"/>
  <c r="K56" i="12"/>
  <c r="O56" i="12"/>
  <c r="Q56" i="12"/>
  <c r="U56" i="12"/>
  <c r="F63" i="12"/>
  <c r="G63" i="12"/>
  <c r="M63" i="12" s="1"/>
  <c r="I63" i="12"/>
  <c r="K63" i="12"/>
  <c r="O63" i="12"/>
  <c r="Q63" i="12"/>
  <c r="U63" i="12"/>
  <c r="F65" i="12"/>
  <c r="G65" i="12" s="1"/>
  <c r="M65" i="12" s="1"/>
  <c r="I65" i="12"/>
  <c r="K65" i="12"/>
  <c r="O65" i="12"/>
  <c r="Q65" i="12"/>
  <c r="U65" i="12"/>
  <c r="F70" i="12"/>
  <c r="G70" i="12" s="1"/>
  <c r="M70" i="12" s="1"/>
  <c r="I70" i="12"/>
  <c r="K70" i="12"/>
  <c r="O70" i="12"/>
  <c r="Q70" i="12"/>
  <c r="U70" i="12"/>
  <c r="F73" i="12"/>
  <c r="G73" i="12" s="1"/>
  <c r="I73" i="12"/>
  <c r="K73" i="12"/>
  <c r="O73" i="12"/>
  <c r="Q73" i="12"/>
  <c r="U73" i="12"/>
  <c r="F75" i="12"/>
  <c r="G75" i="12" s="1"/>
  <c r="M75" i="12" s="1"/>
  <c r="I75" i="12"/>
  <c r="K75" i="12"/>
  <c r="O75" i="12"/>
  <c r="Q75" i="12"/>
  <c r="U75" i="12"/>
  <c r="F76" i="12"/>
  <c r="G76" i="12"/>
  <c r="M76" i="12" s="1"/>
  <c r="I76" i="12"/>
  <c r="I72" i="12" s="1"/>
  <c r="K76" i="12"/>
  <c r="O76" i="12"/>
  <c r="Q76" i="12"/>
  <c r="U76" i="12"/>
  <c r="F78" i="12"/>
  <c r="G78" i="12" s="1"/>
  <c r="M78" i="12" s="1"/>
  <c r="I78" i="12"/>
  <c r="K78" i="12"/>
  <c r="O78" i="12"/>
  <c r="Q78" i="12"/>
  <c r="U78" i="12"/>
  <c r="F79" i="12"/>
  <c r="G79" i="12" s="1"/>
  <c r="M79" i="12" s="1"/>
  <c r="I79" i="12"/>
  <c r="K79" i="12"/>
  <c r="O79" i="12"/>
  <c r="Q79" i="12"/>
  <c r="U79" i="12"/>
  <c r="F81" i="12"/>
  <c r="G81" i="12"/>
  <c r="M81" i="12" s="1"/>
  <c r="I81" i="12"/>
  <c r="K81" i="12"/>
  <c r="O81" i="12"/>
  <c r="Q81" i="12"/>
  <c r="U81" i="12"/>
  <c r="U80" i="12" s="1"/>
  <c r="F86" i="12"/>
  <c r="G86" i="12" s="1"/>
  <c r="M86" i="12" s="1"/>
  <c r="I86" i="12"/>
  <c r="K86" i="12"/>
  <c r="O86" i="12"/>
  <c r="Q86" i="12"/>
  <c r="U86" i="12"/>
  <c r="F88" i="12"/>
  <c r="G88" i="12"/>
  <c r="M88" i="12" s="1"/>
  <c r="I88" i="12"/>
  <c r="I80" i="12" s="1"/>
  <c r="K88" i="12"/>
  <c r="O88" i="12"/>
  <c r="Q88" i="12"/>
  <c r="U88" i="12"/>
  <c r="F91" i="12"/>
  <c r="G91" i="12" s="1"/>
  <c r="I91" i="12"/>
  <c r="K91" i="12"/>
  <c r="O91" i="12"/>
  <c r="Q91" i="12"/>
  <c r="U91" i="12"/>
  <c r="F92" i="12"/>
  <c r="G92" i="12" s="1"/>
  <c r="M92" i="12" s="1"/>
  <c r="I92" i="12"/>
  <c r="K92" i="12"/>
  <c r="O92" i="12"/>
  <c r="Q92" i="12"/>
  <c r="U92" i="12"/>
  <c r="F94" i="12"/>
  <c r="G94" i="12" s="1"/>
  <c r="M94" i="12" s="1"/>
  <c r="I94" i="12"/>
  <c r="K94" i="12"/>
  <c r="O94" i="12"/>
  <c r="Q94" i="12"/>
  <c r="U94" i="12"/>
  <c r="F95" i="12"/>
  <c r="G95" i="12" s="1"/>
  <c r="M95" i="12" s="1"/>
  <c r="I95" i="12"/>
  <c r="K95" i="12"/>
  <c r="O95" i="12"/>
  <c r="Q95" i="12"/>
  <c r="U95" i="12"/>
  <c r="F96" i="12"/>
  <c r="G96" i="12" s="1"/>
  <c r="M96" i="12" s="1"/>
  <c r="I96" i="12"/>
  <c r="K96" i="12"/>
  <c r="O96" i="12"/>
  <c r="Q96" i="12"/>
  <c r="U96" i="12"/>
  <c r="F98" i="12"/>
  <c r="G98" i="12" s="1"/>
  <c r="M98" i="12" s="1"/>
  <c r="I98" i="12"/>
  <c r="K98" i="12"/>
  <c r="O98" i="12"/>
  <c r="Q98" i="12"/>
  <c r="U98" i="12"/>
  <c r="F99" i="12"/>
  <c r="G99" i="12" s="1"/>
  <c r="M99" i="12" s="1"/>
  <c r="I99" i="12"/>
  <c r="K99" i="12"/>
  <c r="O99" i="12"/>
  <c r="Q99" i="12"/>
  <c r="U99" i="12"/>
  <c r="F100" i="12"/>
  <c r="G100" i="12" s="1"/>
  <c r="M100" i="12" s="1"/>
  <c r="I100" i="12"/>
  <c r="K100" i="12"/>
  <c r="O100" i="12"/>
  <c r="Q100" i="12"/>
  <c r="U100" i="12"/>
  <c r="F101" i="12"/>
  <c r="G101" i="12" s="1"/>
  <c r="M101" i="12" s="1"/>
  <c r="I101" i="12"/>
  <c r="K101" i="12"/>
  <c r="O101" i="12"/>
  <c r="Q101" i="12"/>
  <c r="U101" i="12"/>
  <c r="F102" i="12"/>
  <c r="G102" i="12" s="1"/>
  <c r="M102" i="12" s="1"/>
  <c r="I102" i="12"/>
  <c r="K102" i="12"/>
  <c r="O102" i="12"/>
  <c r="Q102" i="12"/>
  <c r="U102" i="12"/>
  <c r="F103" i="12"/>
  <c r="G103" i="12" s="1"/>
  <c r="M103" i="12" s="1"/>
  <c r="I103" i="12"/>
  <c r="K103" i="12"/>
  <c r="O103" i="12"/>
  <c r="Q103" i="12"/>
  <c r="U103" i="12"/>
  <c r="F104" i="12"/>
  <c r="G104" i="12" s="1"/>
  <c r="M104" i="12" s="1"/>
  <c r="I104" i="12"/>
  <c r="K104" i="12"/>
  <c r="O104" i="12"/>
  <c r="Q104" i="12"/>
  <c r="U104" i="12"/>
  <c r="F108" i="12"/>
  <c r="G108" i="12" s="1"/>
  <c r="I108" i="12"/>
  <c r="K108" i="12"/>
  <c r="O108" i="12"/>
  <c r="Q108" i="12"/>
  <c r="U108" i="12"/>
  <c r="F109" i="12"/>
  <c r="G109" i="12" s="1"/>
  <c r="M109" i="12" s="1"/>
  <c r="I109" i="12"/>
  <c r="K109" i="12"/>
  <c r="O109" i="12"/>
  <c r="Q109" i="12"/>
  <c r="U109" i="12"/>
  <c r="F111" i="12"/>
  <c r="G111" i="12" s="1"/>
  <c r="M111" i="12" s="1"/>
  <c r="I111" i="12"/>
  <c r="K111" i="12"/>
  <c r="O111" i="12"/>
  <c r="Q111" i="12"/>
  <c r="U111" i="12"/>
  <c r="F113" i="12"/>
  <c r="G113" i="12" s="1"/>
  <c r="M113" i="12" s="1"/>
  <c r="I113" i="12"/>
  <c r="K113" i="12"/>
  <c r="O113" i="12"/>
  <c r="Q113" i="12"/>
  <c r="U113" i="12"/>
  <c r="F115" i="12"/>
  <c r="G115" i="12" s="1"/>
  <c r="M115" i="12" s="1"/>
  <c r="I115" i="12"/>
  <c r="K115" i="12"/>
  <c r="O115" i="12"/>
  <c r="Q115" i="12"/>
  <c r="U115" i="12"/>
  <c r="F117" i="12"/>
  <c r="G117" i="12"/>
  <c r="M117" i="12" s="1"/>
  <c r="I117" i="12"/>
  <c r="K117" i="12"/>
  <c r="O117" i="12"/>
  <c r="Q117" i="12"/>
  <c r="U117" i="12"/>
  <c r="F119" i="12"/>
  <c r="G119" i="12" s="1"/>
  <c r="M119" i="12" s="1"/>
  <c r="I119" i="12"/>
  <c r="K119" i="12"/>
  <c r="O119" i="12"/>
  <c r="Q119" i="12"/>
  <c r="U119" i="12"/>
  <c r="F121" i="12"/>
  <c r="G121" i="12" s="1"/>
  <c r="M121" i="12" s="1"/>
  <c r="I121" i="12"/>
  <c r="K121" i="12"/>
  <c r="O121" i="12"/>
  <c r="Q121" i="12"/>
  <c r="U121" i="12"/>
  <c r="F123" i="12"/>
  <c r="G123" i="12" s="1"/>
  <c r="M123" i="12" s="1"/>
  <c r="I123" i="12"/>
  <c r="K123" i="12"/>
  <c r="O123" i="12"/>
  <c r="Q123" i="12"/>
  <c r="U123" i="12"/>
  <c r="F125" i="12"/>
  <c r="G125" i="12" s="1"/>
  <c r="M125" i="12" s="1"/>
  <c r="I125" i="12"/>
  <c r="K125" i="12"/>
  <c r="O125" i="12"/>
  <c r="Q125" i="12"/>
  <c r="U125" i="12"/>
  <c r="F127" i="12"/>
  <c r="G127" i="12" s="1"/>
  <c r="M127" i="12" s="1"/>
  <c r="I127" i="12"/>
  <c r="K127" i="12"/>
  <c r="O127" i="12"/>
  <c r="Q127" i="12"/>
  <c r="U127" i="12"/>
  <c r="F128" i="12"/>
  <c r="G128" i="12"/>
  <c r="M128" i="12" s="1"/>
  <c r="I128" i="12"/>
  <c r="K128" i="12"/>
  <c r="O128" i="12"/>
  <c r="Q128" i="12"/>
  <c r="U128" i="12"/>
  <c r="F129" i="12"/>
  <c r="G129" i="12" s="1"/>
  <c r="M129" i="12" s="1"/>
  <c r="I129" i="12"/>
  <c r="K129" i="12"/>
  <c r="O129" i="12"/>
  <c r="Q129" i="12"/>
  <c r="U129" i="12"/>
  <c r="F131" i="12"/>
  <c r="G131" i="12" s="1"/>
  <c r="M131" i="12" s="1"/>
  <c r="I131" i="12"/>
  <c r="K131" i="12"/>
  <c r="O131" i="12"/>
  <c r="Q131" i="12"/>
  <c r="U131" i="12"/>
  <c r="F132" i="12"/>
  <c r="G132" i="12" s="1"/>
  <c r="M132" i="12" s="1"/>
  <c r="I132" i="12"/>
  <c r="K132" i="12"/>
  <c r="O132" i="12"/>
  <c r="Q132" i="12"/>
  <c r="U132" i="12"/>
  <c r="F134" i="12"/>
  <c r="G134" i="12" s="1"/>
  <c r="M134" i="12" s="1"/>
  <c r="I134" i="12"/>
  <c r="K134" i="12"/>
  <c r="O134" i="12"/>
  <c r="Q134" i="12"/>
  <c r="U134" i="12"/>
  <c r="F135" i="12"/>
  <c r="G135" i="12" s="1"/>
  <c r="M135" i="12" s="1"/>
  <c r="I135" i="12"/>
  <c r="K135" i="12"/>
  <c r="O135" i="12"/>
  <c r="Q135" i="12"/>
  <c r="U135" i="12"/>
  <c r="F136" i="12"/>
  <c r="G136" i="12"/>
  <c r="M136" i="12" s="1"/>
  <c r="I136" i="12"/>
  <c r="K136" i="12"/>
  <c r="O136" i="12"/>
  <c r="Q136" i="12"/>
  <c r="U136" i="12"/>
  <c r="F137" i="12"/>
  <c r="G137" i="12" s="1"/>
  <c r="M137" i="12" s="1"/>
  <c r="I137" i="12"/>
  <c r="K137" i="12"/>
  <c r="O137" i="12"/>
  <c r="Q137" i="12"/>
  <c r="U137" i="12"/>
  <c r="F138" i="12"/>
  <c r="G138" i="12" s="1"/>
  <c r="M138" i="12" s="1"/>
  <c r="I138" i="12"/>
  <c r="K138" i="12"/>
  <c r="O138" i="12"/>
  <c r="Q138" i="12"/>
  <c r="U138" i="12"/>
  <c r="F139" i="12"/>
  <c r="G139" i="12" s="1"/>
  <c r="M139" i="12" s="1"/>
  <c r="I139" i="12"/>
  <c r="K139" i="12"/>
  <c r="O139" i="12"/>
  <c r="Q139" i="12"/>
  <c r="U139" i="12"/>
  <c r="F140" i="12"/>
  <c r="G140" i="12" s="1"/>
  <c r="M140" i="12" s="1"/>
  <c r="I140" i="12"/>
  <c r="K140" i="12"/>
  <c r="O140" i="12"/>
  <c r="Q140" i="12"/>
  <c r="U140" i="12"/>
  <c r="F141" i="12"/>
  <c r="G141" i="12" s="1"/>
  <c r="M141" i="12" s="1"/>
  <c r="I141" i="12"/>
  <c r="K141" i="12"/>
  <c r="O141" i="12"/>
  <c r="Q141" i="12"/>
  <c r="U141" i="12"/>
  <c r="F142" i="12"/>
  <c r="G142" i="12"/>
  <c r="M142" i="12" s="1"/>
  <c r="I142" i="12"/>
  <c r="K142" i="12"/>
  <c r="O142" i="12"/>
  <c r="Q142" i="12"/>
  <c r="U142" i="12"/>
  <c r="F143" i="12"/>
  <c r="G143" i="12" s="1"/>
  <c r="M143" i="12" s="1"/>
  <c r="I143" i="12"/>
  <c r="K143" i="12"/>
  <c r="O143" i="12"/>
  <c r="Q143" i="12"/>
  <c r="U143" i="12"/>
  <c r="F144" i="12"/>
  <c r="G144" i="12" s="1"/>
  <c r="M144" i="12" s="1"/>
  <c r="I144" i="12"/>
  <c r="K144" i="12"/>
  <c r="O144" i="12"/>
  <c r="Q144" i="12"/>
  <c r="U144" i="12"/>
  <c r="F145" i="12"/>
  <c r="G145" i="12" s="1"/>
  <c r="M145" i="12" s="1"/>
  <c r="I145" i="12"/>
  <c r="K145" i="12"/>
  <c r="O145" i="12"/>
  <c r="Q145" i="12"/>
  <c r="U145" i="12"/>
  <c r="F146" i="12"/>
  <c r="G146" i="12" s="1"/>
  <c r="M146" i="12" s="1"/>
  <c r="I146" i="12"/>
  <c r="K146" i="12"/>
  <c r="O146" i="12"/>
  <c r="Q146" i="12"/>
  <c r="U146" i="12"/>
  <c r="F147" i="12"/>
  <c r="G147" i="12" s="1"/>
  <c r="M147" i="12" s="1"/>
  <c r="I147" i="12"/>
  <c r="K147" i="12"/>
  <c r="O147" i="12"/>
  <c r="Q147" i="12"/>
  <c r="U147" i="12"/>
  <c r="F148" i="12"/>
  <c r="G148" i="12"/>
  <c r="M148" i="12" s="1"/>
  <c r="I148" i="12"/>
  <c r="K148" i="12"/>
  <c r="O148" i="12"/>
  <c r="Q148" i="12"/>
  <c r="U148" i="12"/>
  <c r="F149" i="12"/>
  <c r="G149" i="12" s="1"/>
  <c r="M149" i="12" s="1"/>
  <c r="I149" i="12"/>
  <c r="K149" i="12"/>
  <c r="O149" i="12"/>
  <c r="Q149" i="12"/>
  <c r="U149" i="12"/>
  <c r="F150" i="12"/>
  <c r="G150" i="12" s="1"/>
  <c r="M150" i="12" s="1"/>
  <c r="I150" i="12"/>
  <c r="K150" i="12"/>
  <c r="O150" i="12"/>
  <c r="Q150" i="12"/>
  <c r="U150" i="12"/>
  <c r="F151" i="12"/>
  <c r="G151" i="12" s="1"/>
  <c r="M151" i="12" s="1"/>
  <c r="I151" i="12"/>
  <c r="K151" i="12"/>
  <c r="O151" i="12"/>
  <c r="Q151" i="12"/>
  <c r="U151" i="12"/>
  <c r="F152" i="12"/>
  <c r="G152" i="12" s="1"/>
  <c r="M152" i="12" s="1"/>
  <c r="I152" i="12"/>
  <c r="K152" i="12"/>
  <c r="O152" i="12"/>
  <c r="Q152" i="12"/>
  <c r="U152" i="12"/>
  <c r="F153" i="12"/>
  <c r="G153" i="12" s="1"/>
  <c r="M153" i="12" s="1"/>
  <c r="I153" i="12"/>
  <c r="K153" i="12"/>
  <c r="O153" i="12"/>
  <c r="Q153" i="12"/>
  <c r="U153" i="12"/>
  <c r="F154" i="12"/>
  <c r="G154" i="12"/>
  <c r="M154" i="12" s="1"/>
  <c r="I154" i="12"/>
  <c r="K154" i="12"/>
  <c r="O154" i="12"/>
  <c r="Q154" i="12"/>
  <c r="U154" i="12"/>
  <c r="F155" i="12"/>
  <c r="G155" i="12" s="1"/>
  <c r="M155" i="12" s="1"/>
  <c r="I155" i="12"/>
  <c r="K155" i="12"/>
  <c r="O155" i="12"/>
  <c r="Q155" i="12"/>
  <c r="U155" i="12"/>
  <c r="F156" i="12"/>
  <c r="G156" i="12" s="1"/>
  <c r="M156" i="12" s="1"/>
  <c r="I156" i="12"/>
  <c r="K156" i="12"/>
  <c r="O156" i="12"/>
  <c r="Q156" i="12"/>
  <c r="U156" i="12"/>
  <c r="F157" i="12"/>
  <c r="G157" i="12" s="1"/>
  <c r="M157" i="12" s="1"/>
  <c r="I157" i="12"/>
  <c r="K157" i="12"/>
  <c r="O157" i="12"/>
  <c r="Q157" i="12"/>
  <c r="U157" i="12"/>
  <c r="F158" i="12"/>
  <c r="G158" i="12" s="1"/>
  <c r="M158" i="12" s="1"/>
  <c r="I158" i="12"/>
  <c r="K158" i="12"/>
  <c r="O158" i="12"/>
  <c r="Q158" i="12"/>
  <c r="U158" i="12"/>
  <c r="F159" i="12"/>
  <c r="G159" i="12" s="1"/>
  <c r="M159" i="12" s="1"/>
  <c r="I159" i="12"/>
  <c r="K159" i="12"/>
  <c r="O159" i="12"/>
  <c r="Q159" i="12"/>
  <c r="U159" i="12"/>
  <c r="F160" i="12"/>
  <c r="G160" i="12"/>
  <c r="M160" i="12" s="1"/>
  <c r="I160" i="12"/>
  <c r="K160" i="12"/>
  <c r="O160" i="12"/>
  <c r="Q160" i="12"/>
  <c r="U160" i="12"/>
  <c r="F161" i="12"/>
  <c r="G161" i="12" s="1"/>
  <c r="M161" i="12" s="1"/>
  <c r="I161" i="12"/>
  <c r="K161" i="12"/>
  <c r="O161" i="12"/>
  <c r="Q161" i="12"/>
  <c r="U161" i="12"/>
  <c r="F163" i="12"/>
  <c r="G163" i="12"/>
  <c r="M163" i="12" s="1"/>
  <c r="I163" i="12"/>
  <c r="K163" i="12"/>
  <c r="O163" i="12"/>
  <c r="Q163" i="12"/>
  <c r="U163" i="12"/>
  <c r="F164" i="12"/>
  <c r="G164" i="12" s="1"/>
  <c r="M164" i="12" s="1"/>
  <c r="I164" i="12"/>
  <c r="K164" i="12"/>
  <c r="O164" i="12"/>
  <c r="Q164" i="12"/>
  <c r="U164" i="12"/>
  <c r="F165" i="12"/>
  <c r="G165" i="12" s="1"/>
  <c r="M165" i="12" s="1"/>
  <c r="I165" i="12"/>
  <c r="K165" i="12"/>
  <c r="O165" i="12"/>
  <c r="Q165" i="12"/>
  <c r="U165" i="12"/>
  <c r="F166" i="12"/>
  <c r="G166" i="12" s="1"/>
  <c r="M166" i="12" s="1"/>
  <c r="I166" i="12"/>
  <c r="K166" i="12"/>
  <c r="O166" i="12"/>
  <c r="Q166" i="12"/>
  <c r="U166" i="12"/>
  <c r="F168" i="12"/>
  <c r="G168" i="12" s="1"/>
  <c r="I168" i="12"/>
  <c r="K168" i="12"/>
  <c r="O168" i="12"/>
  <c r="Q168" i="12"/>
  <c r="U168" i="12"/>
  <c r="F170" i="12"/>
  <c r="G170" i="12" s="1"/>
  <c r="M170" i="12" s="1"/>
  <c r="I170" i="12"/>
  <c r="K170" i="12"/>
  <c r="O170" i="12"/>
  <c r="Q170" i="12"/>
  <c r="U170" i="12"/>
  <c r="F171" i="12"/>
  <c r="G171" i="12" s="1"/>
  <c r="M171" i="12" s="1"/>
  <c r="I171" i="12"/>
  <c r="K171" i="12"/>
  <c r="O171" i="12"/>
  <c r="Q171" i="12"/>
  <c r="U171" i="12"/>
  <c r="F173" i="12"/>
  <c r="G173" i="12" s="1"/>
  <c r="M173" i="12" s="1"/>
  <c r="I173" i="12"/>
  <c r="K173" i="12"/>
  <c r="O173" i="12"/>
  <c r="Q173" i="12"/>
  <c r="U173" i="12"/>
  <c r="F174" i="12"/>
  <c r="G174" i="12" s="1"/>
  <c r="M174" i="12" s="1"/>
  <c r="I174" i="12"/>
  <c r="K174" i="12"/>
  <c r="O174" i="12"/>
  <c r="Q174" i="12"/>
  <c r="U174" i="12"/>
  <c r="F175" i="12"/>
  <c r="G175" i="12" s="1"/>
  <c r="M175" i="12" s="1"/>
  <c r="I175" i="12"/>
  <c r="K175" i="12"/>
  <c r="O175" i="12"/>
  <c r="Q175" i="12"/>
  <c r="U175" i="12"/>
  <c r="F176" i="12"/>
  <c r="G176" i="12" s="1"/>
  <c r="M176" i="12" s="1"/>
  <c r="I176" i="12"/>
  <c r="K176" i="12"/>
  <c r="O176" i="12"/>
  <c r="Q176" i="12"/>
  <c r="U176" i="12"/>
  <c r="F178" i="12"/>
  <c r="G178" i="12" s="1"/>
  <c r="M178" i="12" s="1"/>
  <c r="I178" i="12"/>
  <c r="K178" i="12"/>
  <c r="O178" i="12"/>
  <c r="Q178" i="12"/>
  <c r="U178" i="12"/>
  <c r="F180" i="12"/>
  <c r="G180" i="12" s="1"/>
  <c r="M180" i="12" s="1"/>
  <c r="I180" i="12"/>
  <c r="K180" i="12"/>
  <c r="O180" i="12"/>
  <c r="Q180" i="12"/>
  <c r="U180" i="12"/>
  <c r="F182" i="12"/>
  <c r="G182" i="12" s="1"/>
  <c r="M182" i="12" s="1"/>
  <c r="I182" i="12"/>
  <c r="K182" i="12"/>
  <c r="O182" i="12"/>
  <c r="Q182" i="12"/>
  <c r="U182" i="12"/>
  <c r="F184" i="12"/>
  <c r="G184" i="12" s="1"/>
  <c r="M184" i="12" s="1"/>
  <c r="I184" i="12"/>
  <c r="K184" i="12"/>
  <c r="O184" i="12"/>
  <c r="Q184" i="12"/>
  <c r="U184" i="12"/>
  <c r="F186" i="12"/>
  <c r="G186" i="12"/>
  <c r="M186" i="12" s="1"/>
  <c r="I186" i="12"/>
  <c r="K186" i="12"/>
  <c r="O186" i="12"/>
  <c r="Q186" i="12"/>
  <c r="U186" i="12"/>
  <c r="F187" i="12"/>
  <c r="G187" i="12" s="1"/>
  <c r="M187" i="12" s="1"/>
  <c r="I187" i="12"/>
  <c r="K187" i="12"/>
  <c r="O187" i="12"/>
  <c r="Q187" i="12"/>
  <c r="U187" i="12"/>
  <c r="F189" i="12"/>
  <c r="G189" i="12" s="1"/>
  <c r="M189" i="12" s="1"/>
  <c r="I189" i="12"/>
  <c r="K189" i="12"/>
  <c r="O189" i="12"/>
  <c r="Q189" i="12"/>
  <c r="U189" i="12"/>
  <c r="F191" i="12"/>
  <c r="G191" i="12"/>
  <c r="M191" i="12" s="1"/>
  <c r="I191" i="12"/>
  <c r="K191" i="12"/>
  <c r="O191" i="12"/>
  <c r="Q191" i="12"/>
  <c r="U191" i="12"/>
  <c r="F193" i="12"/>
  <c r="G193" i="12" s="1"/>
  <c r="M193" i="12" s="1"/>
  <c r="I193" i="12"/>
  <c r="K193" i="12"/>
  <c r="O193" i="12"/>
  <c r="Q193" i="12"/>
  <c r="U193" i="12"/>
  <c r="F195" i="12"/>
  <c r="G195" i="12" s="1"/>
  <c r="M195" i="12" s="1"/>
  <c r="I195" i="12"/>
  <c r="K195" i="12"/>
  <c r="O195" i="12"/>
  <c r="Q195" i="12"/>
  <c r="U195" i="12"/>
  <c r="F197" i="12"/>
  <c r="G197" i="12"/>
  <c r="M197" i="12" s="1"/>
  <c r="I197" i="12"/>
  <c r="K197" i="12"/>
  <c r="O197" i="12"/>
  <c r="Q197" i="12"/>
  <c r="U197" i="12"/>
  <c r="F199" i="12"/>
  <c r="G199" i="12" s="1"/>
  <c r="I199" i="12"/>
  <c r="K199" i="12"/>
  <c r="O199" i="12"/>
  <c r="Q199" i="12"/>
  <c r="U199" i="12"/>
  <c r="F200" i="12"/>
  <c r="G200" i="12"/>
  <c r="M200" i="12" s="1"/>
  <c r="I200" i="12"/>
  <c r="K200" i="12"/>
  <c r="O200" i="12"/>
  <c r="Q200" i="12"/>
  <c r="U200" i="12"/>
  <c r="F201" i="12"/>
  <c r="G201" i="12"/>
  <c r="M201" i="12" s="1"/>
  <c r="I201" i="12"/>
  <c r="K201" i="12"/>
  <c r="O201" i="12"/>
  <c r="Q201" i="12"/>
  <c r="U201" i="12"/>
  <c r="F202" i="12"/>
  <c r="G202" i="12" s="1"/>
  <c r="M202" i="12" s="1"/>
  <c r="I202" i="12"/>
  <c r="K202" i="12"/>
  <c r="O202" i="12"/>
  <c r="Q202" i="12"/>
  <c r="U202" i="12"/>
  <c r="F203" i="12"/>
  <c r="G203" i="12"/>
  <c r="I203" i="12"/>
  <c r="K203" i="12"/>
  <c r="M203" i="12"/>
  <c r="O203" i="12"/>
  <c r="Q203" i="12"/>
  <c r="U203" i="12"/>
  <c r="U204" i="12"/>
  <c r="F205" i="12"/>
  <c r="G205" i="12" s="1"/>
  <c r="I205" i="12"/>
  <c r="I204" i="12" s="1"/>
  <c r="K205" i="12"/>
  <c r="K204" i="12" s="1"/>
  <c r="O205" i="12"/>
  <c r="O204" i="12" s="1"/>
  <c r="Q205" i="12"/>
  <c r="Q204" i="12" s="1"/>
  <c r="U205" i="12"/>
  <c r="I20" i="1"/>
  <c r="I19" i="1"/>
  <c r="I18" i="1"/>
  <c r="I17" i="1"/>
  <c r="G27" i="1"/>
  <c r="J28" i="1"/>
  <c r="J26" i="1"/>
  <c r="G38" i="1"/>
  <c r="F38" i="1"/>
  <c r="J23" i="1"/>
  <c r="J24" i="1"/>
  <c r="J25" i="1"/>
  <c r="J27" i="1"/>
  <c r="E24" i="1"/>
  <c r="E26" i="1"/>
  <c r="H39" i="1" l="1"/>
  <c r="I39" i="1" s="1"/>
  <c r="I40" i="1" s="1"/>
  <c r="J39" i="1" s="1"/>
  <c r="J40" i="1" s="1"/>
  <c r="G40" i="1"/>
  <c r="G25" i="1" s="1"/>
  <c r="G26" i="1" s="1"/>
  <c r="K167" i="12"/>
  <c r="K90" i="12"/>
  <c r="Q80" i="12"/>
  <c r="Q72" i="12"/>
  <c r="K62" i="12"/>
  <c r="O43" i="12"/>
  <c r="U34" i="12"/>
  <c r="I15" i="12"/>
  <c r="I107" i="12"/>
  <c r="O80" i="12"/>
  <c r="O72" i="12"/>
  <c r="I62" i="12"/>
  <c r="Q15" i="12"/>
  <c r="K15" i="12"/>
  <c r="U198" i="12"/>
  <c r="I167" i="12"/>
  <c r="I90" i="12"/>
  <c r="U72" i="12"/>
  <c r="U62" i="12"/>
  <c r="K43" i="12"/>
  <c r="U8" i="12"/>
  <c r="Q107" i="12"/>
  <c r="K107" i="12"/>
  <c r="M62" i="12"/>
  <c r="Q198" i="12"/>
  <c r="O198" i="12"/>
  <c r="Q62" i="12"/>
  <c r="I43" i="12"/>
  <c r="K34" i="12"/>
  <c r="Q8" i="12"/>
  <c r="K198" i="12"/>
  <c r="Q167" i="12"/>
  <c r="K72" i="12"/>
  <c r="O62" i="12"/>
  <c r="O34" i="12"/>
  <c r="U15" i="12"/>
  <c r="O8" i="12"/>
  <c r="O167" i="12"/>
  <c r="Q90" i="12"/>
  <c r="K80" i="12"/>
  <c r="I34" i="12"/>
  <c r="K8" i="12"/>
  <c r="I198" i="12"/>
  <c r="U167" i="12"/>
  <c r="U107" i="12"/>
  <c r="O107" i="12"/>
  <c r="U90" i="12"/>
  <c r="O90" i="12"/>
  <c r="U43" i="12"/>
  <c r="O15" i="12"/>
  <c r="I8" i="12"/>
  <c r="H40" i="1"/>
  <c r="M91" i="12"/>
  <c r="M90" i="12" s="1"/>
  <c r="G90" i="12"/>
  <c r="I54" i="1" s="1"/>
  <c r="M35" i="12"/>
  <c r="M34" i="12" s="1"/>
  <c r="G34" i="12"/>
  <c r="I49" i="1" s="1"/>
  <c r="M16" i="12"/>
  <c r="M15" i="12" s="1"/>
  <c r="G15" i="12"/>
  <c r="I48" i="1" s="1"/>
  <c r="G8" i="12"/>
  <c r="M9" i="12"/>
  <c r="M8" i="12" s="1"/>
  <c r="M168" i="12"/>
  <c r="M167" i="12" s="1"/>
  <c r="G167" i="12"/>
  <c r="I56" i="1" s="1"/>
  <c r="M73" i="12"/>
  <c r="M72" i="12" s="1"/>
  <c r="G72" i="12"/>
  <c r="I52" i="1" s="1"/>
  <c r="M199" i="12"/>
  <c r="M198" i="12" s="1"/>
  <c r="G198" i="12"/>
  <c r="I57" i="1" s="1"/>
  <c r="M44" i="12"/>
  <c r="M43" i="12" s="1"/>
  <c r="G43" i="12"/>
  <c r="I50" i="1" s="1"/>
  <c r="G107" i="12"/>
  <c r="I55" i="1" s="1"/>
  <c r="M108" i="12"/>
  <c r="M107" i="12" s="1"/>
  <c r="M205" i="12"/>
  <c r="M204" i="12" s="1"/>
  <c r="G204" i="12"/>
  <c r="I58" i="1" s="1"/>
  <c r="M80" i="12"/>
  <c r="G80" i="12"/>
  <c r="I53" i="1" s="1"/>
  <c r="G62" i="12"/>
  <c r="I51" i="1" s="1"/>
  <c r="G28" i="1" l="1"/>
  <c r="G29" i="1"/>
  <c r="I47" i="1"/>
  <c r="G207" i="12"/>
  <c r="I16" i="1" l="1"/>
  <c r="I21" i="1" s="1"/>
  <c r="I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<sst xmlns="http://schemas.openxmlformats.org/spreadsheetml/2006/main" count="808" uniqueCount="418">
  <si>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</si>
  <si>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</si>
  <si>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</si>
  <si>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</si>
  <si>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</si>
  <si>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</si>
  <si>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</si>
  <si>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</si>
  <si>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</si>
  <si>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</si>
  <si>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</si>
  <si>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</si>
  <si>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</si>
  <si>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</si>
  <si>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</si>
  <si>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</si>
  <si>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</si>
  <si>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</si>
  <si>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</si>
  <si>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</si>
  <si>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</si>
  <si>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</si>
  <si>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</si>
  <si>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</si>
  <si>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</si>
  <si>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</si>
  <si>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</si>
  <si>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</si>
  <si>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</si>
  <si>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</si>
  <si>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</si>
  <si>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</si>
  <si>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</si>
  <si>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</si>
  <si>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</si>
  <si>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</si>
  <si>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</si>
  <si>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</si>
  <si>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</si>
  <si>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</si>
  <si>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</si>
  <si>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</si>
  <si>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</si>
  <si>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Náměšť n.Oslavou</t>
  </si>
  <si>
    <t>Rozpočet:</t>
  </si>
  <si>
    <t>Misto</t>
  </si>
  <si>
    <t>Palackého ul., kanalizace a vodovod</t>
  </si>
  <si>
    <t xml:space="preserve"> </t>
  </si>
  <si>
    <t>Rozpočet</t>
  </si>
  <si>
    <t>Celkem za stavbu</t>
  </si>
  <si>
    <t>CZK</t>
  </si>
  <si>
    <t>Rekapitulace dílů</t>
  </si>
  <si>
    <t>Typ dílu</t>
  </si>
  <si>
    <t>11</t>
  </si>
  <si>
    <t>Přípravné a přidružené práce</t>
  </si>
  <si>
    <t>13</t>
  </si>
  <si>
    <t>Hloubené vykopávky</t>
  </si>
  <si>
    <t>15</t>
  </si>
  <si>
    <t>Roubení</t>
  </si>
  <si>
    <t>16</t>
  </si>
  <si>
    <t>Přemístění výkopku</t>
  </si>
  <si>
    <t>17</t>
  </si>
  <si>
    <t>Konstrukce ze zemin</t>
  </si>
  <si>
    <t>21</t>
  </si>
  <si>
    <t>Úprava podloží a základ.spáry</t>
  </si>
  <si>
    <t>45</t>
  </si>
  <si>
    <t>Podkladní a vedlejší konstrukce</t>
  </si>
  <si>
    <t>5</t>
  </si>
  <si>
    <t>Komunikace</t>
  </si>
  <si>
    <t>87</t>
  </si>
  <si>
    <t>Potrubí z trub z plast.hmot</t>
  </si>
  <si>
    <t>89</t>
  </si>
  <si>
    <t>Ostatní konstrukce na trub.ved</t>
  </si>
  <si>
    <t>93</t>
  </si>
  <si>
    <t>Dokončovací práce inž.staveb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</si>
  <si>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</si>
  <si>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</si>
  <si>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</si>
  <si>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</si>
  <si>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</si>
  <si>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</si>
  <si>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</si>
  <si>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</si>
  <si>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</si>
  <si>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</si>
  <si>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</si>
  <si>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</si>
  <si>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</si>
  <si>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</si>
  <si>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</si>
  <si>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</si>
  <si>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</si>
  <si>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</si>
  <si>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</si>
  <si>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</si>
  <si>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</si>
  <si>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</si>
  <si>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</si>
  <si>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</si>
  <si>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</si>
  <si>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</si>
  <si>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</si>
  <si>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</si>
  <si>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</si>
  <si>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</si>
  <si>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</si>
  <si>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115101201R00</t>
  </si>
  <si>
    <t>Čerpání vody na výšku do 10 m, přítok do 500 l</t>
  </si>
  <si>
    <t>h</t>
  </si>
  <si>
    <t>POL1_0</t>
  </si>
  <si>
    <t>115101301R00</t>
  </si>
  <si>
    <t>Pohotovost čerp.soupravy, výška 10 m, přítok 500 l</t>
  </si>
  <si>
    <t>den</t>
  </si>
  <si>
    <t>119001401R00</t>
  </si>
  <si>
    <t>Dočasné zajištění ocelového potrubí do DN 200 mm</t>
  </si>
  <si>
    <t>m</t>
  </si>
  <si>
    <t>119001421R00</t>
  </si>
  <si>
    <t>Dočasné zajištění kabelů - do počtu 3 kabelů</t>
  </si>
  <si>
    <t>59213344R</t>
  </si>
  <si>
    <t>Poklop kabelového žlabu TK 1, 50x16x3,5 cm</t>
  </si>
  <si>
    <t>kus</t>
  </si>
  <si>
    <t>POL3_0</t>
  </si>
  <si>
    <t>59213120R</t>
  </si>
  <si>
    <t>BG-TK1 Kabelový žlab s položeným krytem, rozměr: vnitřní 1000/112/105, vnější 1000/170/140</t>
  </si>
  <si>
    <t>132201213R00</t>
  </si>
  <si>
    <t>Hloubení rýh š.do 200 cm hor.3 do 10000 m3,STROJNĚ</t>
  </si>
  <si>
    <t>m3</t>
  </si>
  <si>
    <t>Kanalizace-stoka:(153,8+1040,3)*0,5</t>
  </si>
  <si>
    <t>VV</t>
  </si>
  <si>
    <t>Kanalizace přípojky:247*1,2*2*0,5</t>
  </si>
  <si>
    <t>Vodovod řad:329,2*1,2*1,65*0,5</t>
  </si>
  <si>
    <t>přípojky:211,5*1,2*1,4*0,5</t>
  </si>
  <si>
    <t>132201219R00</t>
  </si>
  <si>
    <t>Přípl.za lepivost,hloubení rýh 200cm,hor.3,STROJNĚ</t>
  </si>
  <si>
    <t>132301213R00</t>
  </si>
  <si>
    <t>Hloubení rýh š.do 200 cm hor.4 do 10000 m3,STROJNĚ</t>
  </si>
  <si>
    <t>Kanalizace-stoka:(153,8+1040,3)*0,3</t>
  </si>
  <si>
    <t>Kanalizace přípojky:247*1,2*2*0,3</t>
  </si>
  <si>
    <t>Vodovod řad:329,2*1,2*1,65*0,3</t>
  </si>
  <si>
    <t>přípojky:211,5*1,2*1,4*0,3</t>
  </si>
  <si>
    <t>132301219R00</t>
  </si>
  <si>
    <t>Přípl.za lepivost,hloubení rýh 200cm,hor.4,STROJNĚ</t>
  </si>
  <si>
    <t>132401201R00</t>
  </si>
  <si>
    <t>Hloubení rýh šířky do 200 cm v hor.5</t>
  </si>
  <si>
    <t>Kanalizace-stoka:(153,8+1040,3)*0,2</t>
  </si>
  <si>
    <t>Kanalizace přípojky:247*1,2*2*0,2</t>
  </si>
  <si>
    <t>Vodovod řad:329,2*1,2*1,65*0,2</t>
  </si>
  <si>
    <t>přípojky:211,5*1,2*1,4*0,2</t>
  </si>
  <si>
    <t>130001101R00</t>
  </si>
  <si>
    <t>Příplatek za ztížené hloubení v blízkosti vedení</t>
  </si>
  <si>
    <t>151101101R00</t>
  </si>
  <si>
    <t>Pažení a rozepření stěn rýh - příložné - hl.do 2 m</t>
  </si>
  <si>
    <t>m2</t>
  </si>
  <si>
    <t>kanalizace přípojky:247*2*2</t>
  </si>
  <si>
    <t>kanallizace řady:0</t>
  </si>
  <si>
    <t>řad:329,2*2*1,65</t>
  </si>
  <si>
    <t>přípojky:211,5*2*1,4</t>
  </si>
  <si>
    <t>151101111R00</t>
  </si>
  <si>
    <t>Odstranění pažení stěn rýh - příložné - hl. do 2 m</t>
  </si>
  <si>
    <t>151101102R00</t>
  </si>
  <si>
    <t>Pažení a rozepření stěn rýh - příložné - hl. do 4m</t>
  </si>
  <si>
    <t>151101112R00</t>
  </si>
  <si>
    <t>Odstranění pažení stěn rýh - příložné - hl. do 4 m</t>
  </si>
  <si>
    <t>161101101R00</t>
  </si>
  <si>
    <t xml:space="preserve">Svislé přemístění výkopku z hor.1-4 </t>
  </si>
  <si>
    <t>Kanalizace-stoka:(153,8+1040,3)*0,8</t>
  </si>
  <si>
    <t>Kanalizace přípojky:247*1,2*2*0,8</t>
  </si>
  <si>
    <t>Vodovod řad:329,2*1,2*1,65*0,8</t>
  </si>
  <si>
    <t>přípojky:211,5*1,2*1,4*0,8</t>
  </si>
  <si>
    <t>161101151R00</t>
  </si>
  <si>
    <t xml:space="preserve">Svislé přemístění výkopku z hor.5-7 </t>
  </si>
  <si>
    <t>162201102R00</t>
  </si>
  <si>
    <t>Vodorovné přemístění výkopku z hor.1-4 do 50 m</t>
  </si>
  <si>
    <t>162201152R00</t>
  </si>
  <si>
    <t>Vodorovné přemístění výkopku z hor.5-7 do 50 m</t>
  </si>
  <si>
    <t>OZ01</t>
  </si>
  <si>
    <t>Likvidace odpadů nekontaminovaných vč.dopravy</t>
  </si>
  <si>
    <t>t</t>
  </si>
  <si>
    <t>Položka obsahuje:</t>
  </si>
  <si>
    <t>POP</t>
  </si>
  <si>
    <t>-poplatky za likvidaci odpadů nekontaminovaných 1705 04 Vytěžené zeminy a horniny</t>
  </si>
  <si>
    <t>-veškeré poplatky provozovateli skládky, recyklační linky nebo jiného zařízení na zpracování a likvidaci odpadu</t>
  </si>
  <si>
    <t>-náklady na dopravu z místa stavby na místo převzetí provozovatelem skládky, recyklační linky nebo jiného zařízení na lividaci odpadu</t>
  </si>
  <si>
    <t>(611,7884+211,628)*1,7</t>
  </si>
  <si>
    <t>174101101R00</t>
  </si>
  <si>
    <t>Zásyp jam, rýh, šachet se zhutněním</t>
  </si>
  <si>
    <t>1397,018+838,2108+558,8072-611,7884-211,628</t>
  </si>
  <si>
    <t>175101101R00</t>
  </si>
  <si>
    <t>Obsyp potrubí bez prohození sypaniny</t>
  </si>
  <si>
    <t>kanalizace stoky:209,42</t>
  </si>
  <si>
    <t>kanalizace přípojky:247*1,2*0,46</t>
  </si>
  <si>
    <t>řad:329,2*1,2*0,41</t>
  </si>
  <si>
    <t>přípojky:211,5*1,2*0,41</t>
  </si>
  <si>
    <t>58337333</t>
  </si>
  <si>
    <t>Štěrkopísek frakce 0-32 A</t>
  </si>
  <si>
    <t>T</t>
  </si>
  <si>
    <t>611,7884*1,8</t>
  </si>
  <si>
    <t>212531111RL4</t>
  </si>
  <si>
    <t>Výplň odvodňov. trativodů kam. hrubě drcen. 63 mm</t>
  </si>
  <si>
    <t>17,06</t>
  </si>
  <si>
    <t>212753113R00</t>
  </si>
  <si>
    <t>Montáž ohebné dren. trubky do rýhy DN 80, bez lože</t>
  </si>
  <si>
    <t>212971110R00</t>
  </si>
  <si>
    <t>Opláštění trativodů z geotext., do sklonu 1:2,5</t>
  </si>
  <si>
    <t>délka: 1455,5:341,16*2*(0,3+0,4+0,20)</t>
  </si>
  <si>
    <t>28611222</t>
  </si>
  <si>
    <t>Trubka PVC-U drenážní flexibilní DN 80 mm</t>
  </si>
  <si>
    <t>67352024</t>
  </si>
  <si>
    <t>Geotextilie silniční  215 g/m2</t>
  </si>
  <si>
    <t>451573111R00</t>
  </si>
  <si>
    <t>Lože pod potrubí ze štěrkopísku do 63 mm</t>
  </si>
  <si>
    <t>kanalizace stoky:99,32</t>
  </si>
  <si>
    <t>kanalizace přípojky:247*1,2*0,16</t>
  </si>
  <si>
    <t>řad vodovod:329,2*1,2*0,1</t>
  </si>
  <si>
    <t>přípojky vodovod:211,5*1,2*0,1</t>
  </si>
  <si>
    <t>452311131R00</t>
  </si>
  <si>
    <t>Desky podkladní pod potrubí z betonu C 12/15</t>
  </si>
  <si>
    <t>podkladní beton tl. 10 cm::1,5*1,5*0,1*11</t>
  </si>
  <si>
    <t>452351101R00</t>
  </si>
  <si>
    <t>Bednění desek nebo sedlových loží pod potrubí</t>
  </si>
  <si>
    <t>4*0,1*1,5*11</t>
  </si>
  <si>
    <t>113154364</t>
  </si>
  <si>
    <t>Frézování živičného krytu tl.100mm pruh, š přes1 do2m pl přes 1000 do 10000m2</t>
  </si>
  <si>
    <t>122252206</t>
  </si>
  <si>
    <t>Odkopávky nezapažené pro silnice a dálnice v hor.I, objem do 5000m3 strojně</t>
  </si>
  <si>
    <t>1840*(0,46-0,11)</t>
  </si>
  <si>
    <t>162751117</t>
  </si>
  <si>
    <t>Vodorovné přemístění výkopku/sypyniny z hor.tř.I, skupiny 1-3 na skládku zhotovotele</t>
  </si>
  <si>
    <t>171201201R00</t>
  </si>
  <si>
    <t>Uložení sypaniny na skl.-sypanina na výšku přes 2m</t>
  </si>
  <si>
    <t>199000002R00</t>
  </si>
  <si>
    <t>Poplatek za skládku horniny 1- 4</t>
  </si>
  <si>
    <t>644*2</t>
  </si>
  <si>
    <t>564851111R00</t>
  </si>
  <si>
    <t>Podklad ze štěrkodrti po zhutnění tloušťky 15 cm</t>
  </si>
  <si>
    <t>565151211R00</t>
  </si>
  <si>
    <t>Podklad z obal kam.ACP 16,nad 3 m,tl.7 cm</t>
  </si>
  <si>
    <t>564901113R00</t>
  </si>
  <si>
    <t>Recyklace podkladu za studena na místě-rozpojení, reprofilace tl.přes200do250mmpl přes 1000do3000mm</t>
  </si>
  <si>
    <t>573211111R00</t>
  </si>
  <si>
    <t>Postřik živičný spojovací z asfaltu 1 kg/m2</t>
  </si>
  <si>
    <t>Postřik živičný spojovací z asfaltu 0,4 kg/m2</t>
  </si>
  <si>
    <t>577134111</t>
  </si>
  <si>
    <t>Beton asfaltový ACO 11, do 3 m, tl.4 cm, do 3m z nemodifikovaného asfaltu</t>
  </si>
  <si>
    <t>997002512</t>
  </si>
  <si>
    <t>Vodor. přemístění suti na meziskl.,naložení,složen, dle dispozic zhotovitele a zpět na stavbu vč.nalož</t>
  </si>
  <si>
    <t>frézovaný materiál na meziskládku a zpět z meziskládky</t>
  </si>
  <si>
    <t>423,2*2</t>
  </si>
  <si>
    <t>871313121RU1</t>
  </si>
  <si>
    <t>Montáž trub z plastu, gumový kroužek, DN 150, včetně dodávky trub KG SN12 160x5000</t>
  </si>
  <si>
    <t>871373121R00</t>
  </si>
  <si>
    <t>Montáž trub kanaliz. z plastu, hrdlových, DN 300</t>
  </si>
  <si>
    <t>277,81</t>
  </si>
  <si>
    <t>871393121R00</t>
  </si>
  <si>
    <t>Montáž trub kanaliz. z plastu, hrdlových, DN 400</t>
  </si>
  <si>
    <t>63,35</t>
  </si>
  <si>
    <t>877373121RT2</t>
  </si>
  <si>
    <t>Montáž tvarovek odboč. plast. gum. kroužek DN 300, včetně dodávky odbočky PVC 315/160 mm</t>
  </si>
  <si>
    <t>33-2+15-2</t>
  </si>
  <si>
    <t>877393121RT2</t>
  </si>
  <si>
    <t>Montáž tvarovek odboč. plast. gum. kroužek DN 400, včetně dodávky odbočky PVC 400/160 mm</t>
  </si>
  <si>
    <t>2+2</t>
  </si>
  <si>
    <t>28614516R</t>
  </si>
  <si>
    <t>Trubka  PP SN 12 DN 315/6000</t>
  </si>
  <si>
    <t>277,81/6*1,03</t>
  </si>
  <si>
    <t>28614518.AR</t>
  </si>
  <si>
    <t>Trubka  PP SN 12  DN 400/6000</t>
  </si>
  <si>
    <t>63,35*1,03/6</t>
  </si>
  <si>
    <t>28614685.AR</t>
  </si>
  <si>
    <t>Odbočka 45° PP SN 12  315/160</t>
  </si>
  <si>
    <t>44*1,03</t>
  </si>
  <si>
    <t>28614689.AR</t>
  </si>
  <si>
    <t>Odbočka 45° PP SN 12   400/160</t>
  </si>
  <si>
    <t>4*1,03</t>
  </si>
  <si>
    <t>28614652.AR</t>
  </si>
  <si>
    <t>Koleno 45°  PP SN 12  DN 160</t>
  </si>
  <si>
    <t>48*2*1,03</t>
  </si>
  <si>
    <t>R871</t>
  </si>
  <si>
    <t>Šachta revizní PP DN 400/160 mm KG přímé T1, RŠ DN400, vč prodluž.kusu 2m, poklop B125, d+m</t>
  </si>
  <si>
    <t>871161121R00</t>
  </si>
  <si>
    <t>Montáž trubek polyetylenových ve výkopu d 32 mm</t>
  </si>
  <si>
    <t>286136702R</t>
  </si>
  <si>
    <t>Trubka  RC voda  SDR11  d 32mm L=100 m, PE100 RC dvouvrst.potrubí, barva modrá nebo černá</t>
  </si>
  <si>
    <t>211,5*1,03</t>
  </si>
  <si>
    <t>871251121R00</t>
  </si>
  <si>
    <t>Montáž trubek polyetylenových ve výkopu d 110 mm</t>
  </si>
  <si>
    <t>286136704R</t>
  </si>
  <si>
    <t>Trubka RC voda  SDR11 110x10,0 mm L=100 m, PE100 RC dvouvrst. potrubí, barva modrá nebo černá</t>
  </si>
  <si>
    <t>329,2*1,03</t>
  </si>
  <si>
    <t>891241111R00</t>
  </si>
  <si>
    <t>Montáž vodovodních šoupátek ve výkopu DN 80</t>
  </si>
  <si>
    <t>42228310R</t>
  </si>
  <si>
    <t>Šoupátko  DN 80 přírubové, voda</t>
  </si>
  <si>
    <t>42291230R</t>
  </si>
  <si>
    <t>Souprava zemní šoupátková   DN 80</t>
  </si>
  <si>
    <t>891247111R00</t>
  </si>
  <si>
    <t>Montáž hydrantů podzemních DN 80</t>
  </si>
  <si>
    <t>422736053R</t>
  </si>
  <si>
    <t>Hydrant podz.DN80 krycí hl. 1,25 m , vč.poklpopu D400 a patkového kolena</t>
  </si>
  <si>
    <t>891261111R00</t>
  </si>
  <si>
    <t>Montáž vodovodních šoupátek ve výkopu DN 100</t>
  </si>
  <si>
    <t>42228312R</t>
  </si>
  <si>
    <t>Šoupátko DN 100 přírubové, voda</t>
  </si>
  <si>
    <t>899401112R00</t>
  </si>
  <si>
    <t>Osazení poklopů litinových šoupátkových</t>
  </si>
  <si>
    <t>899401113R00</t>
  </si>
  <si>
    <t>Osazení poklopů litinových hydrantových</t>
  </si>
  <si>
    <t>422913521R</t>
  </si>
  <si>
    <t>Poklop litinový šoupátkový samonivelační D400</t>
  </si>
  <si>
    <t>422914522R</t>
  </si>
  <si>
    <t>Poklop litinový hydrantový samonivelační D400</t>
  </si>
  <si>
    <t>891269111R00</t>
  </si>
  <si>
    <t>Montáž navrtávacích pasů DN 100</t>
  </si>
  <si>
    <t>42273533R</t>
  </si>
  <si>
    <t>Pas navrtávací  na PE a PVC, pr.110</t>
  </si>
  <si>
    <t>891163111R00</t>
  </si>
  <si>
    <t>Montáž ventilů hlavních pro přípojky DN 25</t>
  </si>
  <si>
    <t>42228100R</t>
  </si>
  <si>
    <t>Šoupátko DN 1" pro dom.přípojky - voda</t>
  </si>
  <si>
    <t>857264121R00</t>
  </si>
  <si>
    <t>Montáž tvarovek litin. odboč. přír. výkop DN 100</t>
  </si>
  <si>
    <t>552700708R</t>
  </si>
  <si>
    <t>Odbočka přírub. T  DN 100x100 PN 10-40</t>
  </si>
  <si>
    <t>857242121R00</t>
  </si>
  <si>
    <t>Montáž tvarovek litin. jednoos.přír. výkop DN 80</t>
  </si>
  <si>
    <t>55259815R</t>
  </si>
  <si>
    <t>Přechod přír. FFR DN 100/ 80 , L 200 mm</t>
  </si>
  <si>
    <t>552700300R</t>
  </si>
  <si>
    <t>E (EU) -  DN 80 PN 10-40</t>
  </si>
  <si>
    <t>877252121R00</t>
  </si>
  <si>
    <t>Přirážka za 1 spoj elektrotvarovky d 110 mm</t>
  </si>
  <si>
    <t>28613107.MR</t>
  </si>
  <si>
    <t>Elektrospojka d 110 mm SDR 11 PE 100</t>
  </si>
  <si>
    <t>28653336.AR</t>
  </si>
  <si>
    <t>Koleno 45° elektrosvařovacíd 110 mm</t>
  </si>
  <si>
    <t>R286-543</t>
  </si>
  <si>
    <t>Nákružek lemový a točivá příruba d110, SDR11 RC, dod+mont</t>
  </si>
  <si>
    <t>R-8-2</t>
  </si>
  <si>
    <t>Přechod PVC s lem.nákružkem a toč.přírubou, dod+mont</t>
  </si>
  <si>
    <t>ks</t>
  </si>
  <si>
    <t>404459501R</t>
  </si>
  <si>
    <t>Sloupek Fe pr.60 pozinkovaný, l= 2000 mm</t>
  </si>
  <si>
    <t>899713111R00</t>
  </si>
  <si>
    <t>Orientační tabulky na sloupku ocelovém, betonovém, vč.dod a připevnění tabulky</t>
  </si>
  <si>
    <t>892273111R00</t>
  </si>
  <si>
    <t>Desinfekce vodovodního potrubí DN 125</t>
  </si>
  <si>
    <t>540,7</t>
  </si>
  <si>
    <t>892241111R00</t>
  </si>
  <si>
    <t>Tlaková zkouška vodovodního potrubí DN 80</t>
  </si>
  <si>
    <t>892271111R00</t>
  </si>
  <si>
    <t>Tlaková zkouška vodovodního potrubí DN 125</t>
  </si>
  <si>
    <t>460490012RT1</t>
  </si>
  <si>
    <t>Fólie výstražná z PVC, šířka 33 cm, fólie PVC šířka 33 cm</t>
  </si>
  <si>
    <t>899731113R00</t>
  </si>
  <si>
    <t>Vodič signalizační CYY 4 mm2</t>
  </si>
  <si>
    <t>894423112RT1</t>
  </si>
  <si>
    <t>Osazení betonových dílců šachet do 3,0 t, šachtová dna, na kroužek, do 3,0 t</t>
  </si>
  <si>
    <t>894422111RT1</t>
  </si>
  <si>
    <t>Osazení betonových dílců šachet, skruže přechodové, na kroužek</t>
  </si>
  <si>
    <t>894422111R00</t>
  </si>
  <si>
    <t>Osazení betonových dílců šachet, skruže rovné</t>
  </si>
  <si>
    <t>4+1+11</t>
  </si>
  <si>
    <t>452112111R00</t>
  </si>
  <si>
    <t>Osazení beton, prstenců, výšky do 100 mm</t>
  </si>
  <si>
    <t>452112121R00</t>
  </si>
  <si>
    <t>Osazení beton. prstenců, výšky do 200 mm</t>
  </si>
  <si>
    <t>899104111R00</t>
  </si>
  <si>
    <t>Osazení poklopu s rámem nad 150 kg</t>
  </si>
  <si>
    <t>R-71</t>
  </si>
  <si>
    <t>Dno šachty 1000x685, z odolného betonu s nátěrem kynety a podstupnice</t>
  </si>
  <si>
    <t>11*1,03</t>
  </si>
  <si>
    <t>R-73</t>
  </si>
  <si>
    <t>Skruž přechodová 1000/625, vč.kapsového stupadla</t>
  </si>
  <si>
    <t>R-73-1</t>
  </si>
  <si>
    <t>Skruž kanalizační 1000/250/120, se stupadly</t>
  </si>
  <si>
    <t>R-73-2</t>
  </si>
  <si>
    <t>Skruž kanalizační 1000/500/120, se stupadly</t>
  </si>
  <si>
    <t>1*1,03</t>
  </si>
  <si>
    <t>R-73-3</t>
  </si>
  <si>
    <t>Skruž kanalizační 1000/1000/120, se stupadly</t>
  </si>
  <si>
    <t>59224373.AR</t>
  </si>
  <si>
    <t>Těsnění elastom pro šach díly EMT - DN 1000</t>
  </si>
  <si>
    <t>R-74-2</t>
  </si>
  <si>
    <t>Prstenec vyrovnávací  625/60/120</t>
  </si>
  <si>
    <t>3*1,03</t>
  </si>
  <si>
    <t>R-74-3</t>
  </si>
  <si>
    <t>Prstenec vyrovnávací 625/80/120</t>
  </si>
  <si>
    <t>2*1,03</t>
  </si>
  <si>
    <t>R-74-4</t>
  </si>
  <si>
    <t>Prstenec vyrovnávací 625/100/120</t>
  </si>
  <si>
    <t>5*1,03</t>
  </si>
  <si>
    <t>R-74-5</t>
  </si>
  <si>
    <t>Prstenec vyrovnávací 625/120/120</t>
  </si>
  <si>
    <t>55340325R</t>
  </si>
  <si>
    <t>Poklop D 400 litinový, bez odvětrání, logo VAK</t>
  </si>
  <si>
    <t xml:space="preserve">                                                     intenzivní těžká doprava, tlumící vložka z EPDM elastomeru, zajištění v otevřené poloze</t>
  </si>
  <si>
    <t>896290112R00</t>
  </si>
  <si>
    <t xml:space="preserve">Příplatek za dalších 0,30 m výšky </t>
  </si>
  <si>
    <t>892581111R00</t>
  </si>
  <si>
    <t>Zkouška těsnosti kanalizace DN do 300, vodou</t>
  </si>
  <si>
    <t>892583111R00</t>
  </si>
  <si>
    <t>Zabezpečení konců kanal. potrubí DN do 300, vodou</t>
  </si>
  <si>
    <t>sad</t>
  </si>
  <si>
    <t>892591111R00</t>
  </si>
  <si>
    <t>Zkouška těsnosti kanalizace DN do 400, vodou</t>
  </si>
  <si>
    <t>892593111R00</t>
  </si>
  <si>
    <t>Zabezpečení konců kanal. potrubí DN do 400, vodou</t>
  </si>
  <si>
    <t>úsek</t>
  </si>
  <si>
    <t>892916111R00</t>
  </si>
  <si>
    <t>Utěsnění přípojek do DN 200 při zkoušce kanal.</t>
  </si>
  <si>
    <t>sada</t>
  </si>
  <si>
    <t>998276101R00</t>
  </si>
  <si>
    <t>Přesun hmot, trubní vedení plastová, otevř. výkop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</si>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</sst>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externalLink" Target="externalLinks/externalLink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37" t="s">
        <v>38</v>
      </c>
    </row>
    <row r="2" spans="1:7" ht="57.75" customHeight="1" x14ac:dyDescent="0.25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opLeftCell="B18" zoomScaleNormal="100" zoomScaleSheetLayoutView="75" workbookViewId="0">
      <selection activeCell="H32" sqref="H32"/>
    </sheetView>
  </sheetViews>
  <sheetFormatPr defaultColWidth="9" defaultRowHeight="12.5" x14ac:dyDescent="0.25"/>
  <cols>
    <col min="1" max="1" width="8.453125" hidden="1" customWidth="1"/>
    <col min="2" max="2" width="9.1796875" customWidth="1"/>
    <col min="3" max="3" width="7.453125" customWidth="1"/>
    <col min="4" max="4" width="13.453125" customWidth="1"/>
    <col min="5" max="5" width="12.1796875" customWidth="1"/>
    <col min="6" max="6" width="11.453125" customWidth="1"/>
    <col min="7" max="7" width="12.7265625" style="1" customWidth="1"/>
    <col min="8" max="8" width="12.7265625" customWidth="1"/>
    <col min="9" max="9" width="12.7265625" style="1" customWidth="1"/>
    <col min="10" max="10" width="6.7265625" style="1" customWidth="1"/>
    <col min="11" max="11" width="4.26953125" customWidth="1"/>
    <col min="12" max="15" width="10.7265625" customWidth="1"/>
  </cols>
  <sheetData>
    <row r="1" spans="1:15" ht="33.75" customHeight="1" x14ac:dyDescent="0.25">
      <c r="A1" s="73" t="s">
        <v>36</v>
      </c>
      <c r="B1" s="231" t="s">
        <v>42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5">
      <c r="A2" s="4"/>
      <c r="B2" s="81" t="s">
        <v>40</v>
      </c>
      <c r="C2" s="82"/>
      <c r="D2" s="216" t="s">
        <v>46</v>
      </c>
      <c r="E2" s="217"/>
      <c r="F2" s="217"/>
      <c r="G2" s="217"/>
      <c r="H2" s="217"/>
      <c r="I2" s="217"/>
      <c r="J2" s="218"/>
      <c r="O2" s="2"/>
    </row>
    <row r="3" spans="1:15" ht="23.25" customHeight="1" x14ac:dyDescent="0.25">
      <c r="A3" s="4"/>
      <c r="B3" s="83" t="s">
        <v>45</v>
      </c>
      <c r="C3" s="84"/>
      <c r="D3" s="244" t="s">
        <v>43</v>
      </c>
      <c r="E3" s="245"/>
      <c r="F3" s="245"/>
      <c r="G3" s="245"/>
      <c r="H3" s="245"/>
      <c r="I3" s="245"/>
      <c r="J3" s="246"/>
    </row>
    <row r="4" spans="1:15" ht="23.25" hidden="1" customHeight="1" x14ac:dyDescent="0.3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5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5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5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23" t="s">
        <v>47</v>
      </c>
      <c r="E11" s="223"/>
      <c r="F11" s="223"/>
      <c r="G11" s="223"/>
      <c r="H11" s="28" t="s">
        <v>33</v>
      </c>
      <c r="I11" s="94" t="s">
        <v>47</v>
      </c>
      <c r="J11" s="11"/>
    </row>
    <row r="12" spans="1:15" ht="15.75" customHeight="1" x14ac:dyDescent="0.25">
      <c r="A12" s="4"/>
      <c r="B12" s="41"/>
      <c r="C12" s="26"/>
      <c r="D12" s="242" t="s">
        <v>47</v>
      </c>
      <c r="E12" s="242"/>
      <c r="F12" s="242"/>
      <c r="G12" s="242"/>
      <c r="H12" s="28" t="s">
        <v>34</v>
      </c>
      <c r="I12" s="94"/>
      <c r="J12" s="11"/>
    </row>
    <row r="13" spans="1:15" ht="15.75" customHeight="1" x14ac:dyDescent="0.25">
      <c r="A13" s="4"/>
      <c r="B13" s="42"/>
      <c r="C13" s="93" t="s">
        <v>47</v>
      </c>
      <c r="D13" s="243" t="s">
        <v>47</v>
      </c>
      <c r="E13" s="243"/>
      <c r="F13" s="243"/>
      <c r="G13" s="243"/>
      <c r="H13" s="29"/>
      <c r="I13" s="34"/>
      <c r="J13" s="51"/>
    </row>
    <row r="14" spans="1:15" ht="24" hidden="1" customHeight="1" x14ac:dyDescent="0.25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22"/>
      <c r="F15" s="222"/>
      <c r="G15" s="240"/>
      <c r="H15" s="240"/>
      <c r="I15" s="240" t="s">
        <v>28</v>
      </c>
      <c r="J15" s="241"/>
    </row>
    <row r="16" spans="1:15" ht="23.25" customHeight="1" x14ac:dyDescent="0.25">
      <c r="A16" s="141" t="s">
        <v>23</v>
      </c>
      <c r="B16" s="142" t="s">
        <v>23</v>
      </c>
      <c r="C16" s="58"/>
      <c r="D16" s="59"/>
      <c r="E16" s="219"/>
      <c r="F16" s="220"/>
      <c r="G16" s="219"/>
      <c r="H16" s="220"/>
      <c r="I16" s="219">
        <f>SUMIF(F47:F58,A16,I47:I58)+SUMIF(F47:F58,"PSU",I47:I58)</f>
        <v>0</v>
      </c>
      <c r="J16" s="221"/>
    </row>
    <row r="17" spans="1:10" ht="23.25" customHeight="1" x14ac:dyDescent="0.25">
      <c r="A17" s="141" t="s">
        <v>24</v>
      </c>
      <c r="B17" s="142" t="s">
        <v>24</v>
      </c>
      <c r="C17" s="58"/>
      <c r="D17" s="59"/>
      <c r="E17" s="219"/>
      <c r="F17" s="220"/>
      <c r="G17" s="219"/>
      <c r="H17" s="220"/>
      <c r="I17" s="219">
        <f>SUMIF(F47:F58,A17,I47:I58)</f>
        <v>0</v>
      </c>
      <c r="J17" s="221"/>
    </row>
    <row r="18" spans="1:10" ht="23.25" customHeight="1" x14ac:dyDescent="0.25">
      <c r="A18" s="141" t="s">
        <v>25</v>
      </c>
      <c r="B18" s="142" t="s">
        <v>25</v>
      </c>
      <c r="C18" s="58"/>
      <c r="D18" s="59"/>
      <c r="E18" s="219"/>
      <c r="F18" s="220"/>
      <c r="G18" s="219"/>
      <c r="H18" s="220"/>
      <c r="I18" s="219">
        <f>SUMIF(F47:F58,A18,I47:I58)</f>
        <v>0</v>
      </c>
      <c r="J18" s="221"/>
    </row>
    <row r="19" spans="1:10" ht="23.25" customHeight="1" x14ac:dyDescent="0.25">
      <c r="A19" s="141" t="s">
        <v>77</v>
      </c>
      <c r="B19" s="142" t="s">
        <v>26</v>
      </c>
      <c r="C19" s="58"/>
      <c r="D19" s="59"/>
      <c r="E19" s="219"/>
      <c r="F19" s="220"/>
      <c r="G19" s="219"/>
      <c r="H19" s="220"/>
      <c r="I19" s="219">
        <f>SUMIF(F47:F58,A19,I47:I58)</f>
        <v>0</v>
      </c>
      <c r="J19" s="221"/>
    </row>
    <row r="20" spans="1:10" ht="23.25" customHeight="1" x14ac:dyDescent="0.25">
      <c r="A20" s="141" t="s">
        <v>78</v>
      </c>
      <c r="B20" s="142" t="s">
        <v>27</v>
      </c>
      <c r="C20" s="58"/>
      <c r="D20" s="59"/>
      <c r="E20" s="219"/>
      <c r="F20" s="220"/>
      <c r="G20" s="219"/>
      <c r="H20" s="220"/>
      <c r="I20" s="219">
        <f>SUMIF(F47:F58,A20,I47:I58)</f>
        <v>0</v>
      </c>
      <c r="J20" s="221"/>
    </row>
    <row r="21" spans="1:10" ht="23.25" customHeight="1" x14ac:dyDescent="0.3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 x14ac:dyDescent="0.3">
      <c r="A28" s="4"/>
      <c r="B28" s="113" t="s">
        <v>22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3">
      <c r="A29" s="4"/>
      <c r="B29" s="113" t="s">
        <v>35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50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 t="s">
        <v>47</v>
      </c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3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4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5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5">
      <c r="A39" s="97">
        <v>1</v>
      </c>
      <c r="B39" s="103" t="s">
        <v>48</v>
      </c>
      <c r="C39" s="207" t="s">
        <v>46</v>
      </c>
      <c r="D39" s="208"/>
      <c r="E39" s="208"/>
      <c r="F39" s="108">
        <f>'Rozpočet Pol'!AC207</f>
        <v>0</v>
      </c>
      <c r="G39" s="109">
        <f>'Rozpočet Pol'!AD207</f>
        <v>0</v>
      </c>
      <c r="H39" s="110">
        <f>(F39*SazbaDPH1/100)+(G39*SazbaDPH2/100)</f>
        <v>0</v>
      </c>
      <c r="I39" s="110">
        <f>F39+G39+H39</f>
        <v>0</v>
      </c>
      <c r="J39" s="104" t="e" vm="1">
        <f ca="1">IF(_xlfn.SINGLE(CenaCelkemVypocet)=0,"",I39/_xlfn.SINGLE(CenaCelkemVypocet)*100)</f>
        <v>#NAME?</v>
      </c>
    </row>
    <row r="40" spans="1:10" ht="25.5" hidden="1" customHeight="1" x14ac:dyDescent="0.25">
      <c r="A40" s="97"/>
      <c r="B40" s="209" t="s">
        <v>49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 t="e">
        <f ca="1">SUMIF(A39:A39,"=1",J39:J39)</f>
        <v>#NAME?</v>
      </c>
    </row>
    <row r="44" spans="1:10" ht="15.5" x14ac:dyDescent="0.35">
      <c r="B44" s="120" t="s">
        <v>51</v>
      </c>
    </row>
    <row r="46" spans="1:10" ht="25.5" customHeight="1" x14ac:dyDescent="0.25">
      <c r="A46" s="121"/>
      <c r="B46" s="125" t="s">
        <v>16</v>
      </c>
      <c r="C46" s="125" t="s">
        <v>5</v>
      </c>
      <c r="D46" s="126"/>
      <c r="E46" s="126"/>
      <c r="F46" s="129" t="s">
        <v>52</v>
      </c>
      <c r="G46" s="129"/>
      <c r="H46" s="129"/>
      <c r="I46" s="212" t="s">
        <v>28</v>
      </c>
      <c r="J46" s="212"/>
    </row>
    <row r="47" spans="1:10" ht="25.5" customHeight="1" x14ac:dyDescent="0.25">
      <c r="A47" s="122"/>
      <c r="B47" s="130" t="s">
        <v>53</v>
      </c>
      <c r="C47" s="214" t="s">
        <v>54</v>
      </c>
      <c r="D47" s="215"/>
      <c r="E47" s="215"/>
      <c r="F47" s="132" t="s">
        <v>23</v>
      </c>
      <c r="G47" s="133"/>
      <c r="H47" s="133"/>
      <c r="I47" s="213">
        <f>'Rozpočet Pol'!G8</f>
        <v>0</v>
      </c>
      <c r="J47" s="213"/>
    </row>
    <row r="48" spans="1:10" ht="25.5" customHeight="1" x14ac:dyDescent="0.25">
      <c r="A48" s="122"/>
      <c r="B48" s="124" t="s">
        <v>55</v>
      </c>
      <c r="C48" s="205" t="s">
        <v>56</v>
      </c>
      <c r="D48" s="206"/>
      <c r="E48" s="206"/>
      <c r="F48" s="134" t="s">
        <v>23</v>
      </c>
      <c r="G48" s="135"/>
      <c r="H48" s="135"/>
      <c r="I48" s="204">
        <f>'Rozpočet Pol'!G15</f>
        <v>0</v>
      </c>
      <c r="J48" s="204"/>
    </row>
    <row r="49" spans="1:10" ht="25.5" customHeight="1" x14ac:dyDescent="0.25">
      <c r="A49" s="122"/>
      <c r="B49" s="124" t="s">
        <v>57</v>
      </c>
      <c r="C49" s="205" t="s">
        <v>58</v>
      </c>
      <c r="D49" s="206"/>
      <c r="E49" s="206"/>
      <c r="F49" s="134" t="s">
        <v>23</v>
      </c>
      <c r="G49" s="135"/>
      <c r="H49" s="135"/>
      <c r="I49" s="204">
        <f>'Rozpočet Pol'!G34</f>
        <v>0</v>
      </c>
      <c r="J49" s="204"/>
    </row>
    <row r="50" spans="1:10" ht="25.5" customHeight="1" x14ac:dyDescent="0.25">
      <c r="A50" s="122"/>
      <c r="B50" s="124" t="s">
        <v>59</v>
      </c>
      <c r="C50" s="205" t="s">
        <v>60</v>
      </c>
      <c r="D50" s="206"/>
      <c r="E50" s="206"/>
      <c r="F50" s="134" t="s">
        <v>23</v>
      </c>
      <c r="G50" s="135"/>
      <c r="H50" s="135"/>
      <c r="I50" s="204">
        <f>'Rozpočet Pol'!G43</f>
        <v>0</v>
      </c>
      <c r="J50" s="204"/>
    </row>
    <row r="51" spans="1:10" ht="25.5" customHeight="1" x14ac:dyDescent="0.25">
      <c r="A51" s="122"/>
      <c r="B51" s="124" t="s">
        <v>61</v>
      </c>
      <c r="C51" s="205" t="s">
        <v>62</v>
      </c>
      <c r="D51" s="206"/>
      <c r="E51" s="206"/>
      <c r="F51" s="134" t="s">
        <v>23</v>
      </c>
      <c r="G51" s="135"/>
      <c r="H51" s="135"/>
      <c r="I51" s="204">
        <f>'Rozpočet Pol'!G62</f>
        <v>0</v>
      </c>
      <c r="J51" s="204"/>
    </row>
    <row r="52" spans="1:10" ht="25.5" customHeight="1" x14ac:dyDescent="0.25">
      <c r="A52" s="122"/>
      <c r="B52" s="124" t="s">
        <v>63</v>
      </c>
      <c r="C52" s="205" t="s">
        <v>64</v>
      </c>
      <c r="D52" s="206"/>
      <c r="E52" s="206"/>
      <c r="F52" s="134" t="s">
        <v>23</v>
      </c>
      <c r="G52" s="135"/>
      <c r="H52" s="135"/>
      <c r="I52" s="204">
        <f>'Rozpočet Pol'!G72</f>
        <v>0</v>
      </c>
      <c r="J52" s="204"/>
    </row>
    <row r="53" spans="1:10" ht="25.5" customHeight="1" x14ac:dyDescent="0.25">
      <c r="A53" s="122"/>
      <c r="B53" s="124" t="s">
        <v>65</v>
      </c>
      <c r="C53" s="205" t="s">
        <v>66</v>
      </c>
      <c r="D53" s="206"/>
      <c r="E53" s="206"/>
      <c r="F53" s="134" t="s">
        <v>23</v>
      </c>
      <c r="G53" s="135"/>
      <c r="H53" s="135"/>
      <c r="I53" s="204">
        <f>'Rozpočet Pol'!G80</f>
        <v>0</v>
      </c>
      <c r="J53" s="204"/>
    </row>
    <row r="54" spans="1:10" ht="25.5" customHeight="1" x14ac:dyDescent="0.25">
      <c r="A54" s="122"/>
      <c r="B54" s="124" t="s">
        <v>67</v>
      </c>
      <c r="C54" s="205" t="s">
        <v>68</v>
      </c>
      <c r="D54" s="206"/>
      <c r="E54" s="206"/>
      <c r="F54" s="134" t="s">
        <v>23</v>
      </c>
      <c r="G54" s="135"/>
      <c r="H54" s="135"/>
      <c r="I54" s="204">
        <f>'Rozpočet Pol'!G90</f>
        <v>0</v>
      </c>
      <c r="J54" s="204"/>
    </row>
    <row r="55" spans="1:10" ht="25.5" customHeight="1" x14ac:dyDescent="0.25">
      <c r="A55" s="122"/>
      <c r="B55" s="124" t="s">
        <v>69</v>
      </c>
      <c r="C55" s="205" t="s">
        <v>70</v>
      </c>
      <c r="D55" s="206"/>
      <c r="E55" s="206"/>
      <c r="F55" s="134" t="s">
        <v>23</v>
      </c>
      <c r="G55" s="135"/>
      <c r="H55" s="135"/>
      <c r="I55" s="204">
        <f>'Rozpočet Pol'!G107</f>
        <v>0</v>
      </c>
      <c r="J55" s="204"/>
    </row>
    <row r="56" spans="1:10" ht="25.5" customHeight="1" x14ac:dyDescent="0.25">
      <c r="A56" s="122"/>
      <c r="B56" s="124" t="s">
        <v>71</v>
      </c>
      <c r="C56" s="205" t="s">
        <v>72</v>
      </c>
      <c r="D56" s="206"/>
      <c r="E56" s="206"/>
      <c r="F56" s="134" t="s">
        <v>23</v>
      </c>
      <c r="G56" s="135"/>
      <c r="H56" s="135"/>
      <c r="I56" s="204">
        <f>'Rozpočet Pol'!G167</f>
        <v>0</v>
      </c>
      <c r="J56" s="204"/>
    </row>
    <row r="57" spans="1:10" ht="25.5" customHeight="1" x14ac:dyDescent="0.25">
      <c r="A57" s="122"/>
      <c r="B57" s="124" t="s">
        <v>73</v>
      </c>
      <c r="C57" s="205" t="s">
        <v>74</v>
      </c>
      <c r="D57" s="206"/>
      <c r="E57" s="206"/>
      <c r="F57" s="134" t="s">
        <v>23</v>
      </c>
      <c r="G57" s="135"/>
      <c r="H57" s="135"/>
      <c r="I57" s="204">
        <f>'Rozpočet Pol'!G198</f>
        <v>0</v>
      </c>
      <c r="J57" s="204"/>
    </row>
    <row r="58" spans="1:10" ht="25.5" customHeight="1" x14ac:dyDescent="0.25">
      <c r="A58" s="122"/>
      <c r="B58" s="131" t="s">
        <v>75</v>
      </c>
      <c r="C58" s="201" t="s">
        <v>76</v>
      </c>
      <c r="D58" s="202"/>
      <c r="E58" s="202"/>
      <c r="F58" s="136" t="s">
        <v>23</v>
      </c>
      <c r="G58" s="137"/>
      <c r="H58" s="137"/>
      <c r="I58" s="200">
        <f>'Rozpočet Pol'!G204</f>
        <v>0</v>
      </c>
      <c r="J58" s="200"/>
    </row>
    <row r="59" spans="1:10" ht="25.5" customHeight="1" x14ac:dyDescent="0.25">
      <c r="A59" s="123"/>
      <c r="B59" s="127" t="s">
        <v>1</v>
      </c>
      <c r="C59" s="127"/>
      <c r="D59" s="128"/>
      <c r="E59" s="128"/>
      <c r="F59" s="138"/>
      <c r="G59" s="139"/>
      <c r="H59" s="139"/>
      <c r="I59" s="203">
        <f>SUM(I47:I58)</f>
        <v>0</v>
      </c>
      <c r="J59" s="203"/>
    </row>
    <row r="60" spans="1:10" x14ac:dyDescent="0.25">
      <c r="F60" s="140"/>
      <c r="G60" s="96"/>
      <c r="H60" s="140"/>
      <c r="I60" s="96"/>
      <c r="J60" s="96"/>
    </row>
    <row r="61" spans="1:10" x14ac:dyDescent="0.25">
      <c r="F61" s="140"/>
      <c r="G61" s="96"/>
      <c r="H61" s="140"/>
      <c r="I61" s="96"/>
      <c r="J61" s="96"/>
    </row>
    <row r="62" spans="1:10" x14ac:dyDescent="0.25">
      <c r="F62" s="140"/>
      <c r="G62" s="96"/>
      <c r="H62" s="140"/>
      <c r="I62" s="96"/>
      <c r="J62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8:J58"/>
    <mergeCell ref="C58:E58"/>
    <mergeCell ref="I59:J59"/>
    <mergeCell ref="I55:J55"/>
    <mergeCell ref="C55:E55"/>
    <mergeCell ref="I56:J56"/>
    <mergeCell ref="C56:E56"/>
    <mergeCell ref="I57:J57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796875" defaultRowHeight="12.5" x14ac:dyDescent="0.25"/>
  <cols>
    <col min="1" max="1" width="4.26953125" style="6" customWidth="1"/>
    <col min="2" max="2" width="14.453125" style="6" customWidth="1"/>
    <col min="3" max="3" width="38.26953125" style="10" customWidth="1"/>
    <col min="4" max="4" width="4.54296875" style="6" customWidth="1"/>
    <col min="5" max="5" width="10.54296875" style="6" customWidth="1"/>
    <col min="6" max="6" width="9.81640625" style="6" customWidth="1"/>
    <col min="7" max="7" width="12.7265625" style="6" customWidth="1"/>
    <col min="8" max="16384" width="9.1796875" style="6"/>
  </cols>
  <sheetData>
    <row r="1" spans="1:7" ht="15.5" x14ac:dyDescent="0.25">
      <c r="A1" s="247" t="s">
        <v>6</v>
      </c>
      <c r="B1" s="247"/>
      <c r="C1" s="248"/>
      <c r="D1" s="247"/>
      <c r="E1" s="247"/>
      <c r="F1" s="247"/>
      <c r="G1" s="247"/>
    </row>
    <row r="2" spans="1:7" ht="25" customHeight="1" x14ac:dyDescent="0.25">
      <c r="A2" s="79" t="s">
        <v>41</v>
      </c>
      <c r="B2" s="78"/>
      <c r="C2" s="249"/>
      <c r="D2" s="249"/>
      <c r="E2" s="249"/>
      <c r="F2" s="249"/>
      <c r="G2" s="250"/>
    </row>
    <row r="3" spans="1:7" ht="25" hidden="1" customHeight="1" x14ac:dyDescent="0.25">
      <c r="A3" s="79" t="s">
        <v>7</v>
      </c>
      <c r="B3" s="78"/>
      <c r="C3" s="249"/>
      <c r="D3" s="249"/>
      <c r="E3" s="249"/>
      <c r="F3" s="249"/>
      <c r="G3" s="250"/>
    </row>
    <row r="4" spans="1:7" ht="25" hidden="1" customHeight="1" x14ac:dyDescent="0.25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17"/>
  <sheetViews>
    <sheetView tabSelected="1" topLeftCell="A162" workbookViewId="0">
      <selection sqref="A1:G1"/>
    </sheetView>
  </sheetViews>
  <sheetFormatPr defaultRowHeight="12.5" outlineLevelRow="1" x14ac:dyDescent="0.25"/>
  <cols>
    <col min="1" max="1" width="4.26953125" customWidth="1"/>
    <col min="2" max="2" width="14.453125" style="95" customWidth="1"/>
    <col min="3" max="3" width="38.26953125" style="95" customWidth="1"/>
    <col min="4" max="4" width="4.54296875" customWidth="1"/>
    <col min="5" max="5" width="10.54296875" customWidth="1"/>
    <col min="6" max="6" width="9.81640625" customWidth="1"/>
    <col min="7" max="7" width="12.7265625" customWidth="1"/>
    <col min="8" max="13" width="0" hidden="1" customWidth="1"/>
    <col min="16" max="21" width="0" hidden="1" customWidth="1"/>
    <col min="29" max="39" width="0" hidden="1" customWidth="1"/>
    <col min="53" max="53" width="73.453125" customWidth="1"/>
  </cols>
  <sheetData>
    <row r="1" spans="1:60" ht="15.75" customHeight="1" x14ac:dyDescent="0.35">
      <c r="A1" s="270" t="s">
        <v>6</v>
      </c>
      <c r="B1" s="270"/>
      <c r="C1" s="270"/>
      <c r="D1" s="270"/>
      <c r="E1" s="270"/>
      <c r="F1" s="270"/>
      <c r="G1" s="270"/>
      <c r="AE1" t="s">
        <v>80</v>
      </c>
    </row>
    <row r="2" spans="1:60" ht="25" customHeight="1" x14ac:dyDescent="0.25">
      <c r="A2" s="145" t="s">
        <v>79</v>
      </c>
      <c r="B2" s="143"/>
      <c r="C2" s="271" t="s">
        <v>46</v>
      </c>
      <c r="D2" s="272"/>
      <c r="E2" s="272"/>
      <c r="F2" s="272"/>
      <c r="G2" s="273"/>
      <c r="AE2" t="s">
        <v>81</v>
      </c>
    </row>
    <row r="3" spans="1:60" ht="25" customHeight="1" x14ac:dyDescent="0.25">
      <c r="A3" s="146" t="s">
        <v>7</v>
      </c>
      <c r="B3" s="144"/>
      <c r="C3" s="274" t="s">
        <v>43</v>
      </c>
      <c r="D3" s="275"/>
      <c r="E3" s="275"/>
      <c r="F3" s="275"/>
      <c r="G3" s="276"/>
      <c r="AE3" t="s">
        <v>82</v>
      </c>
    </row>
    <row r="4" spans="1:60" ht="25" hidden="1" customHeight="1" x14ac:dyDescent="0.25">
      <c r="A4" s="146" t="s">
        <v>8</v>
      </c>
      <c r="B4" s="144"/>
      <c r="C4" s="274"/>
      <c r="D4" s="275"/>
      <c r="E4" s="275"/>
      <c r="F4" s="275"/>
      <c r="G4" s="276"/>
      <c r="AE4" t="s">
        <v>83</v>
      </c>
    </row>
    <row r="5" spans="1:60" hidden="1" x14ac:dyDescent="0.25">
      <c r="A5" s="147" t="s">
        <v>84</v>
      </c>
      <c r="B5" s="148"/>
      <c r="C5" s="149"/>
      <c r="D5" s="150"/>
      <c r="E5" s="150"/>
      <c r="F5" s="150"/>
      <c r="G5" s="151"/>
      <c r="AE5" t="s">
        <v>85</v>
      </c>
    </row>
    <row r="7" spans="1:60" ht="37.5" x14ac:dyDescent="0.25">
      <c r="A7" s="157" t="s">
        <v>86</v>
      </c>
      <c r="B7" s="158" t="s">
        <v>87</v>
      </c>
      <c r="C7" s="158" t="s">
        <v>88</v>
      </c>
      <c r="D7" s="157" t="s">
        <v>89</v>
      </c>
      <c r="E7" s="157" t="s">
        <v>90</v>
      </c>
      <c r="F7" s="152" t="s">
        <v>91</v>
      </c>
      <c r="G7" s="174" t="s">
        <v>28</v>
      </c>
      <c r="H7" s="175" t="s">
        <v>29</v>
      </c>
      <c r="I7" s="175" t="s">
        <v>92</v>
      </c>
      <c r="J7" s="175" t="s">
        <v>30</v>
      </c>
      <c r="K7" s="175" t="s">
        <v>93</v>
      </c>
      <c r="L7" s="175" t="s">
        <v>94</v>
      </c>
      <c r="M7" s="175" t="s">
        <v>95</v>
      </c>
      <c r="N7" s="175" t="s">
        <v>96</v>
      </c>
      <c r="O7" s="175" t="s">
        <v>97</v>
      </c>
      <c r="P7" s="175" t="s">
        <v>98</v>
      </c>
      <c r="Q7" s="175" t="s">
        <v>99</v>
      </c>
      <c r="R7" s="175" t="s">
        <v>100</v>
      </c>
      <c r="S7" s="175" t="s">
        <v>101</v>
      </c>
      <c r="T7" s="175" t="s">
        <v>102</v>
      </c>
      <c r="U7" s="160" t="s">
        <v>103</v>
      </c>
    </row>
    <row r="8" spans="1:60" x14ac:dyDescent="0.25">
      <c r="A8" s="176" t="s">
        <v>104</v>
      </c>
      <c r="B8" s="177" t="s">
        <v>53</v>
      </c>
      <c r="C8" s="178" t="s">
        <v>54</v>
      </c>
      <c r="D8" s="159"/>
      <c r="E8" s="179"/>
      <c r="F8" s="180"/>
      <c r="G8" s="180">
        <f>SUMIF(AE9:AE14,"&lt;&gt;NOR",G9:G14)</f>
        <v>0</v>
      </c>
      <c r="H8" s="180"/>
      <c r="I8" s="180">
        <f>SUM(I9:I14)</f>
        <v>0</v>
      </c>
      <c r="J8" s="180"/>
      <c r="K8" s="180">
        <f>SUM(K9:K14)</f>
        <v>0</v>
      </c>
      <c r="L8" s="180"/>
      <c r="M8" s="180">
        <f>SUM(M9:M14)</f>
        <v>0</v>
      </c>
      <c r="N8" s="159"/>
      <c r="O8" s="159">
        <f>SUM(O9:O14)</f>
        <v>2.19076</v>
      </c>
      <c r="P8" s="159"/>
      <c r="Q8" s="159">
        <f>SUM(Q9:Q14)</f>
        <v>0</v>
      </c>
      <c r="R8" s="159"/>
      <c r="S8" s="159"/>
      <c r="T8" s="176"/>
      <c r="U8" s="159">
        <f>SUM(U9:U14)</f>
        <v>0</v>
      </c>
      <c r="AE8" t="s">
        <v>105</v>
      </c>
    </row>
    <row r="9" spans="1:60" outlineLevel="1" x14ac:dyDescent="0.25">
      <c r="A9" s="154">
        <v>1</v>
      </c>
      <c r="B9" s="161" t="s">
        <v>106</v>
      </c>
      <c r="C9" s="192" t="s">
        <v>107</v>
      </c>
      <c r="D9" s="163" t="s">
        <v>108</v>
      </c>
      <c r="E9" s="168">
        <v>50</v>
      </c>
      <c r="F9" s="171">
        <f t="shared" ref="F9:F14" si="0">H9+J9</f>
        <v>0</v>
      </c>
      <c r="G9" s="171">
        <f t="shared" ref="G9:G14" si="1">ROUND(E9*F9,2)</f>
        <v>0</v>
      </c>
      <c r="H9" s="172"/>
      <c r="I9" s="171">
        <f t="shared" ref="I9:I14" si="2">ROUND(E9*H9,2)</f>
        <v>0</v>
      </c>
      <c r="J9" s="172"/>
      <c r="K9" s="171">
        <f t="shared" ref="K9:K14" si="3">ROUND(E9*J9,2)</f>
        <v>0</v>
      </c>
      <c r="L9" s="171">
        <v>21</v>
      </c>
      <c r="M9" s="171">
        <f t="shared" ref="M9:M14" si="4">G9*(1+L9/100)</f>
        <v>0</v>
      </c>
      <c r="N9" s="163">
        <v>0</v>
      </c>
      <c r="O9" s="163">
        <f t="shared" ref="O9:O14" si="5">ROUND(E9*N9,5)</f>
        <v>0</v>
      </c>
      <c r="P9" s="163">
        <v>0</v>
      </c>
      <c r="Q9" s="163">
        <f t="shared" ref="Q9:Q14" si="6">ROUND(E9*P9,5)</f>
        <v>0</v>
      </c>
      <c r="R9" s="163"/>
      <c r="S9" s="163"/>
      <c r="T9" s="164">
        <v>0</v>
      </c>
      <c r="U9" s="163">
        <f t="shared" ref="U9:U14" si="7">ROUND(E9*T9,2)</f>
        <v>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109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5">
      <c r="A10" s="154">
        <v>2</v>
      </c>
      <c r="B10" s="161" t="s">
        <v>110</v>
      </c>
      <c r="C10" s="192" t="s">
        <v>111</v>
      </c>
      <c r="D10" s="163" t="s">
        <v>112</v>
      </c>
      <c r="E10" s="168">
        <v>100</v>
      </c>
      <c r="F10" s="171">
        <f t="shared" si="0"/>
        <v>0</v>
      </c>
      <c r="G10" s="171">
        <f t="shared" si="1"/>
        <v>0</v>
      </c>
      <c r="H10" s="172"/>
      <c r="I10" s="171">
        <f t="shared" si="2"/>
        <v>0</v>
      </c>
      <c r="J10" s="172"/>
      <c r="K10" s="171">
        <f t="shared" si="3"/>
        <v>0</v>
      </c>
      <c r="L10" s="171">
        <v>21</v>
      </c>
      <c r="M10" s="171">
        <f t="shared" si="4"/>
        <v>0</v>
      </c>
      <c r="N10" s="163">
        <v>0</v>
      </c>
      <c r="O10" s="163">
        <f t="shared" si="5"/>
        <v>0</v>
      </c>
      <c r="P10" s="163">
        <v>0</v>
      </c>
      <c r="Q10" s="163">
        <f t="shared" si="6"/>
        <v>0</v>
      </c>
      <c r="R10" s="163"/>
      <c r="S10" s="163"/>
      <c r="T10" s="164">
        <v>0</v>
      </c>
      <c r="U10" s="163">
        <f t="shared" si="7"/>
        <v>0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109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5">
      <c r="A11" s="154">
        <v>3</v>
      </c>
      <c r="B11" s="161" t="s">
        <v>113</v>
      </c>
      <c r="C11" s="192" t="s">
        <v>114</v>
      </c>
      <c r="D11" s="163" t="s">
        <v>115</v>
      </c>
      <c r="E11" s="168">
        <v>32</v>
      </c>
      <c r="F11" s="171">
        <f t="shared" si="0"/>
        <v>0</v>
      </c>
      <c r="G11" s="171">
        <f t="shared" si="1"/>
        <v>0</v>
      </c>
      <c r="H11" s="172"/>
      <c r="I11" s="171">
        <f t="shared" si="2"/>
        <v>0</v>
      </c>
      <c r="J11" s="172"/>
      <c r="K11" s="171">
        <f t="shared" si="3"/>
        <v>0</v>
      </c>
      <c r="L11" s="171">
        <v>21</v>
      </c>
      <c r="M11" s="171">
        <f t="shared" si="4"/>
        <v>0</v>
      </c>
      <c r="N11" s="163">
        <v>8.6899999999999998E-3</v>
      </c>
      <c r="O11" s="163">
        <f t="shared" si="5"/>
        <v>0.27807999999999999</v>
      </c>
      <c r="P11" s="163">
        <v>0</v>
      </c>
      <c r="Q11" s="163">
        <f t="shared" si="6"/>
        <v>0</v>
      </c>
      <c r="R11" s="163"/>
      <c r="S11" s="163"/>
      <c r="T11" s="164">
        <v>0</v>
      </c>
      <c r="U11" s="163">
        <f t="shared" si="7"/>
        <v>0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109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5">
      <c r="A12" s="154">
        <v>4</v>
      </c>
      <c r="B12" s="161" t="s">
        <v>116</v>
      </c>
      <c r="C12" s="192" t="s">
        <v>117</v>
      </c>
      <c r="D12" s="163" t="s">
        <v>115</v>
      </c>
      <c r="E12" s="168">
        <v>56</v>
      </c>
      <c r="F12" s="171">
        <f t="shared" si="0"/>
        <v>0</v>
      </c>
      <c r="G12" s="171">
        <f t="shared" si="1"/>
        <v>0</v>
      </c>
      <c r="H12" s="172"/>
      <c r="I12" s="171">
        <f t="shared" si="2"/>
        <v>0</v>
      </c>
      <c r="J12" s="172"/>
      <c r="K12" s="171">
        <f t="shared" si="3"/>
        <v>0</v>
      </c>
      <c r="L12" s="171">
        <v>21</v>
      </c>
      <c r="M12" s="171">
        <f t="shared" si="4"/>
        <v>0</v>
      </c>
      <c r="N12" s="163">
        <v>2.478E-2</v>
      </c>
      <c r="O12" s="163">
        <f t="shared" si="5"/>
        <v>1.38768</v>
      </c>
      <c r="P12" s="163">
        <v>0</v>
      </c>
      <c r="Q12" s="163">
        <f t="shared" si="6"/>
        <v>0</v>
      </c>
      <c r="R12" s="163"/>
      <c r="S12" s="163"/>
      <c r="T12" s="164">
        <v>0</v>
      </c>
      <c r="U12" s="163">
        <f t="shared" si="7"/>
        <v>0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109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5">
      <c r="A13" s="154">
        <v>5</v>
      </c>
      <c r="B13" s="161" t="s">
        <v>118</v>
      </c>
      <c r="C13" s="192" t="s">
        <v>119</v>
      </c>
      <c r="D13" s="163" t="s">
        <v>120</v>
      </c>
      <c r="E13" s="168">
        <v>15</v>
      </c>
      <c r="F13" s="171">
        <f t="shared" si="0"/>
        <v>0</v>
      </c>
      <c r="G13" s="171">
        <f t="shared" si="1"/>
        <v>0</v>
      </c>
      <c r="H13" s="172"/>
      <c r="I13" s="171">
        <f t="shared" si="2"/>
        <v>0</v>
      </c>
      <c r="J13" s="172"/>
      <c r="K13" s="171">
        <f t="shared" si="3"/>
        <v>0</v>
      </c>
      <c r="L13" s="171">
        <v>21</v>
      </c>
      <c r="M13" s="171">
        <f t="shared" si="4"/>
        <v>0</v>
      </c>
      <c r="N13" s="163">
        <v>6.0000000000000001E-3</v>
      </c>
      <c r="O13" s="163">
        <f t="shared" si="5"/>
        <v>0.09</v>
      </c>
      <c r="P13" s="163">
        <v>0</v>
      </c>
      <c r="Q13" s="163">
        <f t="shared" si="6"/>
        <v>0</v>
      </c>
      <c r="R13" s="163"/>
      <c r="S13" s="163"/>
      <c r="T13" s="164">
        <v>0</v>
      </c>
      <c r="U13" s="163">
        <f t="shared" si="7"/>
        <v>0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121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0" outlineLevel="1" x14ac:dyDescent="0.25">
      <c r="A14" s="154">
        <v>6</v>
      </c>
      <c r="B14" s="161" t="s">
        <v>122</v>
      </c>
      <c r="C14" s="192" t="s">
        <v>123</v>
      </c>
      <c r="D14" s="163" t="s">
        <v>120</v>
      </c>
      <c r="E14" s="168">
        <v>15</v>
      </c>
      <c r="F14" s="171">
        <f t="shared" si="0"/>
        <v>0</v>
      </c>
      <c r="G14" s="171">
        <f t="shared" si="1"/>
        <v>0</v>
      </c>
      <c r="H14" s="172"/>
      <c r="I14" s="171">
        <f t="shared" si="2"/>
        <v>0</v>
      </c>
      <c r="J14" s="172"/>
      <c r="K14" s="171">
        <f t="shared" si="3"/>
        <v>0</v>
      </c>
      <c r="L14" s="171">
        <v>21</v>
      </c>
      <c r="M14" s="171">
        <f t="shared" si="4"/>
        <v>0</v>
      </c>
      <c r="N14" s="163">
        <v>2.9000000000000001E-2</v>
      </c>
      <c r="O14" s="163">
        <f t="shared" si="5"/>
        <v>0.435</v>
      </c>
      <c r="P14" s="163">
        <v>0</v>
      </c>
      <c r="Q14" s="163">
        <f t="shared" si="6"/>
        <v>0</v>
      </c>
      <c r="R14" s="163"/>
      <c r="S14" s="163"/>
      <c r="T14" s="164">
        <v>0</v>
      </c>
      <c r="U14" s="163">
        <f t="shared" si="7"/>
        <v>0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121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x14ac:dyDescent="0.25">
      <c r="A15" s="155" t="s">
        <v>104</v>
      </c>
      <c r="B15" s="162" t="s">
        <v>55</v>
      </c>
      <c r="C15" s="193" t="s">
        <v>56</v>
      </c>
      <c r="D15" s="165"/>
      <c r="E15" s="169"/>
      <c r="F15" s="173"/>
      <c r="G15" s="173">
        <f>SUMIF(AE16:AE33,"&lt;&gt;NOR",G16:G33)</f>
        <v>0</v>
      </c>
      <c r="H15" s="173"/>
      <c r="I15" s="173">
        <f>SUM(I16:I33)</f>
        <v>0</v>
      </c>
      <c r="J15" s="173"/>
      <c r="K15" s="173">
        <f>SUM(K16:K33)</f>
        <v>0</v>
      </c>
      <c r="L15" s="173"/>
      <c r="M15" s="173">
        <f>SUM(M16:M33)</f>
        <v>0</v>
      </c>
      <c r="N15" s="165"/>
      <c r="O15" s="165">
        <f>SUM(O16:O33)</f>
        <v>5.8171799999999996</v>
      </c>
      <c r="P15" s="165"/>
      <c r="Q15" s="165">
        <f>SUM(Q16:Q33)</f>
        <v>0</v>
      </c>
      <c r="R15" s="165"/>
      <c r="S15" s="165"/>
      <c r="T15" s="166"/>
      <c r="U15" s="165">
        <f>SUM(U16:U33)</f>
        <v>618.83000000000004</v>
      </c>
      <c r="AE15" t="s">
        <v>105</v>
      </c>
    </row>
    <row r="16" spans="1:60" outlineLevel="1" x14ac:dyDescent="0.25">
      <c r="A16" s="154">
        <v>7</v>
      </c>
      <c r="B16" s="161" t="s">
        <v>124</v>
      </c>
      <c r="C16" s="192" t="s">
        <v>125</v>
      </c>
      <c r="D16" s="163" t="s">
        <v>126</v>
      </c>
      <c r="E16" s="168">
        <v>1397.018</v>
      </c>
      <c r="F16" s="171">
        <f>H16+J16</f>
        <v>0</v>
      </c>
      <c r="G16" s="171">
        <f>ROUND(E16*F16,2)</f>
        <v>0</v>
      </c>
      <c r="H16" s="172"/>
      <c r="I16" s="171">
        <f>ROUND(E16*H16,2)</f>
        <v>0</v>
      </c>
      <c r="J16" s="172"/>
      <c r="K16" s="171">
        <f>ROUND(E16*J16,2)</f>
        <v>0</v>
      </c>
      <c r="L16" s="171">
        <v>21</v>
      </c>
      <c r="M16" s="171">
        <f>G16*(1+L16/100)</f>
        <v>0</v>
      </c>
      <c r="N16" s="163">
        <v>0</v>
      </c>
      <c r="O16" s="163">
        <f>ROUND(E16*N16,5)</f>
        <v>0</v>
      </c>
      <c r="P16" s="163">
        <v>0</v>
      </c>
      <c r="Q16" s="163">
        <f>ROUND(E16*P16,5)</f>
        <v>0</v>
      </c>
      <c r="R16" s="163"/>
      <c r="S16" s="163"/>
      <c r="T16" s="164">
        <v>0.12</v>
      </c>
      <c r="U16" s="163">
        <f>ROUND(E16*T16,2)</f>
        <v>167.64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109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5">
      <c r="A17" s="154"/>
      <c r="B17" s="161"/>
      <c r="C17" s="194" t="s">
        <v>127</v>
      </c>
      <c r="D17" s="167"/>
      <c r="E17" s="170">
        <v>597.04999999999995</v>
      </c>
      <c r="F17" s="171"/>
      <c r="G17" s="171"/>
      <c r="H17" s="171"/>
      <c r="I17" s="171"/>
      <c r="J17" s="171"/>
      <c r="K17" s="171"/>
      <c r="L17" s="171"/>
      <c r="M17" s="171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128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5">
      <c r="A18" s="154"/>
      <c r="B18" s="161"/>
      <c r="C18" s="194" t="s">
        <v>129</v>
      </c>
      <c r="D18" s="167"/>
      <c r="E18" s="170">
        <v>296.39999999999998</v>
      </c>
      <c r="F18" s="171"/>
      <c r="G18" s="171"/>
      <c r="H18" s="171"/>
      <c r="I18" s="171"/>
      <c r="J18" s="171"/>
      <c r="K18" s="171"/>
      <c r="L18" s="171"/>
      <c r="M18" s="171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128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5">
      <c r="A19" s="154"/>
      <c r="B19" s="161"/>
      <c r="C19" s="194" t="s">
        <v>130</v>
      </c>
      <c r="D19" s="167"/>
      <c r="E19" s="170">
        <v>325.90800000000002</v>
      </c>
      <c r="F19" s="171"/>
      <c r="G19" s="171"/>
      <c r="H19" s="171"/>
      <c r="I19" s="171"/>
      <c r="J19" s="171"/>
      <c r="K19" s="171"/>
      <c r="L19" s="171"/>
      <c r="M19" s="171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128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5">
      <c r="A20" s="154"/>
      <c r="B20" s="161"/>
      <c r="C20" s="194" t="s">
        <v>131</v>
      </c>
      <c r="D20" s="167"/>
      <c r="E20" s="170">
        <v>177.66</v>
      </c>
      <c r="F20" s="171"/>
      <c r="G20" s="171"/>
      <c r="H20" s="171"/>
      <c r="I20" s="171"/>
      <c r="J20" s="171"/>
      <c r="K20" s="171"/>
      <c r="L20" s="171"/>
      <c r="M20" s="171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128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5">
      <c r="A21" s="154">
        <v>8</v>
      </c>
      <c r="B21" s="161" t="s">
        <v>132</v>
      </c>
      <c r="C21" s="192" t="s">
        <v>133</v>
      </c>
      <c r="D21" s="163" t="s">
        <v>126</v>
      </c>
      <c r="E21" s="168">
        <v>1397.018</v>
      </c>
      <c r="F21" s="171">
        <f>H21+J21</f>
        <v>0</v>
      </c>
      <c r="G21" s="171">
        <f>ROUND(E21*F21,2)</f>
        <v>0</v>
      </c>
      <c r="H21" s="172"/>
      <c r="I21" s="171">
        <f>ROUND(E21*H21,2)</f>
        <v>0</v>
      </c>
      <c r="J21" s="172"/>
      <c r="K21" s="171">
        <f>ROUND(E21*J21,2)</f>
        <v>0</v>
      </c>
      <c r="L21" s="171">
        <v>21</v>
      </c>
      <c r="M21" s="171">
        <f>G21*(1+L21/100)</f>
        <v>0</v>
      </c>
      <c r="N21" s="163">
        <v>0</v>
      </c>
      <c r="O21" s="163">
        <f>ROUND(E21*N21,5)</f>
        <v>0</v>
      </c>
      <c r="P21" s="163">
        <v>0</v>
      </c>
      <c r="Q21" s="163">
        <f>ROUND(E21*P21,5)</f>
        <v>0</v>
      </c>
      <c r="R21" s="163"/>
      <c r="S21" s="163"/>
      <c r="T21" s="164">
        <v>8.4000000000000005E-2</v>
      </c>
      <c r="U21" s="163">
        <f>ROUND(E21*T21,2)</f>
        <v>117.35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109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5">
      <c r="A22" s="154">
        <v>9</v>
      </c>
      <c r="B22" s="161" t="s">
        <v>134</v>
      </c>
      <c r="C22" s="192" t="s">
        <v>135</v>
      </c>
      <c r="D22" s="163" t="s">
        <v>126</v>
      </c>
      <c r="E22" s="168">
        <v>838.21079999999984</v>
      </c>
      <c r="F22" s="171">
        <f>H22+J22</f>
        <v>0</v>
      </c>
      <c r="G22" s="171">
        <f>ROUND(E22*F22,2)</f>
        <v>0</v>
      </c>
      <c r="H22" s="172"/>
      <c r="I22" s="171">
        <f>ROUND(E22*H22,2)</f>
        <v>0</v>
      </c>
      <c r="J22" s="172"/>
      <c r="K22" s="171">
        <f>ROUND(E22*J22,2)</f>
        <v>0</v>
      </c>
      <c r="L22" s="171">
        <v>21</v>
      </c>
      <c r="M22" s="171">
        <f>G22*(1+L22/100)</f>
        <v>0</v>
      </c>
      <c r="N22" s="163">
        <v>0</v>
      </c>
      <c r="O22" s="163">
        <f>ROUND(E22*N22,5)</f>
        <v>0</v>
      </c>
      <c r="P22" s="163">
        <v>0</v>
      </c>
      <c r="Q22" s="163">
        <f>ROUND(E22*P22,5)</f>
        <v>0</v>
      </c>
      <c r="R22" s="163"/>
      <c r="S22" s="163"/>
      <c r="T22" s="164">
        <v>0.25</v>
      </c>
      <c r="U22" s="163">
        <f>ROUND(E22*T22,2)</f>
        <v>209.55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109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5">
      <c r="A23" s="154"/>
      <c r="B23" s="161"/>
      <c r="C23" s="194" t="s">
        <v>136</v>
      </c>
      <c r="D23" s="167"/>
      <c r="E23" s="170">
        <v>358.23</v>
      </c>
      <c r="F23" s="171"/>
      <c r="G23" s="171"/>
      <c r="H23" s="171"/>
      <c r="I23" s="171"/>
      <c r="J23" s="171"/>
      <c r="K23" s="171"/>
      <c r="L23" s="171"/>
      <c r="M23" s="171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128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5">
      <c r="A24" s="154"/>
      <c r="B24" s="161"/>
      <c r="C24" s="194" t="s">
        <v>137</v>
      </c>
      <c r="D24" s="167"/>
      <c r="E24" s="170">
        <v>177.84</v>
      </c>
      <c r="F24" s="171"/>
      <c r="G24" s="171"/>
      <c r="H24" s="171"/>
      <c r="I24" s="171"/>
      <c r="J24" s="171"/>
      <c r="K24" s="171"/>
      <c r="L24" s="171"/>
      <c r="M24" s="171"/>
      <c r="N24" s="163"/>
      <c r="O24" s="163"/>
      <c r="P24" s="163"/>
      <c r="Q24" s="163"/>
      <c r="R24" s="163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128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5">
      <c r="A25" s="154"/>
      <c r="B25" s="161"/>
      <c r="C25" s="194" t="s">
        <v>138</v>
      </c>
      <c r="D25" s="167"/>
      <c r="E25" s="170">
        <v>195.54480000000001</v>
      </c>
      <c r="F25" s="171"/>
      <c r="G25" s="171"/>
      <c r="H25" s="171"/>
      <c r="I25" s="171"/>
      <c r="J25" s="171"/>
      <c r="K25" s="171"/>
      <c r="L25" s="171"/>
      <c r="M25" s="171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128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5">
      <c r="A26" s="154"/>
      <c r="B26" s="161"/>
      <c r="C26" s="194" t="s">
        <v>139</v>
      </c>
      <c r="D26" s="167"/>
      <c r="E26" s="170">
        <v>106.596</v>
      </c>
      <c r="F26" s="171"/>
      <c r="G26" s="171"/>
      <c r="H26" s="171"/>
      <c r="I26" s="171"/>
      <c r="J26" s="171"/>
      <c r="K26" s="171"/>
      <c r="L26" s="171"/>
      <c r="M26" s="171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128</v>
      </c>
      <c r="AF26" s="153">
        <v>0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5">
      <c r="A27" s="154">
        <v>10</v>
      </c>
      <c r="B27" s="161" t="s">
        <v>140</v>
      </c>
      <c r="C27" s="192" t="s">
        <v>141</v>
      </c>
      <c r="D27" s="163" t="s">
        <v>126</v>
      </c>
      <c r="E27" s="168">
        <v>838.07</v>
      </c>
      <c r="F27" s="171">
        <f>H27+J27</f>
        <v>0</v>
      </c>
      <c r="G27" s="171">
        <f>ROUND(E27*F27,2)</f>
        <v>0</v>
      </c>
      <c r="H27" s="172"/>
      <c r="I27" s="171">
        <f>ROUND(E27*H27,2)</f>
        <v>0</v>
      </c>
      <c r="J27" s="172"/>
      <c r="K27" s="171">
        <f>ROUND(E27*J27,2)</f>
        <v>0</v>
      </c>
      <c r="L27" s="171">
        <v>21</v>
      </c>
      <c r="M27" s="171">
        <f>G27*(1+L27/100)</f>
        <v>0</v>
      </c>
      <c r="N27" s="163">
        <v>0</v>
      </c>
      <c r="O27" s="163">
        <f>ROUND(E27*N27,5)</f>
        <v>0</v>
      </c>
      <c r="P27" s="163">
        <v>0</v>
      </c>
      <c r="Q27" s="163">
        <f>ROUND(E27*P27,5)</f>
        <v>0</v>
      </c>
      <c r="R27" s="163"/>
      <c r="S27" s="163"/>
      <c r="T27" s="164">
        <v>0.14829999999999999</v>
      </c>
      <c r="U27" s="163">
        <f>ROUND(E27*T27,2)</f>
        <v>124.29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109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5">
      <c r="A28" s="154">
        <v>11</v>
      </c>
      <c r="B28" s="161" t="s">
        <v>142</v>
      </c>
      <c r="C28" s="192" t="s">
        <v>143</v>
      </c>
      <c r="D28" s="163" t="s">
        <v>126</v>
      </c>
      <c r="E28" s="168">
        <v>558.80719999999997</v>
      </c>
      <c r="F28" s="171">
        <f>H28+J28</f>
        <v>0</v>
      </c>
      <c r="G28" s="171">
        <f>ROUND(E28*F28,2)</f>
        <v>0</v>
      </c>
      <c r="H28" s="172"/>
      <c r="I28" s="171">
        <f>ROUND(E28*H28,2)</f>
        <v>0</v>
      </c>
      <c r="J28" s="172"/>
      <c r="K28" s="171">
        <f>ROUND(E28*J28,2)</f>
        <v>0</v>
      </c>
      <c r="L28" s="171">
        <v>21</v>
      </c>
      <c r="M28" s="171">
        <f>G28*(1+L28/100)</f>
        <v>0</v>
      </c>
      <c r="N28" s="163">
        <v>1.0410000000000001E-2</v>
      </c>
      <c r="O28" s="163">
        <f>ROUND(E28*N28,5)</f>
        <v>5.8171799999999996</v>
      </c>
      <c r="P28" s="163">
        <v>0</v>
      </c>
      <c r="Q28" s="163">
        <f>ROUND(E28*P28,5)</f>
        <v>0</v>
      </c>
      <c r="R28" s="163"/>
      <c r="S28" s="163"/>
      <c r="T28" s="164">
        <v>0</v>
      </c>
      <c r="U28" s="163">
        <f>ROUND(E28*T28,2)</f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109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5">
      <c r="A29" s="154"/>
      <c r="B29" s="161"/>
      <c r="C29" s="194" t="s">
        <v>144</v>
      </c>
      <c r="D29" s="167"/>
      <c r="E29" s="170">
        <v>238.82</v>
      </c>
      <c r="F29" s="171"/>
      <c r="G29" s="171"/>
      <c r="H29" s="171"/>
      <c r="I29" s="171"/>
      <c r="J29" s="171"/>
      <c r="K29" s="171"/>
      <c r="L29" s="171"/>
      <c r="M29" s="171"/>
      <c r="N29" s="163"/>
      <c r="O29" s="163"/>
      <c r="P29" s="163"/>
      <c r="Q29" s="163"/>
      <c r="R29" s="163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128</v>
      </c>
      <c r="AF29" s="153">
        <v>0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5">
      <c r="A30" s="154"/>
      <c r="B30" s="161"/>
      <c r="C30" s="194" t="s">
        <v>145</v>
      </c>
      <c r="D30" s="167"/>
      <c r="E30" s="170">
        <v>118.56</v>
      </c>
      <c r="F30" s="171"/>
      <c r="G30" s="171"/>
      <c r="H30" s="171"/>
      <c r="I30" s="171"/>
      <c r="J30" s="171"/>
      <c r="K30" s="171"/>
      <c r="L30" s="171"/>
      <c r="M30" s="171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128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5">
      <c r="A31" s="154"/>
      <c r="B31" s="161"/>
      <c r="C31" s="194" t="s">
        <v>146</v>
      </c>
      <c r="D31" s="167"/>
      <c r="E31" s="170">
        <v>130.36320000000001</v>
      </c>
      <c r="F31" s="171"/>
      <c r="G31" s="171"/>
      <c r="H31" s="171"/>
      <c r="I31" s="171"/>
      <c r="J31" s="171"/>
      <c r="K31" s="171"/>
      <c r="L31" s="171"/>
      <c r="M31" s="171"/>
      <c r="N31" s="163"/>
      <c r="O31" s="163"/>
      <c r="P31" s="163"/>
      <c r="Q31" s="163"/>
      <c r="R31" s="163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128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5">
      <c r="A32" s="154"/>
      <c r="B32" s="161"/>
      <c r="C32" s="194" t="s">
        <v>147</v>
      </c>
      <c r="D32" s="167"/>
      <c r="E32" s="170">
        <v>71.063999999999993</v>
      </c>
      <c r="F32" s="171"/>
      <c r="G32" s="171"/>
      <c r="H32" s="171"/>
      <c r="I32" s="171"/>
      <c r="J32" s="171"/>
      <c r="K32" s="171"/>
      <c r="L32" s="171"/>
      <c r="M32" s="171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128</v>
      </c>
      <c r="AF32" s="153">
        <v>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5">
      <c r="A33" s="154">
        <v>12</v>
      </c>
      <c r="B33" s="161" t="s">
        <v>148</v>
      </c>
      <c r="C33" s="192" t="s">
        <v>149</v>
      </c>
      <c r="D33" s="163" t="s">
        <v>126</v>
      </c>
      <c r="E33" s="168">
        <v>145</v>
      </c>
      <c r="F33" s="171">
        <f>H33+J33</f>
        <v>0</v>
      </c>
      <c r="G33" s="171">
        <f>ROUND(E33*F33,2)</f>
        <v>0</v>
      </c>
      <c r="H33" s="172"/>
      <c r="I33" s="171">
        <f>ROUND(E33*H33,2)</f>
        <v>0</v>
      </c>
      <c r="J33" s="172"/>
      <c r="K33" s="171">
        <f>ROUND(E33*J33,2)</f>
        <v>0</v>
      </c>
      <c r="L33" s="171">
        <v>21</v>
      </c>
      <c r="M33" s="171">
        <f>G33*(1+L33/100)</f>
        <v>0</v>
      </c>
      <c r="N33" s="163">
        <v>0</v>
      </c>
      <c r="O33" s="163">
        <f>ROUND(E33*N33,5)</f>
        <v>0</v>
      </c>
      <c r="P33" s="163">
        <v>0</v>
      </c>
      <c r="Q33" s="163">
        <f>ROUND(E33*P33,5)</f>
        <v>0</v>
      </c>
      <c r="R33" s="163"/>
      <c r="S33" s="163"/>
      <c r="T33" s="164">
        <v>0</v>
      </c>
      <c r="U33" s="163">
        <f>ROUND(E33*T33,2)</f>
        <v>0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109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x14ac:dyDescent="0.25">
      <c r="A34" s="155" t="s">
        <v>104</v>
      </c>
      <c r="B34" s="162" t="s">
        <v>57</v>
      </c>
      <c r="C34" s="193" t="s">
        <v>58</v>
      </c>
      <c r="D34" s="165"/>
      <c r="E34" s="169"/>
      <c r="F34" s="173"/>
      <c r="G34" s="173">
        <f>SUMIF(AE35:AE42,"&lt;&gt;NOR",G35:G42)</f>
        <v>0</v>
      </c>
      <c r="H34" s="173"/>
      <c r="I34" s="173">
        <f>SUM(I35:I42)</f>
        <v>0</v>
      </c>
      <c r="J34" s="173"/>
      <c r="K34" s="173">
        <f>SUM(K35:K42)</f>
        <v>0</v>
      </c>
      <c r="L34" s="173"/>
      <c r="M34" s="173">
        <f>SUM(M35:M42)</f>
        <v>0</v>
      </c>
      <c r="N34" s="165"/>
      <c r="O34" s="165">
        <f>SUM(O35:O42)</f>
        <v>4.2082699999999997</v>
      </c>
      <c r="P34" s="165"/>
      <c r="Q34" s="165">
        <f>SUM(Q35:Q42)</f>
        <v>0</v>
      </c>
      <c r="R34" s="165"/>
      <c r="S34" s="165"/>
      <c r="T34" s="166"/>
      <c r="U34" s="165">
        <f>SUM(U35:U42)</f>
        <v>815.96999999999991</v>
      </c>
      <c r="AE34" t="s">
        <v>105</v>
      </c>
    </row>
    <row r="35" spans="1:60" outlineLevel="1" x14ac:dyDescent="0.25">
      <c r="A35" s="154">
        <v>13</v>
      </c>
      <c r="B35" s="161" t="s">
        <v>150</v>
      </c>
      <c r="C35" s="192" t="s">
        <v>151</v>
      </c>
      <c r="D35" s="163" t="s">
        <v>152</v>
      </c>
      <c r="E35" s="168">
        <v>2666.5599999999995</v>
      </c>
      <c r="F35" s="171">
        <f>H35+J35</f>
        <v>0</v>
      </c>
      <c r="G35" s="171">
        <f>ROUND(E35*F35,2)</f>
        <v>0</v>
      </c>
      <c r="H35" s="172"/>
      <c r="I35" s="171">
        <f>ROUND(E35*H35,2)</f>
        <v>0</v>
      </c>
      <c r="J35" s="172"/>
      <c r="K35" s="171">
        <f>ROUND(E35*J35,2)</f>
        <v>0</v>
      </c>
      <c r="L35" s="171">
        <v>21</v>
      </c>
      <c r="M35" s="171">
        <f>G35*(1+L35/100)</f>
        <v>0</v>
      </c>
      <c r="N35" s="163">
        <v>9.8999999999999999E-4</v>
      </c>
      <c r="O35" s="163">
        <f>ROUND(E35*N35,5)</f>
        <v>2.6398899999999998</v>
      </c>
      <c r="P35" s="163">
        <v>0</v>
      </c>
      <c r="Q35" s="163">
        <f>ROUND(E35*P35,5)</f>
        <v>0</v>
      </c>
      <c r="R35" s="163"/>
      <c r="S35" s="163"/>
      <c r="T35" s="164">
        <v>0.23599999999999999</v>
      </c>
      <c r="U35" s="163">
        <f>ROUND(E35*T35,2)</f>
        <v>629.30999999999995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109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5">
      <c r="A36" s="154"/>
      <c r="B36" s="161"/>
      <c r="C36" s="194" t="s">
        <v>153</v>
      </c>
      <c r="D36" s="167"/>
      <c r="E36" s="170">
        <v>988</v>
      </c>
      <c r="F36" s="171"/>
      <c r="G36" s="171"/>
      <c r="H36" s="171"/>
      <c r="I36" s="171"/>
      <c r="J36" s="171"/>
      <c r="K36" s="171"/>
      <c r="L36" s="171"/>
      <c r="M36" s="171"/>
      <c r="N36" s="163"/>
      <c r="O36" s="163"/>
      <c r="P36" s="163"/>
      <c r="Q36" s="163"/>
      <c r="R36" s="163"/>
      <c r="S36" s="163"/>
      <c r="T36" s="164"/>
      <c r="U36" s="163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128</v>
      </c>
      <c r="AF36" s="153">
        <v>0</v>
      </c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5">
      <c r="A37" s="154"/>
      <c r="B37" s="161"/>
      <c r="C37" s="194" t="s">
        <v>154</v>
      </c>
      <c r="D37" s="167"/>
      <c r="E37" s="170"/>
      <c r="F37" s="171"/>
      <c r="G37" s="171"/>
      <c r="H37" s="171"/>
      <c r="I37" s="171"/>
      <c r="J37" s="171"/>
      <c r="K37" s="171"/>
      <c r="L37" s="171"/>
      <c r="M37" s="171"/>
      <c r="N37" s="163"/>
      <c r="O37" s="163"/>
      <c r="P37" s="163"/>
      <c r="Q37" s="163"/>
      <c r="R37" s="163"/>
      <c r="S37" s="163"/>
      <c r="T37" s="164"/>
      <c r="U37" s="163"/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128</v>
      </c>
      <c r="AF37" s="153">
        <v>0</v>
      </c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5">
      <c r="A38" s="154"/>
      <c r="B38" s="161"/>
      <c r="C38" s="194" t="s">
        <v>155</v>
      </c>
      <c r="D38" s="167"/>
      <c r="E38" s="170">
        <v>1086.3599999999999</v>
      </c>
      <c r="F38" s="171"/>
      <c r="G38" s="171"/>
      <c r="H38" s="171"/>
      <c r="I38" s="171"/>
      <c r="J38" s="171"/>
      <c r="K38" s="171"/>
      <c r="L38" s="171"/>
      <c r="M38" s="171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128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5">
      <c r="A39" s="154"/>
      <c r="B39" s="161"/>
      <c r="C39" s="194" t="s">
        <v>156</v>
      </c>
      <c r="D39" s="167"/>
      <c r="E39" s="170">
        <v>592.20000000000005</v>
      </c>
      <c r="F39" s="171"/>
      <c r="G39" s="171"/>
      <c r="H39" s="171"/>
      <c r="I39" s="171"/>
      <c r="J39" s="171"/>
      <c r="K39" s="171"/>
      <c r="L39" s="171"/>
      <c r="M39" s="171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128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5">
      <c r="A40" s="154">
        <v>14</v>
      </c>
      <c r="B40" s="161" t="s">
        <v>157</v>
      </c>
      <c r="C40" s="192" t="s">
        <v>158</v>
      </c>
      <c r="D40" s="163" t="s">
        <v>152</v>
      </c>
      <c r="E40" s="168">
        <v>2666.56</v>
      </c>
      <c r="F40" s="171">
        <f>H40+J40</f>
        <v>0</v>
      </c>
      <c r="G40" s="171">
        <f>ROUND(E40*F40,2)</f>
        <v>0</v>
      </c>
      <c r="H40" s="172"/>
      <c r="I40" s="171">
        <f>ROUND(E40*H40,2)</f>
        <v>0</v>
      </c>
      <c r="J40" s="172"/>
      <c r="K40" s="171">
        <f>ROUND(E40*J40,2)</f>
        <v>0</v>
      </c>
      <c r="L40" s="171">
        <v>21</v>
      </c>
      <c r="M40" s="171">
        <f>G40*(1+L40/100)</f>
        <v>0</v>
      </c>
      <c r="N40" s="163">
        <v>0</v>
      </c>
      <c r="O40" s="163">
        <f>ROUND(E40*N40,5)</f>
        <v>0</v>
      </c>
      <c r="P40" s="163">
        <v>0</v>
      </c>
      <c r="Q40" s="163">
        <f>ROUND(E40*P40,5)</f>
        <v>0</v>
      </c>
      <c r="R40" s="163"/>
      <c r="S40" s="163"/>
      <c r="T40" s="164">
        <v>7.0000000000000007E-2</v>
      </c>
      <c r="U40" s="163">
        <f>ROUND(E40*T40,2)</f>
        <v>186.66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109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5">
      <c r="A41" s="154">
        <v>15</v>
      </c>
      <c r="B41" s="161" t="s">
        <v>159</v>
      </c>
      <c r="C41" s="192" t="s">
        <v>160</v>
      </c>
      <c r="D41" s="163" t="s">
        <v>152</v>
      </c>
      <c r="E41" s="168">
        <v>1823.7</v>
      </c>
      <c r="F41" s="171">
        <f>H41+J41</f>
        <v>0</v>
      </c>
      <c r="G41" s="171">
        <f>ROUND(E41*F41,2)</f>
        <v>0</v>
      </c>
      <c r="H41" s="172"/>
      <c r="I41" s="171">
        <f>ROUND(E41*H41,2)</f>
        <v>0</v>
      </c>
      <c r="J41" s="172"/>
      <c r="K41" s="171">
        <f>ROUND(E41*J41,2)</f>
        <v>0</v>
      </c>
      <c r="L41" s="171">
        <v>21</v>
      </c>
      <c r="M41" s="171">
        <f>G41*(1+L41/100)</f>
        <v>0</v>
      </c>
      <c r="N41" s="163">
        <v>8.5999999999999998E-4</v>
      </c>
      <c r="O41" s="163">
        <f>ROUND(E41*N41,5)</f>
        <v>1.5683800000000001</v>
      </c>
      <c r="P41" s="163">
        <v>0</v>
      </c>
      <c r="Q41" s="163">
        <f>ROUND(E41*P41,5)</f>
        <v>0</v>
      </c>
      <c r="R41" s="163"/>
      <c r="S41" s="163"/>
      <c r="T41" s="164">
        <v>0</v>
      </c>
      <c r="U41" s="163">
        <f>ROUND(E41*T41,2)</f>
        <v>0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109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5">
      <c r="A42" s="154">
        <v>16</v>
      </c>
      <c r="B42" s="161" t="s">
        <v>161</v>
      </c>
      <c r="C42" s="192" t="s">
        <v>162</v>
      </c>
      <c r="D42" s="163" t="s">
        <v>152</v>
      </c>
      <c r="E42" s="168">
        <v>1823.7</v>
      </c>
      <c r="F42" s="171">
        <f>H42+J42</f>
        <v>0</v>
      </c>
      <c r="G42" s="171">
        <f>ROUND(E42*F42,2)</f>
        <v>0</v>
      </c>
      <c r="H42" s="172"/>
      <c r="I42" s="171">
        <f>ROUND(E42*H42,2)</f>
        <v>0</v>
      </c>
      <c r="J42" s="172"/>
      <c r="K42" s="171">
        <f>ROUND(E42*J42,2)</f>
        <v>0</v>
      </c>
      <c r="L42" s="171">
        <v>21</v>
      </c>
      <c r="M42" s="171">
        <f>G42*(1+L42/100)</f>
        <v>0</v>
      </c>
      <c r="N42" s="163">
        <v>0</v>
      </c>
      <c r="O42" s="163">
        <f>ROUND(E42*N42,5)</f>
        <v>0</v>
      </c>
      <c r="P42" s="163">
        <v>0</v>
      </c>
      <c r="Q42" s="163">
        <f>ROUND(E42*P42,5)</f>
        <v>0</v>
      </c>
      <c r="R42" s="163"/>
      <c r="S42" s="163"/>
      <c r="T42" s="164">
        <v>0</v>
      </c>
      <c r="U42" s="163">
        <f>ROUND(E42*T42,2)</f>
        <v>0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109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x14ac:dyDescent="0.25">
      <c r="A43" s="155" t="s">
        <v>104</v>
      </c>
      <c r="B43" s="162" t="s">
        <v>59</v>
      </c>
      <c r="C43" s="193" t="s">
        <v>60</v>
      </c>
      <c r="D43" s="165"/>
      <c r="E43" s="169"/>
      <c r="F43" s="173"/>
      <c r="G43" s="173">
        <f>SUMIF(AE44:AE61,"&lt;&gt;NOR",G44:G61)</f>
        <v>0</v>
      </c>
      <c r="H43" s="173"/>
      <c r="I43" s="173">
        <f>SUM(I44:I61)</f>
        <v>0</v>
      </c>
      <c r="J43" s="173"/>
      <c r="K43" s="173">
        <f>SUM(K44:K61)</f>
        <v>0</v>
      </c>
      <c r="L43" s="173"/>
      <c r="M43" s="173">
        <f>SUM(M44:M61)</f>
        <v>0</v>
      </c>
      <c r="N43" s="165"/>
      <c r="O43" s="165">
        <f>SUM(O44:O61)</f>
        <v>0</v>
      </c>
      <c r="P43" s="165"/>
      <c r="Q43" s="165">
        <f>SUM(Q44:Q61)</f>
        <v>0</v>
      </c>
      <c r="R43" s="165"/>
      <c r="S43" s="165"/>
      <c r="T43" s="166"/>
      <c r="U43" s="165">
        <f>SUM(U44:U61)</f>
        <v>217.94</v>
      </c>
      <c r="AE43" t="s">
        <v>105</v>
      </c>
    </row>
    <row r="44" spans="1:60" outlineLevel="1" x14ac:dyDescent="0.25">
      <c r="A44" s="154">
        <v>17</v>
      </c>
      <c r="B44" s="161" t="s">
        <v>163</v>
      </c>
      <c r="C44" s="192" t="s">
        <v>164</v>
      </c>
      <c r="D44" s="163" t="s">
        <v>126</v>
      </c>
      <c r="E44" s="168">
        <v>2235.2287999999999</v>
      </c>
      <c r="F44" s="171">
        <f>H44+J44</f>
        <v>0</v>
      </c>
      <c r="G44" s="171">
        <f>ROUND(E44*F44,2)</f>
        <v>0</v>
      </c>
      <c r="H44" s="172"/>
      <c r="I44" s="171">
        <f>ROUND(E44*H44,2)</f>
        <v>0</v>
      </c>
      <c r="J44" s="172"/>
      <c r="K44" s="171">
        <f>ROUND(E44*J44,2)</f>
        <v>0</v>
      </c>
      <c r="L44" s="171">
        <v>21</v>
      </c>
      <c r="M44" s="171">
        <f>G44*(1+L44/100)</f>
        <v>0</v>
      </c>
      <c r="N44" s="163">
        <v>0</v>
      </c>
      <c r="O44" s="163">
        <f>ROUND(E44*N44,5)</f>
        <v>0</v>
      </c>
      <c r="P44" s="163">
        <v>0</v>
      </c>
      <c r="Q44" s="163">
        <f>ROUND(E44*P44,5)</f>
        <v>0</v>
      </c>
      <c r="R44" s="163"/>
      <c r="S44" s="163"/>
      <c r="T44" s="164">
        <v>0</v>
      </c>
      <c r="U44" s="163">
        <f>ROUND(E44*T44,2)</f>
        <v>0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109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5">
      <c r="A45" s="154"/>
      <c r="B45" s="161"/>
      <c r="C45" s="194" t="s">
        <v>165</v>
      </c>
      <c r="D45" s="167"/>
      <c r="E45" s="170">
        <v>955.28</v>
      </c>
      <c r="F45" s="171"/>
      <c r="G45" s="171"/>
      <c r="H45" s="171"/>
      <c r="I45" s="171"/>
      <c r="J45" s="171"/>
      <c r="K45" s="171"/>
      <c r="L45" s="171"/>
      <c r="M45" s="171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128</v>
      </c>
      <c r="AF45" s="153">
        <v>0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5">
      <c r="A46" s="154"/>
      <c r="B46" s="161"/>
      <c r="C46" s="194" t="s">
        <v>166</v>
      </c>
      <c r="D46" s="167"/>
      <c r="E46" s="170">
        <v>474.24</v>
      </c>
      <c r="F46" s="171"/>
      <c r="G46" s="171"/>
      <c r="H46" s="171"/>
      <c r="I46" s="171"/>
      <c r="J46" s="171"/>
      <c r="K46" s="171"/>
      <c r="L46" s="171"/>
      <c r="M46" s="171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128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5">
      <c r="A47" s="154"/>
      <c r="B47" s="161"/>
      <c r="C47" s="194" t="s">
        <v>167</v>
      </c>
      <c r="D47" s="167"/>
      <c r="E47" s="170">
        <v>521.45280000000002</v>
      </c>
      <c r="F47" s="171"/>
      <c r="G47" s="171"/>
      <c r="H47" s="171"/>
      <c r="I47" s="171"/>
      <c r="J47" s="171"/>
      <c r="K47" s="171"/>
      <c r="L47" s="171"/>
      <c r="M47" s="171"/>
      <c r="N47" s="163"/>
      <c r="O47" s="163"/>
      <c r="P47" s="163"/>
      <c r="Q47" s="163"/>
      <c r="R47" s="163"/>
      <c r="S47" s="163"/>
      <c r="T47" s="164"/>
      <c r="U47" s="163"/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128</v>
      </c>
      <c r="AF47" s="153">
        <v>0</v>
      </c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5">
      <c r="A48" s="154"/>
      <c r="B48" s="161"/>
      <c r="C48" s="194" t="s">
        <v>168</v>
      </c>
      <c r="D48" s="167"/>
      <c r="E48" s="170">
        <v>284.25599999999997</v>
      </c>
      <c r="F48" s="171"/>
      <c r="G48" s="171"/>
      <c r="H48" s="171"/>
      <c r="I48" s="171"/>
      <c r="J48" s="171"/>
      <c r="K48" s="171"/>
      <c r="L48" s="171"/>
      <c r="M48" s="171"/>
      <c r="N48" s="163"/>
      <c r="O48" s="163"/>
      <c r="P48" s="163"/>
      <c r="Q48" s="163"/>
      <c r="R48" s="163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128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5">
      <c r="A49" s="154">
        <v>18</v>
      </c>
      <c r="B49" s="161" t="s">
        <v>169</v>
      </c>
      <c r="C49" s="192" t="s">
        <v>170</v>
      </c>
      <c r="D49" s="163" t="s">
        <v>126</v>
      </c>
      <c r="E49" s="168">
        <v>558.80719999999997</v>
      </c>
      <c r="F49" s="171">
        <f>H49+J49</f>
        <v>0</v>
      </c>
      <c r="G49" s="171">
        <f>ROUND(E49*F49,2)</f>
        <v>0</v>
      </c>
      <c r="H49" s="172"/>
      <c r="I49" s="171">
        <f>ROUND(E49*H49,2)</f>
        <v>0</v>
      </c>
      <c r="J49" s="172"/>
      <c r="K49" s="171">
        <f>ROUND(E49*J49,2)</f>
        <v>0</v>
      </c>
      <c r="L49" s="171">
        <v>21</v>
      </c>
      <c r="M49" s="171">
        <f>G49*(1+L49/100)</f>
        <v>0</v>
      </c>
      <c r="N49" s="163">
        <v>0</v>
      </c>
      <c r="O49" s="163">
        <f>ROUND(E49*N49,5)</f>
        <v>0</v>
      </c>
      <c r="P49" s="163">
        <v>0</v>
      </c>
      <c r="Q49" s="163">
        <f>ROUND(E49*P49,5)</f>
        <v>0</v>
      </c>
      <c r="R49" s="163"/>
      <c r="S49" s="163"/>
      <c r="T49" s="164">
        <v>0</v>
      </c>
      <c r="U49" s="163">
        <f>ROUND(E49*T49,2)</f>
        <v>0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109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5">
      <c r="A50" s="154"/>
      <c r="B50" s="161"/>
      <c r="C50" s="194" t="s">
        <v>144</v>
      </c>
      <c r="D50" s="167"/>
      <c r="E50" s="170">
        <v>238.82</v>
      </c>
      <c r="F50" s="171"/>
      <c r="G50" s="171"/>
      <c r="H50" s="171"/>
      <c r="I50" s="171"/>
      <c r="J50" s="171"/>
      <c r="K50" s="171"/>
      <c r="L50" s="171"/>
      <c r="M50" s="171"/>
      <c r="N50" s="163"/>
      <c r="O50" s="163"/>
      <c r="P50" s="163"/>
      <c r="Q50" s="163"/>
      <c r="R50" s="163"/>
      <c r="S50" s="163"/>
      <c r="T50" s="164"/>
      <c r="U50" s="16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128</v>
      </c>
      <c r="AF50" s="153">
        <v>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5">
      <c r="A51" s="154"/>
      <c r="B51" s="161"/>
      <c r="C51" s="194" t="s">
        <v>145</v>
      </c>
      <c r="D51" s="167"/>
      <c r="E51" s="170">
        <v>118.56</v>
      </c>
      <c r="F51" s="171"/>
      <c r="G51" s="171"/>
      <c r="H51" s="171"/>
      <c r="I51" s="171"/>
      <c r="J51" s="171"/>
      <c r="K51" s="171"/>
      <c r="L51" s="171"/>
      <c r="M51" s="171"/>
      <c r="N51" s="163"/>
      <c r="O51" s="163"/>
      <c r="P51" s="163"/>
      <c r="Q51" s="163"/>
      <c r="R51" s="163"/>
      <c r="S51" s="163"/>
      <c r="T51" s="164"/>
      <c r="U51" s="16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128</v>
      </c>
      <c r="AF51" s="153">
        <v>0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5">
      <c r="A52" s="154"/>
      <c r="B52" s="161"/>
      <c r="C52" s="194" t="s">
        <v>146</v>
      </c>
      <c r="D52" s="167"/>
      <c r="E52" s="170">
        <v>130.36320000000001</v>
      </c>
      <c r="F52" s="171"/>
      <c r="G52" s="171"/>
      <c r="H52" s="171"/>
      <c r="I52" s="171"/>
      <c r="J52" s="171"/>
      <c r="K52" s="171"/>
      <c r="L52" s="171"/>
      <c r="M52" s="171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128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5">
      <c r="A53" s="154"/>
      <c r="B53" s="161"/>
      <c r="C53" s="194" t="s">
        <v>147</v>
      </c>
      <c r="D53" s="167"/>
      <c r="E53" s="170">
        <v>71.063999999999993</v>
      </c>
      <c r="F53" s="171"/>
      <c r="G53" s="171"/>
      <c r="H53" s="171"/>
      <c r="I53" s="171"/>
      <c r="J53" s="171"/>
      <c r="K53" s="171"/>
      <c r="L53" s="171"/>
      <c r="M53" s="171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128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5">
      <c r="A54" s="154">
        <v>19</v>
      </c>
      <c r="B54" s="161" t="s">
        <v>171</v>
      </c>
      <c r="C54" s="192" t="s">
        <v>172</v>
      </c>
      <c r="D54" s="163" t="s">
        <v>126</v>
      </c>
      <c r="E54" s="168">
        <v>2235.2287999999999</v>
      </c>
      <c r="F54" s="171">
        <f>H54+J54</f>
        <v>0</v>
      </c>
      <c r="G54" s="171">
        <f>ROUND(E54*F54,2)</f>
        <v>0</v>
      </c>
      <c r="H54" s="172"/>
      <c r="I54" s="171">
        <f>ROUND(E54*H54,2)</f>
        <v>0</v>
      </c>
      <c r="J54" s="172"/>
      <c r="K54" s="171">
        <f>ROUND(E54*J54,2)</f>
        <v>0</v>
      </c>
      <c r="L54" s="171">
        <v>21</v>
      </c>
      <c r="M54" s="171">
        <f>G54*(1+L54/100)</f>
        <v>0</v>
      </c>
      <c r="N54" s="163">
        <v>0</v>
      </c>
      <c r="O54" s="163">
        <f>ROUND(E54*N54,5)</f>
        <v>0</v>
      </c>
      <c r="P54" s="163">
        <v>0</v>
      </c>
      <c r="Q54" s="163">
        <f>ROUND(E54*P54,5)</f>
        <v>0</v>
      </c>
      <c r="R54" s="163"/>
      <c r="S54" s="163"/>
      <c r="T54" s="164">
        <v>7.3999999999999996E-2</v>
      </c>
      <c r="U54" s="163">
        <f>ROUND(E54*T54,2)</f>
        <v>165.41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109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5">
      <c r="A55" s="154">
        <v>20</v>
      </c>
      <c r="B55" s="161" t="s">
        <v>173</v>
      </c>
      <c r="C55" s="192" t="s">
        <v>174</v>
      </c>
      <c r="D55" s="163" t="s">
        <v>126</v>
      </c>
      <c r="E55" s="168">
        <v>558.80719999999997</v>
      </c>
      <c r="F55" s="171">
        <f>H55+J55</f>
        <v>0</v>
      </c>
      <c r="G55" s="171">
        <f>ROUND(E55*F55,2)</f>
        <v>0</v>
      </c>
      <c r="H55" s="172"/>
      <c r="I55" s="171">
        <f>ROUND(E55*H55,2)</f>
        <v>0</v>
      </c>
      <c r="J55" s="172"/>
      <c r="K55" s="171">
        <f>ROUND(E55*J55,2)</f>
        <v>0</v>
      </c>
      <c r="L55" s="171">
        <v>21</v>
      </c>
      <c r="M55" s="171">
        <f>G55*(1+L55/100)</f>
        <v>0</v>
      </c>
      <c r="N55" s="163">
        <v>0</v>
      </c>
      <c r="O55" s="163">
        <f>ROUND(E55*N55,5)</f>
        <v>0</v>
      </c>
      <c r="P55" s="163">
        <v>0</v>
      </c>
      <c r="Q55" s="163">
        <f>ROUND(E55*P55,5)</f>
        <v>0</v>
      </c>
      <c r="R55" s="163"/>
      <c r="S55" s="163"/>
      <c r="T55" s="164">
        <v>9.4E-2</v>
      </c>
      <c r="U55" s="163">
        <f>ROUND(E55*T55,2)</f>
        <v>52.53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109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5">
      <c r="A56" s="154">
        <v>21</v>
      </c>
      <c r="B56" s="161" t="s">
        <v>175</v>
      </c>
      <c r="C56" s="192" t="s">
        <v>176</v>
      </c>
      <c r="D56" s="163" t="s">
        <v>177</v>
      </c>
      <c r="E56" s="168">
        <v>1399.8078800000001</v>
      </c>
      <c r="F56" s="171">
        <f>H56+J56</f>
        <v>0</v>
      </c>
      <c r="G56" s="171">
        <f>ROUND(E56*F56,2)</f>
        <v>0</v>
      </c>
      <c r="H56" s="172"/>
      <c r="I56" s="171">
        <f>ROUND(E56*H56,2)</f>
        <v>0</v>
      </c>
      <c r="J56" s="172"/>
      <c r="K56" s="171">
        <f>ROUND(E56*J56,2)</f>
        <v>0</v>
      </c>
      <c r="L56" s="171">
        <v>21</v>
      </c>
      <c r="M56" s="171">
        <f>G56*(1+L56/100)</f>
        <v>0</v>
      </c>
      <c r="N56" s="163">
        <v>0</v>
      </c>
      <c r="O56" s="163">
        <f>ROUND(E56*N56,5)</f>
        <v>0</v>
      </c>
      <c r="P56" s="163">
        <v>0</v>
      </c>
      <c r="Q56" s="163">
        <f>ROUND(E56*P56,5)</f>
        <v>0</v>
      </c>
      <c r="R56" s="163"/>
      <c r="S56" s="163"/>
      <c r="T56" s="164">
        <v>0</v>
      </c>
      <c r="U56" s="163">
        <f>ROUND(E56*T56,2)</f>
        <v>0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109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5">
      <c r="A57" s="154"/>
      <c r="B57" s="161"/>
      <c r="C57" s="251" t="s">
        <v>178</v>
      </c>
      <c r="D57" s="252"/>
      <c r="E57" s="253"/>
      <c r="F57" s="254"/>
      <c r="G57" s="255"/>
      <c r="H57" s="171"/>
      <c r="I57" s="171"/>
      <c r="J57" s="171"/>
      <c r="K57" s="171"/>
      <c r="L57" s="171"/>
      <c r="M57" s="171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179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6" t="str">
        <f>C57</f>
        <v>Položka obsahuje:</v>
      </c>
      <c r="BB57" s="153"/>
      <c r="BC57" s="153"/>
      <c r="BD57" s="153"/>
      <c r="BE57" s="153"/>
      <c r="BF57" s="153"/>
      <c r="BG57" s="153"/>
      <c r="BH57" s="153"/>
    </row>
    <row r="58" spans="1:60" outlineLevel="1" x14ac:dyDescent="0.25">
      <c r="A58" s="154"/>
      <c r="B58" s="161"/>
      <c r="C58" s="251" t="s">
        <v>180</v>
      </c>
      <c r="D58" s="252"/>
      <c r="E58" s="253"/>
      <c r="F58" s="254"/>
      <c r="G58" s="255"/>
      <c r="H58" s="171"/>
      <c r="I58" s="171"/>
      <c r="J58" s="171"/>
      <c r="K58" s="171"/>
      <c r="L58" s="171"/>
      <c r="M58" s="171"/>
      <c r="N58" s="163"/>
      <c r="O58" s="163"/>
      <c r="P58" s="163"/>
      <c r="Q58" s="163"/>
      <c r="R58" s="163"/>
      <c r="S58" s="163"/>
      <c r="T58" s="164"/>
      <c r="U58" s="163"/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179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6" t="str">
        <f>C58</f>
        <v>-poplatky za likvidaci odpadů nekontaminovaných 1705 04 Vytěžené zeminy a horniny</v>
      </c>
      <c r="BB58" s="153"/>
      <c r="BC58" s="153"/>
      <c r="BD58" s="153"/>
      <c r="BE58" s="153"/>
      <c r="BF58" s="153"/>
      <c r="BG58" s="153"/>
      <c r="BH58" s="153"/>
    </row>
    <row r="59" spans="1:60" outlineLevel="1" x14ac:dyDescent="0.25">
      <c r="A59" s="154"/>
      <c r="B59" s="161"/>
      <c r="C59" s="251" t="s">
        <v>181</v>
      </c>
      <c r="D59" s="252"/>
      <c r="E59" s="253"/>
      <c r="F59" s="254"/>
      <c r="G59" s="255"/>
      <c r="H59" s="171"/>
      <c r="I59" s="171"/>
      <c r="J59" s="171"/>
      <c r="K59" s="171"/>
      <c r="L59" s="171"/>
      <c r="M59" s="171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179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6" t="str">
        <f>C59</f>
        <v>-veškeré poplatky provozovateli skládky, recyklační linky nebo jiného zařízení na zpracování a likvidaci odpadu</v>
      </c>
      <c r="BB59" s="153"/>
      <c r="BC59" s="153"/>
      <c r="BD59" s="153"/>
      <c r="BE59" s="153"/>
      <c r="BF59" s="153"/>
      <c r="BG59" s="153"/>
      <c r="BH59" s="153"/>
    </row>
    <row r="60" spans="1:60" ht="20.5" outlineLevel="1" x14ac:dyDescent="0.25">
      <c r="A60" s="154"/>
      <c r="B60" s="161"/>
      <c r="C60" s="251" t="s">
        <v>182</v>
      </c>
      <c r="D60" s="252"/>
      <c r="E60" s="253"/>
      <c r="F60" s="254"/>
      <c r="G60" s="255"/>
      <c r="H60" s="171"/>
      <c r="I60" s="171"/>
      <c r="J60" s="171"/>
      <c r="K60" s="171"/>
      <c r="L60" s="171"/>
      <c r="M60" s="171"/>
      <c r="N60" s="163"/>
      <c r="O60" s="163"/>
      <c r="P60" s="163"/>
      <c r="Q60" s="163"/>
      <c r="R60" s="163"/>
      <c r="S60" s="163"/>
      <c r="T60" s="164"/>
      <c r="U60" s="163"/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179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6" t="str">
        <f>C60</f>
        <v>-náklady na dopravu z místa stavby na místo převzetí provozovatelem skládky, recyklační linky nebo jiného zařízení na lividaci odpadu</v>
      </c>
      <c r="BB60" s="153"/>
      <c r="BC60" s="153"/>
      <c r="BD60" s="153"/>
      <c r="BE60" s="153"/>
      <c r="BF60" s="153"/>
      <c r="BG60" s="153"/>
      <c r="BH60" s="153"/>
    </row>
    <row r="61" spans="1:60" outlineLevel="1" x14ac:dyDescent="0.25">
      <c r="A61" s="154"/>
      <c r="B61" s="161"/>
      <c r="C61" s="194" t="s">
        <v>183</v>
      </c>
      <c r="D61" s="167"/>
      <c r="E61" s="170">
        <v>1399.8078800000001</v>
      </c>
      <c r="F61" s="171"/>
      <c r="G61" s="171"/>
      <c r="H61" s="171"/>
      <c r="I61" s="171"/>
      <c r="J61" s="171"/>
      <c r="K61" s="171"/>
      <c r="L61" s="171"/>
      <c r="M61" s="171"/>
      <c r="N61" s="163"/>
      <c r="O61" s="163"/>
      <c r="P61" s="163"/>
      <c r="Q61" s="163"/>
      <c r="R61" s="163"/>
      <c r="S61" s="163"/>
      <c r="T61" s="164"/>
      <c r="U61" s="163"/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128</v>
      </c>
      <c r="AF61" s="153">
        <v>0</v>
      </c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x14ac:dyDescent="0.25">
      <c r="A62" s="155" t="s">
        <v>104</v>
      </c>
      <c r="B62" s="162" t="s">
        <v>61</v>
      </c>
      <c r="C62" s="193" t="s">
        <v>62</v>
      </c>
      <c r="D62" s="165"/>
      <c r="E62" s="169"/>
      <c r="F62" s="173"/>
      <c r="G62" s="173">
        <f>SUMIF(AE63:AE71,"&lt;&gt;NOR",G63:G71)</f>
        <v>0</v>
      </c>
      <c r="H62" s="173"/>
      <c r="I62" s="173">
        <f>SUM(I63:I71)</f>
        <v>0</v>
      </c>
      <c r="J62" s="173"/>
      <c r="K62" s="173">
        <f>SUM(K63:K71)</f>
        <v>0</v>
      </c>
      <c r="L62" s="173"/>
      <c r="M62" s="173">
        <f>SUM(M63:M71)</f>
        <v>0</v>
      </c>
      <c r="N62" s="165"/>
      <c r="O62" s="165">
        <f>SUM(O63:O71)</f>
        <v>1101.21912</v>
      </c>
      <c r="P62" s="165"/>
      <c r="Q62" s="165">
        <f>SUM(Q63:Q71)</f>
        <v>0</v>
      </c>
      <c r="R62" s="165"/>
      <c r="S62" s="165"/>
      <c r="T62" s="166"/>
      <c r="U62" s="165">
        <f>SUM(U63:U71)</f>
        <v>0</v>
      </c>
      <c r="AE62" t="s">
        <v>105</v>
      </c>
    </row>
    <row r="63" spans="1:60" outlineLevel="1" x14ac:dyDescent="0.25">
      <c r="A63" s="154">
        <v>22</v>
      </c>
      <c r="B63" s="161" t="s">
        <v>184</v>
      </c>
      <c r="C63" s="192" t="s">
        <v>185</v>
      </c>
      <c r="D63" s="163" t="s">
        <v>126</v>
      </c>
      <c r="E63" s="168">
        <v>1970.6196</v>
      </c>
      <c r="F63" s="171">
        <f>H63+J63</f>
        <v>0</v>
      </c>
      <c r="G63" s="171">
        <f>ROUND(E63*F63,2)</f>
        <v>0</v>
      </c>
      <c r="H63" s="172"/>
      <c r="I63" s="171">
        <f>ROUND(E63*H63,2)</f>
        <v>0</v>
      </c>
      <c r="J63" s="172"/>
      <c r="K63" s="171">
        <f>ROUND(E63*J63,2)</f>
        <v>0</v>
      </c>
      <c r="L63" s="171">
        <v>21</v>
      </c>
      <c r="M63" s="171">
        <f>G63*(1+L63/100)</f>
        <v>0</v>
      </c>
      <c r="N63" s="163">
        <v>0</v>
      </c>
      <c r="O63" s="163">
        <f>ROUND(E63*N63,5)</f>
        <v>0</v>
      </c>
      <c r="P63" s="163">
        <v>0</v>
      </c>
      <c r="Q63" s="163">
        <f>ROUND(E63*P63,5)</f>
        <v>0</v>
      </c>
      <c r="R63" s="163"/>
      <c r="S63" s="163"/>
      <c r="T63" s="164">
        <v>0</v>
      </c>
      <c r="U63" s="163">
        <f>ROUND(E63*T63,2)</f>
        <v>0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109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5">
      <c r="A64" s="154"/>
      <c r="B64" s="161"/>
      <c r="C64" s="194" t="s">
        <v>186</v>
      </c>
      <c r="D64" s="167"/>
      <c r="E64" s="170">
        <v>1970.6196</v>
      </c>
      <c r="F64" s="171"/>
      <c r="G64" s="171"/>
      <c r="H64" s="171"/>
      <c r="I64" s="171"/>
      <c r="J64" s="171"/>
      <c r="K64" s="171"/>
      <c r="L64" s="171"/>
      <c r="M64" s="171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128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5">
      <c r="A65" s="154">
        <v>23</v>
      </c>
      <c r="B65" s="161" t="s">
        <v>187</v>
      </c>
      <c r="C65" s="192" t="s">
        <v>188</v>
      </c>
      <c r="D65" s="163" t="s">
        <v>126</v>
      </c>
      <c r="E65" s="168">
        <v>611.78839999999991</v>
      </c>
      <c r="F65" s="171">
        <f>H65+J65</f>
        <v>0</v>
      </c>
      <c r="G65" s="171">
        <f>ROUND(E65*F65,2)</f>
        <v>0</v>
      </c>
      <c r="H65" s="172"/>
      <c r="I65" s="171">
        <f>ROUND(E65*H65,2)</f>
        <v>0</v>
      </c>
      <c r="J65" s="172"/>
      <c r="K65" s="171">
        <f>ROUND(E65*J65,2)</f>
        <v>0</v>
      </c>
      <c r="L65" s="171">
        <v>21</v>
      </c>
      <c r="M65" s="171">
        <f>G65*(1+L65/100)</f>
        <v>0</v>
      </c>
      <c r="N65" s="163">
        <v>0</v>
      </c>
      <c r="O65" s="163">
        <f>ROUND(E65*N65,5)</f>
        <v>0</v>
      </c>
      <c r="P65" s="163">
        <v>0</v>
      </c>
      <c r="Q65" s="163">
        <f>ROUND(E65*P65,5)</f>
        <v>0</v>
      </c>
      <c r="R65" s="163"/>
      <c r="S65" s="163"/>
      <c r="T65" s="164">
        <v>0</v>
      </c>
      <c r="U65" s="163">
        <f>ROUND(E65*T65,2)</f>
        <v>0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109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5">
      <c r="A66" s="154"/>
      <c r="B66" s="161"/>
      <c r="C66" s="194" t="s">
        <v>189</v>
      </c>
      <c r="D66" s="167"/>
      <c r="E66" s="170">
        <v>209.42</v>
      </c>
      <c r="F66" s="171"/>
      <c r="G66" s="171"/>
      <c r="H66" s="171"/>
      <c r="I66" s="171"/>
      <c r="J66" s="171"/>
      <c r="K66" s="171"/>
      <c r="L66" s="171"/>
      <c r="M66" s="171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128</v>
      </c>
      <c r="AF66" s="153">
        <v>0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5">
      <c r="A67" s="154"/>
      <c r="B67" s="161"/>
      <c r="C67" s="194" t="s">
        <v>190</v>
      </c>
      <c r="D67" s="167"/>
      <c r="E67" s="170">
        <v>136.34399999999999</v>
      </c>
      <c r="F67" s="171"/>
      <c r="G67" s="171"/>
      <c r="H67" s="171"/>
      <c r="I67" s="171"/>
      <c r="J67" s="171"/>
      <c r="K67" s="171"/>
      <c r="L67" s="171"/>
      <c r="M67" s="171"/>
      <c r="N67" s="163"/>
      <c r="O67" s="163"/>
      <c r="P67" s="163"/>
      <c r="Q67" s="163"/>
      <c r="R67" s="163"/>
      <c r="S67" s="163"/>
      <c r="T67" s="164"/>
      <c r="U67" s="163"/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128</v>
      </c>
      <c r="AF67" s="153">
        <v>0</v>
      </c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5">
      <c r="A68" s="154"/>
      <c r="B68" s="161"/>
      <c r="C68" s="194" t="s">
        <v>191</v>
      </c>
      <c r="D68" s="167"/>
      <c r="E68" s="170">
        <v>161.96639999999999</v>
      </c>
      <c r="F68" s="171"/>
      <c r="G68" s="171"/>
      <c r="H68" s="171"/>
      <c r="I68" s="171"/>
      <c r="J68" s="171"/>
      <c r="K68" s="171"/>
      <c r="L68" s="171"/>
      <c r="M68" s="171"/>
      <c r="N68" s="163"/>
      <c r="O68" s="163"/>
      <c r="P68" s="163"/>
      <c r="Q68" s="163"/>
      <c r="R68" s="163"/>
      <c r="S68" s="163"/>
      <c r="T68" s="164"/>
      <c r="U68" s="163"/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128</v>
      </c>
      <c r="AF68" s="153">
        <v>0</v>
      </c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5">
      <c r="A69" s="154"/>
      <c r="B69" s="161"/>
      <c r="C69" s="194" t="s">
        <v>192</v>
      </c>
      <c r="D69" s="167"/>
      <c r="E69" s="170">
        <v>104.05800000000001</v>
      </c>
      <c r="F69" s="171"/>
      <c r="G69" s="171"/>
      <c r="H69" s="171"/>
      <c r="I69" s="171"/>
      <c r="J69" s="171"/>
      <c r="K69" s="171"/>
      <c r="L69" s="171"/>
      <c r="M69" s="171"/>
      <c r="N69" s="163"/>
      <c r="O69" s="163"/>
      <c r="P69" s="163"/>
      <c r="Q69" s="163"/>
      <c r="R69" s="163"/>
      <c r="S69" s="163"/>
      <c r="T69" s="164"/>
      <c r="U69" s="163"/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128</v>
      </c>
      <c r="AF69" s="153">
        <v>0</v>
      </c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5">
      <c r="A70" s="154">
        <v>24</v>
      </c>
      <c r="B70" s="161" t="s">
        <v>193</v>
      </c>
      <c r="C70" s="192" t="s">
        <v>194</v>
      </c>
      <c r="D70" s="163" t="s">
        <v>195</v>
      </c>
      <c r="E70" s="168">
        <v>1101.21912</v>
      </c>
      <c r="F70" s="171">
        <f>H70+J70</f>
        <v>0</v>
      </c>
      <c r="G70" s="171">
        <f>ROUND(E70*F70,2)</f>
        <v>0</v>
      </c>
      <c r="H70" s="172"/>
      <c r="I70" s="171">
        <f>ROUND(E70*H70,2)</f>
        <v>0</v>
      </c>
      <c r="J70" s="172"/>
      <c r="K70" s="171">
        <f>ROUND(E70*J70,2)</f>
        <v>0</v>
      </c>
      <c r="L70" s="171">
        <v>21</v>
      </c>
      <c r="M70" s="171">
        <f>G70*(1+L70/100)</f>
        <v>0</v>
      </c>
      <c r="N70" s="163">
        <v>1</v>
      </c>
      <c r="O70" s="163">
        <f>ROUND(E70*N70,5)</f>
        <v>1101.21912</v>
      </c>
      <c r="P70" s="163">
        <v>0</v>
      </c>
      <c r="Q70" s="163">
        <f>ROUND(E70*P70,5)</f>
        <v>0</v>
      </c>
      <c r="R70" s="163"/>
      <c r="S70" s="163"/>
      <c r="T70" s="164">
        <v>0</v>
      </c>
      <c r="U70" s="163">
        <f>ROUND(E70*T70,2)</f>
        <v>0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121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5">
      <c r="A71" s="154"/>
      <c r="B71" s="161"/>
      <c r="C71" s="194" t="s">
        <v>196</v>
      </c>
      <c r="D71" s="167"/>
      <c r="E71" s="170">
        <v>1101.21912</v>
      </c>
      <c r="F71" s="171"/>
      <c r="G71" s="171"/>
      <c r="H71" s="171"/>
      <c r="I71" s="171"/>
      <c r="J71" s="171"/>
      <c r="K71" s="171"/>
      <c r="L71" s="171"/>
      <c r="M71" s="171"/>
      <c r="N71" s="163"/>
      <c r="O71" s="163"/>
      <c r="P71" s="163"/>
      <c r="Q71" s="163"/>
      <c r="R71" s="163"/>
      <c r="S71" s="163"/>
      <c r="T71" s="164"/>
      <c r="U71" s="163"/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128</v>
      </c>
      <c r="AF71" s="153">
        <v>0</v>
      </c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x14ac:dyDescent="0.25">
      <c r="A72" s="155" t="s">
        <v>104</v>
      </c>
      <c r="B72" s="162" t="s">
        <v>63</v>
      </c>
      <c r="C72" s="193" t="s">
        <v>64</v>
      </c>
      <c r="D72" s="165"/>
      <c r="E72" s="169"/>
      <c r="F72" s="173"/>
      <c r="G72" s="173">
        <f>SUMIF(AE73:AE79,"&lt;&gt;NOR",G73:G79)</f>
        <v>0</v>
      </c>
      <c r="H72" s="173"/>
      <c r="I72" s="173">
        <f>SUM(I73:I79)</f>
        <v>0</v>
      </c>
      <c r="J72" s="173"/>
      <c r="K72" s="173">
        <f>SUM(K73:K79)</f>
        <v>0</v>
      </c>
      <c r="L72" s="173"/>
      <c r="M72" s="173">
        <f>SUM(M73:M79)</f>
        <v>0</v>
      </c>
      <c r="N72" s="165"/>
      <c r="O72" s="165">
        <f>SUM(O73:O79)</f>
        <v>28.186490000000003</v>
      </c>
      <c r="P72" s="165"/>
      <c r="Q72" s="165">
        <f>SUM(Q73:Q79)</f>
        <v>0</v>
      </c>
      <c r="R72" s="165"/>
      <c r="S72" s="165"/>
      <c r="T72" s="166"/>
      <c r="U72" s="165">
        <f>SUM(U73:U79)</f>
        <v>0</v>
      </c>
      <c r="AE72" t="s">
        <v>105</v>
      </c>
    </row>
    <row r="73" spans="1:60" outlineLevel="1" x14ac:dyDescent="0.25">
      <c r="A73" s="154">
        <v>25</v>
      </c>
      <c r="B73" s="161" t="s">
        <v>197</v>
      </c>
      <c r="C73" s="192" t="s">
        <v>198</v>
      </c>
      <c r="D73" s="163" t="s">
        <v>126</v>
      </c>
      <c r="E73" s="168">
        <v>17.059999999999999</v>
      </c>
      <c r="F73" s="171">
        <f>H73+J73</f>
        <v>0</v>
      </c>
      <c r="G73" s="171">
        <f>ROUND(E73*F73,2)</f>
        <v>0</v>
      </c>
      <c r="H73" s="172"/>
      <c r="I73" s="171">
        <f>ROUND(E73*H73,2)</f>
        <v>0</v>
      </c>
      <c r="J73" s="172"/>
      <c r="K73" s="171">
        <f>ROUND(E73*J73,2)</f>
        <v>0</v>
      </c>
      <c r="L73" s="171">
        <v>21</v>
      </c>
      <c r="M73" s="171">
        <f>G73*(1+L73/100)</f>
        <v>0</v>
      </c>
      <c r="N73" s="163">
        <v>1.63</v>
      </c>
      <c r="O73" s="163">
        <f>ROUND(E73*N73,5)</f>
        <v>27.8078</v>
      </c>
      <c r="P73" s="163">
        <v>0</v>
      </c>
      <c r="Q73" s="163">
        <f>ROUND(E73*P73,5)</f>
        <v>0</v>
      </c>
      <c r="R73" s="163"/>
      <c r="S73" s="163"/>
      <c r="T73" s="164">
        <v>0</v>
      </c>
      <c r="U73" s="163">
        <f>ROUND(E73*T73,2)</f>
        <v>0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109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5">
      <c r="A74" s="154"/>
      <c r="B74" s="161"/>
      <c r="C74" s="194" t="s">
        <v>199</v>
      </c>
      <c r="D74" s="167"/>
      <c r="E74" s="170">
        <v>17.059999999999999</v>
      </c>
      <c r="F74" s="171"/>
      <c r="G74" s="171"/>
      <c r="H74" s="171"/>
      <c r="I74" s="171"/>
      <c r="J74" s="171"/>
      <c r="K74" s="171"/>
      <c r="L74" s="171"/>
      <c r="M74" s="171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128</v>
      </c>
      <c r="AF74" s="153">
        <v>0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5">
      <c r="A75" s="154">
        <v>26</v>
      </c>
      <c r="B75" s="161" t="s">
        <v>200</v>
      </c>
      <c r="C75" s="192" t="s">
        <v>201</v>
      </c>
      <c r="D75" s="163" t="s">
        <v>115</v>
      </c>
      <c r="E75" s="168">
        <v>341.16</v>
      </c>
      <c r="F75" s="171">
        <f>H75+J75</f>
        <v>0</v>
      </c>
      <c r="G75" s="171">
        <f>ROUND(E75*F75,2)</f>
        <v>0</v>
      </c>
      <c r="H75" s="172"/>
      <c r="I75" s="171">
        <f>ROUND(E75*H75,2)</f>
        <v>0</v>
      </c>
      <c r="J75" s="172"/>
      <c r="K75" s="171">
        <f>ROUND(E75*J75,2)</f>
        <v>0</v>
      </c>
      <c r="L75" s="171">
        <v>21</v>
      </c>
      <c r="M75" s="171">
        <f>G75*(1+L75/100)</f>
        <v>0</v>
      </c>
      <c r="N75" s="163">
        <v>0</v>
      </c>
      <c r="O75" s="163">
        <f>ROUND(E75*N75,5)</f>
        <v>0</v>
      </c>
      <c r="P75" s="163">
        <v>0</v>
      </c>
      <c r="Q75" s="163">
        <f>ROUND(E75*P75,5)</f>
        <v>0</v>
      </c>
      <c r="R75" s="163"/>
      <c r="S75" s="163"/>
      <c r="T75" s="164">
        <v>0</v>
      </c>
      <c r="U75" s="163">
        <f>ROUND(E75*T75,2)</f>
        <v>0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109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5">
      <c r="A76" s="154">
        <v>27</v>
      </c>
      <c r="B76" s="161" t="s">
        <v>202</v>
      </c>
      <c r="C76" s="192" t="s">
        <v>203</v>
      </c>
      <c r="D76" s="163" t="s">
        <v>152</v>
      </c>
      <c r="E76" s="168">
        <v>614.08799999999997</v>
      </c>
      <c r="F76" s="171">
        <f>H76+J76</f>
        <v>0</v>
      </c>
      <c r="G76" s="171">
        <f>ROUND(E76*F76,2)</f>
        <v>0</v>
      </c>
      <c r="H76" s="172"/>
      <c r="I76" s="171">
        <f>ROUND(E76*H76,2)</f>
        <v>0</v>
      </c>
      <c r="J76" s="172"/>
      <c r="K76" s="171">
        <f>ROUND(E76*J76,2)</f>
        <v>0</v>
      </c>
      <c r="L76" s="171">
        <v>21</v>
      </c>
      <c r="M76" s="171">
        <f>G76*(1+L76/100)</f>
        <v>0</v>
      </c>
      <c r="N76" s="163">
        <v>1.8000000000000001E-4</v>
      </c>
      <c r="O76" s="163">
        <f>ROUND(E76*N76,5)</f>
        <v>0.11054</v>
      </c>
      <c r="P76" s="163">
        <v>0</v>
      </c>
      <c r="Q76" s="163">
        <f>ROUND(E76*P76,5)</f>
        <v>0</v>
      </c>
      <c r="R76" s="163"/>
      <c r="S76" s="163"/>
      <c r="T76" s="164">
        <v>0</v>
      </c>
      <c r="U76" s="163">
        <f>ROUND(E76*T76,2)</f>
        <v>0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109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5">
      <c r="A77" s="154"/>
      <c r="B77" s="161"/>
      <c r="C77" s="194" t="s">
        <v>204</v>
      </c>
      <c r="D77" s="167"/>
      <c r="E77" s="170">
        <v>614.08799999999997</v>
      </c>
      <c r="F77" s="171"/>
      <c r="G77" s="171"/>
      <c r="H77" s="171"/>
      <c r="I77" s="171"/>
      <c r="J77" s="171"/>
      <c r="K77" s="171"/>
      <c r="L77" s="171"/>
      <c r="M77" s="171"/>
      <c r="N77" s="163"/>
      <c r="O77" s="163"/>
      <c r="P77" s="163"/>
      <c r="Q77" s="163"/>
      <c r="R77" s="163"/>
      <c r="S77" s="163"/>
      <c r="T77" s="164"/>
      <c r="U77" s="163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128</v>
      </c>
      <c r="AF77" s="153">
        <v>0</v>
      </c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5">
      <c r="A78" s="154">
        <v>28</v>
      </c>
      <c r="B78" s="161" t="s">
        <v>205</v>
      </c>
      <c r="C78" s="192" t="s">
        <v>206</v>
      </c>
      <c r="D78" s="163" t="s">
        <v>115</v>
      </c>
      <c r="E78" s="168">
        <v>341.16</v>
      </c>
      <c r="F78" s="171">
        <f>H78+J78</f>
        <v>0</v>
      </c>
      <c r="G78" s="171">
        <f>ROUND(E78*F78,2)</f>
        <v>0</v>
      </c>
      <c r="H78" s="172"/>
      <c r="I78" s="171">
        <f>ROUND(E78*H78,2)</f>
        <v>0</v>
      </c>
      <c r="J78" s="172"/>
      <c r="K78" s="171">
        <f>ROUND(E78*J78,2)</f>
        <v>0</v>
      </c>
      <c r="L78" s="171">
        <v>21</v>
      </c>
      <c r="M78" s="171">
        <f>G78*(1+L78/100)</f>
        <v>0</v>
      </c>
      <c r="N78" s="163">
        <v>3.8999999999999999E-4</v>
      </c>
      <c r="O78" s="163">
        <f>ROUND(E78*N78,5)</f>
        <v>0.13305</v>
      </c>
      <c r="P78" s="163">
        <v>0</v>
      </c>
      <c r="Q78" s="163">
        <f>ROUND(E78*P78,5)</f>
        <v>0</v>
      </c>
      <c r="R78" s="163"/>
      <c r="S78" s="163"/>
      <c r="T78" s="164">
        <v>0</v>
      </c>
      <c r="U78" s="163">
        <f>ROUND(E78*T78,2)</f>
        <v>0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121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5">
      <c r="A79" s="154">
        <v>29</v>
      </c>
      <c r="B79" s="161" t="s">
        <v>207</v>
      </c>
      <c r="C79" s="192" t="s">
        <v>208</v>
      </c>
      <c r="D79" s="163" t="s">
        <v>152</v>
      </c>
      <c r="E79" s="168">
        <v>614.08799999999997</v>
      </c>
      <c r="F79" s="171">
        <f>H79+J79</f>
        <v>0</v>
      </c>
      <c r="G79" s="171">
        <f>ROUND(E79*F79,2)</f>
        <v>0</v>
      </c>
      <c r="H79" s="172"/>
      <c r="I79" s="171">
        <f>ROUND(E79*H79,2)</f>
        <v>0</v>
      </c>
      <c r="J79" s="172"/>
      <c r="K79" s="171">
        <f>ROUND(E79*J79,2)</f>
        <v>0</v>
      </c>
      <c r="L79" s="171">
        <v>21</v>
      </c>
      <c r="M79" s="171">
        <f>G79*(1+L79/100)</f>
        <v>0</v>
      </c>
      <c r="N79" s="163">
        <v>2.2000000000000001E-4</v>
      </c>
      <c r="O79" s="163">
        <f>ROUND(E79*N79,5)</f>
        <v>0.1351</v>
      </c>
      <c r="P79" s="163">
        <v>0</v>
      </c>
      <c r="Q79" s="163">
        <f>ROUND(E79*P79,5)</f>
        <v>0</v>
      </c>
      <c r="R79" s="163"/>
      <c r="S79" s="163"/>
      <c r="T79" s="164">
        <v>0</v>
      </c>
      <c r="U79" s="163">
        <f>ROUND(E79*T79,2)</f>
        <v>0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121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x14ac:dyDescent="0.25">
      <c r="A80" s="155" t="s">
        <v>104</v>
      </c>
      <c r="B80" s="162" t="s">
        <v>65</v>
      </c>
      <c r="C80" s="193" t="s">
        <v>66</v>
      </c>
      <c r="D80" s="165"/>
      <c r="E80" s="169"/>
      <c r="F80" s="173"/>
      <c r="G80" s="173">
        <f>SUMIF(AE81:AE89,"&lt;&gt;NOR",G81:G89)</f>
        <v>0</v>
      </c>
      <c r="H80" s="173"/>
      <c r="I80" s="173">
        <f>SUM(I81:I89)</f>
        <v>0</v>
      </c>
      <c r="J80" s="173"/>
      <c r="K80" s="173">
        <f>SUM(K81:K89)</f>
        <v>0</v>
      </c>
      <c r="L80" s="173"/>
      <c r="M80" s="173">
        <f>SUM(M81:M89)</f>
        <v>0</v>
      </c>
      <c r="N80" s="165"/>
      <c r="O80" s="165">
        <f>SUM(O81:O89)</f>
        <v>406.35647999999998</v>
      </c>
      <c r="P80" s="165"/>
      <c r="Q80" s="165">
        <f>SUM(Q81:Q89)</f>
        <v>0</v>
      </c>
      <c r="R80" s="165"/>
      <c r="S80" s="165"/>
      <c r="T80" s="166"/>
      <c r="U80" s="165">
        <f>SUM(U81:U89)</f>
        <v>9.01</v>
      </c>
      <c r="AE80" t="s">
        <v>105</v>
      </c>
    </row>
    <row r="81" spans="1:60" outlineLevel="1" x14ac:dyDescent="0.25">
      <c r="A81" s="154">
        <v>30</v>
      </c>
      <c r="B81" s="161" t="s">
        <v>209</v>
      </c>
      <c r="C81" s="192" t="s">
        <v>210</v>
      </c>
      <c r="D81" s="163" t="s">
        <v>126</v>
      </c>
      <c r="E81" s="168">
        <v>211.62799999999999</v>
      </c>
      <c r="F81" s="171">
        <f>H81+J81</f>
        <v>0</v>
      </c>
      <c r="G81" s="171">
        <f>ROUND(E81*F81,2)</f>
        <v>0</v>
      </c>
      <c r="H81" s="172"/>
      <c r="I81" s="171">
        <f>ROUND(E81*H81,2)</f>
        <v>0</v>
      </c>
      <c r="J81" s="172"/>
      <c r="K81" s="171">
        <f>ROUND(E81*J81,2)</f>
        <v>0</v>
      </c>
      <c r="L81" s="171">
        <v>21</v>
      </c>
      <c r="M81" s="171">
        <f>G81*(1+L81/100)</f>
        <v>0</v>
      </c>
      <c r="N81" s="163">
        <v>1.8907700000000001</v>
      </c>
      <c r="O81" s="163">
        <f>ROUND(E81*N81,5)</f>
        <v>400.13986999999997</v>
      </c>
      <c r="P81" s="163">
        <v>0</v>
      </c>
      <c r="Q81" s="163">
        <f>ROUND(E81*P81,5)</f>
        <v>0</v>
      </c>
      <c r="R81" s="163"/>
      <c r="S81" s="163"/>
      <c r="T81" s="164">
        <v>0</v>
      </c>
      <c r="U81" s="163">
        <f>ROUND(E81*T81,2)</f>
        <v>0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109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5">
      <c r="A82" s="154"/>
      <c r="B82" s="161"/>
      <c r="C82" s="194" t="s">
        <v>211</v>
      </c>
      <c r="D82" s="167"/>
      <c r="E82" s="170">
        <v>99.32</v>
      </c>
      <c r="F82" s="171"/>
      <c r="G82" s="171"/>
      <c r="H82" s="171"/>
      <c r="I82" s="171"/>
      <c r="J82" s="171"/>
      <c r="K82" s="171"/>
      <c r="L82" s="171"/>
      <c r="M82" s="171"/>
      <c r="N82" s="163"/>
      <c r="O82" s="163"/>
      <c r="P82" s="163"/>
      <c r="Q82" s="163"/>
      <c r="R82" s="163"/>
      <c r="S82" s="163"/>
      <c r="T82" s="164"/>
      <c r="U82" s="163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128</v>
      </c>
      <c r="AF82" s="153">
        <v>0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5">
      <c r="A83" s="154"/>
      <c r="B83" s="161"/>
      <c r="C83" s="194" t="s">
        <v>212</v>
      </c>
      <c r="D83" s="167"/>
      <c r="E83" s="170">
        <v>47.423999999999999</v>
      </c>
      <c r="F83" s="171"/>
      <c r="G83" s="171"/>
      <c r="H83" s="171"/>
      <c r="I83" s="171"/>
      <c r="J83" s="171"/>
      <c r="K83" s="171"/>
      <c r="L83" s="171"/>
      <c r="M83" s="171"/>
      <c r="N83" s="163"/>
      <c r="O83" s="163"/>
      <c r="P83" s="163"/>
      <c r="Q83" s="163"/>
      <c r="R83" s="163"/>
      <c r="S83" s="163"/>
      <c r="T83" s="164"/>
      <c r="U83" s="163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128</v>
      </c>
      <c r="AF83" s="153">
        <v>0</v>
      </c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5">
      <c r="A84" s="154"/>
      <c r="B84" s="161"/>
      <c r="C84" s="194" t="s">
        <v>213</v>
      </c>
      <c r="D84" s="167"/>
      <c r="E84" s="170">
        <v>39.503999999999998</v>
      </c>
      <c r="F84" s="171"/>
      <c r="G84" s="171"/>
      <c r="H84" s="171"/>
      <c r="I84" s="171"/>
      <c r="J84" s="171"/>
      <c r="K84" s="171"/>
      <c r="L84" s="171"/>
      <c r="M84" s="171"/>
      <c r="N84" s="163"/>
      <c r="O84" s="163"/>
      <c r="P84" s="163"/>
      <c r="Q84" s="163"/>
      <c r="R84" s="163"/>
      <c r="S84" s="163"/>
      <c r="T84" s="164"/>
      <c r="U84" s="163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128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5">
      <c r="A85" s="154"/>
      <c r="B85" s="161"/>
      <c r="C85" s="194" t="s">
        <v>214</v>
      </c>
      <c r="D85" s="167"/>
      <c r="E85" s="170">
        <v>25.38</v>
      </c>
      <c r="F85" s="171"/>
      <c r="G85" s="171"/>
      <c r="H85" s="171"/>
      <c r="I85" s="171"/>
      <c r="J85" s="171"/>
      <c r="K85" s="171"/>
      <c r="L85" s="171"/>
      <c r="M85" s="171"/>
      <c r="N85" s="163"/>
      <c r="O85" s="163"/>
      <c r="P85" s="163"/>
      <c r="Q85" s="163"/>
      <c r="R85" s="163"/>
      <c r="S85" s="163"/>
      <c r="T85" s="164"/>
      <c r="U85" s="163"/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128</v>
      </c>
      <c r="AF85" s="153">
        <v>0</v>
      </c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5">
      <c r="A86" s="154">
        <v>31</v>
      </c>
      <c r="B86" s="161" t="s">
        <v>215</v>
      </c>
      <c r="C86" s="192" t="s">
        <v>216</v>
      </c>
      <c r="D86" s="163" t="s">
        <v>126</v>
      </c>
      <c r="E86" s="168">
        <v>2.4750000000000001</v>
      </c>
      <c r="F86" s="171">
        <f>H86+J86</f>
        <v>0</v>
      </c>
      <c r="G86" s="171">
        <f>ROUND(E86*F86,2)</f>
        <v>0</v>
      </c>
      <c r="H86" s="172"/>
      <c r="I86" s="171">
        <f>ROUND(E86*H86,2)</f>
        <v>0</v>
      </c>
      <c r="J86" s="172"/>
      <c r="K86" s="171">
        <f>ROUND(E86*J86,2)</f>
        <v>0</v>
      </c>
      <c r="L86" s="171">
        <v>21</v>
      </c>
      <c r="M86" s="171">
        <f>G86*(1+L86/100)</f>
        <v>0</v>
      </c>
      <c r="N86" s="163">
        <v>2.5</v>
      </c>
      <c r="O86" s="163">
        <f>ROUND(E86*N86,5)</f>
        <v>6.1875</v>
      </c>
      <c r="P86" s="163">
        <v>0</v>
      </c>
      <c r="Q86" s="163">
        <f>ROUND(E86*P86,5)</f>
        <v>0</v>
      </c>
      <c r="R86" s="163"/>
      <c r="S86" s="163"/>
      <c r="T86" s="164">
        <v>1.4490000000000001</v>
      </c>
      <c r="U86" s="163">
        <f>ROUND(E86*T86,2)</f>
        <v>3.59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109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5">
      <c r="A87" s="154"/>
      <c r="B87" s="161"/>
      <c r="C87" s="194" t="s">
        <v>217</v>
      </c>
      <c r="D87" s="167"/>
      <c r="E87" s="170">
        <v>2.4750000000000001</v>
      </c>
      <c r="F87" s="171"/>
      <c r="G87" s="171"/>
      <c r="H87" s="171"/>
      <c r="I87" s="171"/>
      <c r="J87" s="171"/>
      <c r="K87" s="171"/>
      <c r="L87" s="171"/>
      <c r="M87" s="171"/>
      <c r="N87" s="163"/>
      <c r="O87" s="163"/>
      <c r="P87" s="163"/>
      <c r="Q87" s="163"/>
      <c r="R87" s="163"/>
      <c r="S87" s="163"/>
      <c r="T87" s="164"/>
      <c r="U87" s="163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128</v>
      </c>
      <c r="AF87" s="153">
        <v>0</v>
      </c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5">
      <c r="A88" s="154">
        <v>32</v>
      </c>
      <c r="B88" s="161" t="s">
        <v>218</v>
      </c>
      <c r="C88" s="192" t="s">
        <v>219</v>
      </c>
      <c r="D88" s="163" t="s">
        <v>152</v>
      </c>
      <c r="E88" s="168">
        <v>6.6</v>
      </c>
      <c r="F88" s="171">
        <f>H88+J88</f>
        <v>0</v>
      </c>
      <c r="G88" s="171">
        <f>ROUND(E88*F88,2)</f>
        <v>0</v>
      </c>
      <c r="H88" s="172"/>
      <c r="I88" s="171">
        <f>ROUND(E88*H88,2)</f>
        <v>0</v>
      </c>
      <c r="J88" s="172"/>
      <c r="K88" s="171">
        <f>ROUND(E88*J88,2)</f>
        <v>0</v>
      </c>
      <c r="L88" s="171">
        <v>21</v>
      </c>
      <c r="M88" s="171">
        <f>G88*(1+L88/100)</f>
        <v>0</v>
      </c>
      <c r="N88" s="163">
        <v>4.4099999999999999E-3</v>
      </c>
      <c r="O88" s="163">
        <f>ROUND(E88*N88,5)</f>
        <v>2.911E-2</v>
      </c>
      <c r="P88" s="163">
        <v>0</v>
      </c>
      <c r="Q88" s="163">
        <f>ROUND(E88*P88,5)</f>
        <v>0</v>
      </c>
      <c r="R88" s="163"/>
      <c r="S88" s="163"/>
      <c r="T88" s="164">
        <v>0.82099999999999995</v>
      </c>
      <c r="U88" s="163">
        <f>ROUND(E88*T88,2)</f>
        <v>5.42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109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5">
      <c r="A89" s="154"/>
      <c r="B89" s="161"/>
      <c r="C89" s="194" t="s">
        <v>220</v>
      </c>
      <c r="D89" s="167"/>
      <c r="E89" s="170">
        <v>6.6</v>
      </c>
      <c r="F89" s="171"/>
      <c r="G89" s="171"/>
      <c r="H89" s="171"/>
      <c r="I89" s="171"/>
      <c r="J89" s="171"/>
      <c r="K89" s="171"/>
      <c r="L89" s="171"/>
      <c r="M89" s="171"/>
      <c r="N89" s="163"/>
      <c r="O89" s="163"/>
      <c r="P89" s="163"/>
      <c r="Q89" s="163"/>
      <c r="R89" s="163"/>
      <c r="S89" s="163"/>
      <c r="T89" s="164"/>
      <c r="U89" s="163"/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128</v>
      </c>
      <c r="AF89" s="153">
        <v>0</v>
      </c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x14ac:dyDescent="0.25">
      <c r="A90" s="155" t="s">
        <v>104</v>
      </c>
      <c r="B90" s="162" t="s">
        <v>67</v>
      </c>
      <c r="C90" s="193" t="s">
        <v>68</v>
      </c>
      <c r="D90" s="165"/>
      <c r="E90" s="169"/>
      <c r="F90" s="173"/>
      <c r="G90" s="173">
        <f>SUMIF(AE91:AE106,"&lt;&gt;NOR",G91:G106)</f>
        <v>0</v>
      </c>
      <c r="H90" s="173"/>
      <c r="I90" s="173">
        <f>SUM(I91:I106)</f>
        <v>0</v>
      </c>
      <c r="J90" s="173"/>
      <c r="K90" s="173">
        <f>SUM(K91:K106)</f>
        <v>0</v>
      </c>
      <c r="L90" s="173"/>
      <c r="M90" s="173">
        <f>SUM(M91:M106)</f>
        <v>0</v>
      </c>
      <c r="N90" s="165"/>
      <c r="O90" s="165">
        <f>SUM(O91:O106)</f>
        <v>1529.4079999999999</v>
      </c>
      <c r="P90" s="165"/>
      <c r="Q90" s="165">
        <f>SUM(Q91:Q106)</f>
        <v>0</v>
      </c>
      <c r="R90" s="165"/>
      <c r="S90" s="165"/>
      <c r="T90" s="166"/>
      <c r="U90" s="165">
        <f>SUM(U91:U106)</f>
        <v>205.44</v>
      </c>
      <c r="AE90" t="s">
        <v>105</v>
      </c>
    </row>
    <row r="91" spans="1:60" ht="20" outlineLevel="1" x14ac:dyDescent="0.25">
      <c r="A91" s="154">
        <v>33</v>
      </c>
      <c r="B91" s="161" t="s">
        <v>221</v>
      </c>
      <c r="C91" s="192" t="s">
        <v>222</v>
      </c>
      <c r="D91" s="163" t="s">
        <v>152</v>
      </c>
      <c r="E91" s="168">
        <v>1840</v>
      </c>
      <c r="F91" s="171">
        <f>H91+J91</f>
        <v>0</v>
      </c>
      <c r="G91" s="171">
        <f>ROUND(E91*F91,2)</f>
        <v>0</v>
      </c>
      <c r="H91" s="172"/>
      <c r="I91" s="171">
        <f>ROUND(E91*H91,2)</f>
        <v>0</v>
      </c>
      <c r="J91" s="172"/>
      <c r="K91" s="171">
        <f>ROUND(E91*J91,2)</f>
        <v>0</v>
      </c>
      <c r="L91" s="171">
        <v>21</v>
      </c>
      <c r="M91" s="171">
        <f>G91*(1+L91/100)</f>
        <v>0</v>
      </c>
      <c r="N91" s="163">
        <v>0</v>
      </c>
      <c r="O91" s="163">
        <f>ROUND(E91*N91,5)</f>
        <v>0</v>
      </c>
      <c r="P91" s="163">
        <v>0</v>
      </c>
      <c r="Q91" s="163">
        <f>ROUND(E91*P91,5)</f>
        <v>0</v>
      </c>
      <c r="R91" s="163"/>
      <c r="S91" s="163"/>
      <c r="T91" s="164">
        <v>0</v>
      </c>
      <c r="U91" s="163">
        <f>ROUND(E91*T91,2)</f>
        <v>0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109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0" outlineLevel="1" x14ac:dyDescent="0.25">
      <c r="A92" s="154">
        <v>34</v>
      </c>
      <c r="B92" s="161" t="s">
        <v>223</v>
      </c>
      <c r="C92" s="192" t="s">
        <v>224</v>
      </c>
      <c r="D92" s="163" t="s">
        <v>126</v>
      </c>
      <c r="E92" s="168">
        <v>644.00000000000011</v>
      </c>
      <c r="F92" s="171">
        <f>H92+J92</f>
        <v>0</v>
      </c>
      <c r="G92" s="171">
        <f>ROUND(E92*F92,2)</f>
        <v>0</v>
      </c>
      <c r="H92" s="172"/>
      <c r="I92" s="171">
        <f>ROUND(E92*H92,2)</f>
        <v>0</v>
      </c>
      <c r="J92" s="172"/>
      <c r="K92" s="171">
        <f>ROUND(E92*J92,2)</f>
        <v>0</v>
      </c>
      <c r="L92" s="171">
        <v>21</v>
      </c>
      <c r="M92" s="171">
        <f>G92*(1+L92/100)</f>
        <v>0</v>
      </c>
      <c r="N92" s="163">
        <v>0</v>
      </c>
      <c r="O92" s="163">
        <f>ROUND(E92*N92,5)</f>
        <v>0</v>
      </c>
      <c r="P92" s="163">
        <v>0</v>
      </c>
      <c r="Q92" s="163">
        <f>ROUND(E92*P92,5)</f>
        <v>0</v>
      </c>
      <c r="R92" s="163"/>
      <c r="S92" s="163"/>
      <c r="T92" s="164">
        <v>0</v>
      </c>
      <c r="U92" s="163">
        <f>ROUND(E92*T92,2)</f>
        <v>0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109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5">
      <c r="A93" s="154"/>
      <c r="B93" s="161"/>
      <c r="C93" s="194" t="s">
        <v>225</v>
      </c>
      <c r="D93" s="167"/>
      <c r="E93" s="170">
        <v>644</v>
      </c>
      <c r="F93" s="171"/>
      <c r="G93" s="171"/>
      <c r="H93" s="171"/>
      <c r="I93" s="171"/>
      <c r="J93" s="171"/>
      <c r="K93" s="171"/>
      <c r="L93" s="171"/>
      <c r="M93" s="171"/>
      <c r="N93" s="163"/>
      <c r="O93" s="163"/>
      <c r="P93" s="163"/>
      <c r="Q93" s="163"/>
      <c r="R93" s="163"/>
      <c r="S93" s="163"/>
      <c r="T93" s="164"/>
      <c r="U93" s="163"/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128</v>
      </c>
      <c r="AF93" s="153">
        <v>0</v>
      </c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ht="20" outlineLevel="1" x14ac:dyDescent="0.25">
      <c r="A94" s="154">
        <v>35</v>
      </c>
      <c r="B94" s="161" t="s">
        <v>226</v>
      </c>
      <c r="C94" s="192" t="s">
        <v>227</v>
      </c>
      <c r="D94" s="163" t="s">
        <v>126</v>
      </c>
      <c r="E94" s="168">
        <v>644</v>
      </c>
      <c r="F94" s="171">
        <f>H94+J94</f>
        <v>0</v>
      </c>
      <c r="G94" s="171">
        <f>ROUND(E94*F94,2)</f>
        <v>0</v>
      </c>
      <c r="H94" s="172"/>
      <c r="I94" s="171">
        <f>ROUND(E94*H94,2)</f>
        <v>0</v>
      </c>
      <c r="J94" s="172"/>
      <c r="K94" s="171">
        <f>ROUND(E94*J94,2)</f>
        <v>0</v>
      </c>
      <c r="L94" s="171">
        <v>21</v>
      </c>
      <c r="M94" s="171">
        <f>G94*(1+L94/100)</f>
        <v>0</v>
      </c>
      <c r="N94" s="163">
        <v>0</v>
      </c>
      <c r="O94" s="163">
        <f>ROUND(E94*N94,5)</f>
        <v>0</v>
      </c>
      <c r="P94" s="163">
        <v>0</v>
      </c>
      <c r="Q94" s="163">
        <f>ROUND(E94*P94,5)</f>
        <v>0</v>
      </c>
      <c r="R94" s="163"/>
      <c r="S94" s="163"/>
      <c r="T94" s="164">
        <v>0</v>
      </c>
      <c r="U94" s="163">
        <f>ROUND(E94*T94,2)</f>
        <v>0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109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5">
      <c r="A95" s="154">
        <v>36</v>
      </c>
      <c r="B95" s="161" t="s">
        <v>228</v>
      </c>
      <c r="C95" s="192" t="s">
        <v>229</v>
      </c>
      <c r="D95" s="163" t="s">
        <v>126</v>
      </c>
      <c r="E95" s="168">
        <v>644</v>
      </c>
      <c r="F95" s="171">
        <f>H95+J95</f>
        <v>0</v>
      </c>
      <c r="G95" s="171">
        <f>ROUND(E95*F95,2)</f>
        <v>0</v>
      </c>
      <c r="H95" s="172"/>
      <c r="I95" s="171">
        <f>ROUND(E95*H95,2)</f>
        <v>0</v>
      </c>
      <c r="J95" s="172"/>
      <c r="K95" s="171">
        <f>ROUND(E95*J95,2)</f>
        <v>0</v>
      </c>
      <c r="L95" s="171">
        <v>21</v>
      </c>
      <c r="M95" s="171">
        <f>G95*(1+L95/100)</f>
        <v>0</v>
      </c>
      <c r="N95" s="163">
        <v>0</v>
      </c>
      <c r="O95" s="163">
        <f>ROUND(E95*N95,5)</f>
        <v>0</v>
      </c>
      <c r="P95" s="163">
        <v>0</v>
      </c>
      <c r="Q95" s="163">
        <f>ROUND(E95*P95,5)</f>
        <v>0</v>
      </c>
      <c r="R95" s="163"/>
      <c r="S95" s="163"/>
      <c r="T95" s="164">
        <v>8.9999999999999993E-3</v>
      </c>
      <c r="U95" s="163">
        <f>ROUND(E95*T95,2)</f>
        <v>5.8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109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5">
      <c r="A96" s="154">
        <v>37</v>
      </c>
      <c r="B96" s="161" t="s">
        <v>230</v>
      </c>
      <c r="C96" s="192" t="s">
        <v>231</v>
      </c>
      <c r="D96" s="163" t="s">
        <v>126</v>
      </c>
      <c r="E96" s="168">
        <v>1288</v>
      </c>
      <c r="F96" s="171">
        <f>H96+J96</f>
        <v>0</v>
      </c>
      <c r="G96" s="171">
        <f>ROUND(E96*F96,2)</f>
        <v>0</v>
      </c>
      <c r="H96" s="172"/>
      <c r="I96" s="171">
        <f>ROUND(E96*H96,2)</f>
        <v>0</v>
      </c>
      <c r="J96" s="172"/>
      <c r="K96" s="171">
        <f>ROUND(E96*J96,2)</f>
        <v>0</v>
      </c>
      <c r="L96" s="171">
        <v>21</v>
      </c>
      <c r="M96" s="171">
        <f>G96*(1+L96/100)</f>
        <v>0</v>
      </c>
      <c r="N96" s="163">
        <v>0</v>
      </c>
      <c r="O96" s="163">
        <f>ROUND(E96*N96,5)</f>
        <v>0</v>
      </c>
      <c r="P96" s="163">
        <v>0</v>
      </c>
      <c r="Q96" s="163">
        <f>ROUND(E96*P96,5)</f>
        <v>0</v>
      </c>
      <c r="R96" s="163"/>
      <c r="S96" s="163"/>
      <c r="T96" s="164">
        <v>0</v>
      </c>
      <c r="U96" s="163">
        <f>ROUND(E96*T96,2)</f>
        <v>0</v>
      </c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109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5">
      <c r="A97" s="154"/>
      <c r="B97" s="161"/>
      <c r="C97" s="194" t="s">
        <v>232</v>
      </c>
      <c r="D97" s="167"/>
      <c r="E97" s="170">
        <v>1288</v>
      </c>
      <c r="F97" s="171"/>
      <c r="G97" s="171"/>
      <c r="H97" s="171"/>
      <c r="I97" s="171"/>
      <c r="J97" s="171"/>
      <c r="K97" s="171"/>
      <c r="L97" s="171"/>
      <c r="M97" s="171"/>
      <c r="N97" s="163"/>
      <c r="O97" s="163"/>
      <c r="P97" s="163"/>
      <c r="Q97" s="163"/>
      <c r="R97" s="163"/>
      <c r="S97" s="163"/>
      <c r="T97" s="164"/>
      <c r="U97" s="163"/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128</v>
      </c>
      <c r="AF97" s="153">
        <v>0</v>
      </c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5">
      <c r="A98" s="154">
        <v>38</v>
      </c>
      <c r="B98" s="161" t="s">
        <v>233</v>
      </c>
      <c r="C98" s="192" t="s">
        <v>234</v>
      </c>
      <c r="D98" s="163" t="s">
        <v>152</v>
      </c>
      <c r="E98" s="168">
        <v>1840</v>
      </c>
      <c r="F98" s="171">
        <f t="shared" ref="F98:F104" si="8">H98+J98</f>
        <v>0</v>
      </c>
      <c r="G98" s="171">
        <f t="shared" ref="G98:G104" si="9">ROUND(E98*F98,2)</f>
        <v>0</v>
      </c>
      <c r="H98" s="172"/>
      <c r="I98" s="171">
        <f t="shared" ref="I98:I104" si="10">ROUND(E98*H98,2)</f>
        <v>0</v>
      </c>
      <c r="J98" s="172"/>
      <c r="K98" s="171">
        <f t="shared" ref="K98:K104" si="11">ROUND(E98*J98,2)</f>
        <v>0</v>
      </c>
      <c r="L98" s="171">
        <v>21</v>
      </c>
      <c r="M98" s="171">
        <f t="shared" ref="M98:M104" si="12">G98*(1+L98/100)</f>
        <v>0</v>
      </c>
      <c r="N98" s="163">
        <v>0.378</v>
      </c>
      <c r="O98" s="163">
        <f t="shared" ref="O98:O104" si="13">ROUND(E98*N98,5)</f>
        <v>695.52</v>
      </c>
      <c r="P98" s="163">
        <v>0</v>
      </c>
      <c r="Q98" s="163">
        <f t="shared" ref="Q98:Q104" si="14">ROUND(E98*P98,5)</f>
        <v>0</v>
      </c>
      <c r="R98" s="163"/>
      <c r="S98" s="163"/>
      <c r="T98" s="164">
        <v>2.5999999999999999E-2</v>
      </c>
      <c r="U98" s="163">
        <f t="shared" ref="U98:U104" si="15">ROUND(E98*T98,2)</f>
        <v>47.84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109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5">
      <c r="A99" s="154">
        <v>39</v>
      </c>
      <c r="B99" s="161" t="s">
        <v>235</v>
      </c>
      <c r="C99" s="192" t="s">
        <v>236</v>
      </c>
      <c r="D99" s="163" t="s">
        <v>152</v>
      </c>
      <c r="E99" s="168">
        <v>1840</v>
      </c>
      <c r="F99" s="171">
        <f t="shared" si="8"/>
        <v>0</v>
      </c>
      <c r="G99" s="171">
        <f t="shared" si="9"/>
        <v>0</v>
      </c>
      <c r="H99" s="172"/>
      <c r="I99" s="171">
        <f t="shared" si="10"/>
        <v>0</v>
      </c>
      <c r="J99" s="172"/>
      <c r="K99" s="171">
        <f t="shared" si="11"/>
        <v>0</v>
      </c>
      <c r="L99" s="171">
        <v>21</v>
      </c>
      <c r="M99" s="171">
        <f t="shared" si="12"/>
        <v>0</v>
      </c>
      <c r="N99" s="163">
        <v>0.18462999999999999</v>
      </c>
      <c r="O99" s="163">
        <f t="shared" si="13"/>
        <v>339.7192</v>
      </c>
      <c r="P99" s="163">
        <v>0</v>
      </c>
      <c r="Q99" s="163">
        <f t="shared" si="14"/>
        <v>0</v>
      </c>
      <c r="R99" s="163"/>
      <c r="S99" s="163"/>
      <c r="T99" s="164">
        <v>2.9000000000000001E-2</v>
      </c>
      <c r="U99" s="163">
        <f t="shared" si="15"/>
        <v>53.36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109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0" outlineLevel="1" x14ac:dyDescent="0.25">
      <c r="A100" s="154">
        <v>40</v>
      </c>
      <c r="B100" s="161" t="s">
        <v>237</v>
      </c>
      <c r="C100" s="192" t="s">
        <v>238</v>
      </c>
      <c r="D100" s="163" t="s">
        <v>152</v>
      </c>
      <c r="E100" s="168">
        <v>1840</v>
      </c>
      <c r="F100" s="171">
        <f t="shared" si="8"/>
        <v>0</v>
      </c>
      <c r="G100" s="171">
        <f t="shared" si="9"/>
        <v>0</v>
      </c>
      <c r="H100" s="172"/>
      <c r="I100" s="171">
        <f t="shared" si="10"/>
        <v>0</v>
      </c>
      <c r="J100" s="172"/>
      <c r="K100" s="171">
        <f t="shared" si="11"/>
        <v>0</v>
      </c>
      <c r="L100" s="171">
        <v>21</v>
      </c>
      <c r="M100" s="171">
        <f t="shared" si="12"/>
        <v>0</v>
      </c>
      <c r="N100" s="163">
        <v>0.13769000000000001</v>
      </c>
      <c r="O100" s="163">
        <f t="shared" si="13"/>
        <v>253.34960000000001</v>
      </c>
      <c r="P100" s="163">
        <v>0</v>
      </c>
      <c r="Q100" s="163">
        <f t="shared" si="14"/>
        <v>0</v>
      </c>
      <c r="R100" s="163"/>
      <c r="S100" s="163"/>
      <c r="T100" s="164">
        <v>2.9499999999999998E-2</v>
      </c>
      <c r="U100" s="163">
        <f t="shared" si="15"/>
        <v>54.28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109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5">
      <c r="A101" s="154">
        <v>41</v>
      </c>
      <c r="B101" s="161" t="s">
        <v>239</v>
      </c>
      <c r="C101" s="192" t="s">
        <v>240</v>
      </c>
      <c r="D101" s="163" t="s">
        <v>152</v>
      </c>
      <c r="E101" s="168">
        <v>1840</v>
      </c>
      <c r="F101" s="171">
        <f t="shared" si="8"/>
        <v>0</v>
      </c>
      <c r="G101" s="171">
        <f t="shared" si="9"/>
        <v>0</v>
      </c>
      <c r="H101" s="172"/>
      <c r="I101" s="171">
        <f t="shared" si="10"/>
        <v>0</v>
      </c>
      <c r="J101" s="172"/>
      <c r="K101" s="171">
        <f t="shared" si="11"/>
        <v>0</v>
      </c>
      <c r="L101" s="171">
        <v>21</v>
      </c>
      <c r="M101" s="171">
        <f t="shared" si="12"/>
        <v>0</v>
      </c>
      <c r="N101" s="163">
        <v>6.0999999999999997E-4</v>
      </c>
      <c r="O101" s="163">
        <f t="shared" si="13"/>
        <v>1.1224000000000001</v>
      </c>
      <c r="P101" s="163">
        <v>0</v>
      </c>
      <c r="Q101" s="163">
        <f t="shared" si="14"/>
        <v>0</v>
      </c>
      <c r="R101" s="163"/>
      <c r="S101" s="163"/>
      <c r="T101" s="164">
        <v>2E-3</v>
      </c>
      <c r="U101" s="163">
        <f t="shared" si="15"/>
        <v>3.68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109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5">
      <c r="A102" s="154">
        <v>42</v>
      </c>
      <c r="B102" s="161" t="s">
        <v>239</v>
      </c>
      <c r="C102" s="192" t="s">
        <v>241</v>
      </c>
      <c r="D102" s="163" t="s">
        <v>152</v>
      </c>
      <c r="E102" s="168">
        <v>1840</v>
      </c>
      <c r="F102" s="171">
        <f t="shared" si="8"/>
        <v>0</v>
      </c>
      <c r="G102" s="171">
        <f t="shared" si="9"/>
        <v>0</v>
      </c>
      <c r="H102" s="172"/>
      <c r="I102" s="171">
        <f t="shared" si="10"/>
        <v>0</v>
      </c>
      <c r="J102" s="172"/>
      <c r="K102" s="171">
        <f t="shared" si="11"/>
        <v>0</v>
      </c>
      <c r="L102" s="171">
        <v>21</v>
      </c>
      <c r="M102" s="171">
        <f t="shared" si="12"/>
        <v>0</v>
      </c>
      <c r="N102" s="163">
        <v>6.0999999999999997E-4</v>
      </c>
      <c r="O102" s="163">
        <f t="shared" si="13"/>
        <v>1.1224000000000001</v>
      </c>
      <c r="P102" s="163">
        <v>0</v>
      </c>
      <c r="Q102" s="163">
        <f t="shared" si="14"/>
        <v>0</v>
      </c>
      <c r="R102" s="163"/>
      <c r="S102" s="163"/>
      <c r="T102" s="164">
        <v>2E-3</v>
      </c>
      <c r="U102" s="163">
        <f t="shared" si="15"/>
        <v>3.68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109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ht="20" outlineLevel="1" x14ac:dyDescent="0.25">
      <c r="A103" s="154">
        <v>43</v>
      </c>
      <c r="B103" s="161" t="s">
        <v>242</v>
      </c>
      <c r="C103" s="192" t="s">
        <v>243</v>
      </c>
      <c r="D103" s="163" t="s">
        <v>152</v>
      </c>
      <c r="E103" s="168">
        <v>1840</v>
      </c>
      <c r="F103" s="171">
        <f t="shared" si="8"/>
        <v>0</v>
      </c>
      <c r="G103" s="171">
        <f t="shared" si="9"/>
        <v>0</v>
      </c>
      <c r="H103" s="172"/>
      <c r="I103" s="171">
        <f t="shared" si="10"/>
        <v>0</v>
      </c>
      <c r="J103" s="172"/>
      <c r="K103" s="171">
        <f t="shared" si="11"/>
        <v>0</v>
      </c>
      <c r="L103" s="171">
        <v>21</v>
      </c>
      <c r="M103" s="171">
        <f t="shared" si="12"/>
        <v>0</v>
      </c>
      <c r="N103" s="163">
        <v>0.12966</v>
      </c>
      <c r="O103" s="163">
        <f t="shared" si="13"/>
        <v>238.5744</v>
      </c>
      <c r="P103" s="163">
        <v>0</v>
      </c>
      <c r="Q103" s="163">
        <f t="shared" si="14"/>
        <v>0</v>
      </c>
      <c r="R103" s="163"/>
      <c r="S103" s="163"/>
      <c r="T103" s="164">
        <v>0.02</v>
      </c>
      <c r="U103" s="163">
        <f t="shared" si="15"/>
        <v>36.799999999999997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109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ht="20" outlineLevel="1" x14ac:dyDescent="0.25">
      <c r="A104" s="154">
        <v>44</v>
      </c>
      <c r="B104" s="161" t="s">
        <v>244</v>
      </c>
      <c r="C104" s="192" t="s">
        <v>245</v>
      </c>
      <c r="D104" s="163" t="s">
        <v>177</v>
      </c>
      <c r="E104" s="168">
        <v>846.4</v>
      </c>
      <c r="F104" s="171">
        <f t="shared" si="8"/>
        <v>0</v>
      </c>
      <c r="G104" s="171">
        <f t="shared" si="9"/>
        <v>0</v>
      </c>
      <c r="H104" s="172"/>
      <c r="I104" s="171">
        <f t="shared" si="10"/>
        <v>0</v>
      </c>
      <c r="J104" s="172"/>
      <c r="K104" s="171">
        <f t="shared" si="11"/>
        <v>0</v>
      </c>
      <c r="L104" s="171">
        <v>21</v>
      </c>
      <c r="M104" s="171">
        <f t="shared" si="12"/>
        <v>0</v>
      </c>
      <c r="N104" s="163">
        <v>0</v>
      </c>
      <c r="O104" s="163">
        <f t="shared" si="13"/>
        <v>0</v>
      </c>
      <c r="P104" s="163">
        <v>0</v>
      </c>
      <c r="Q104" s="163">
        <f t="shared" si="14"/>
        <v>0</v>
      </c>
      <c r="R104" s="163"/>
      <c r="S104" s="163"/>
      <c r="T104" s="164">
        <v>0</v>
      </c>
      <c r="U104" s="163">
        <f t="shared" si="15"/>
        <v>0</v>
      </c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109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5">
      <c r="A105" s="154"/>
      <c r="B105" s="161"/>
      <c r="C105" s="251" t="s">
        <v>246</v>
      </c>
      <c r="D105" s="252"/>
      <c r="E105" s="253"/>
      <c r="F105" s="254"/>
      <c r="G105" s="255"/>
      <c r="H105" s="171"/>
      <c r="I105" s="171"/>
      <c r="J105" s="171"/>
      <c r="K105" s="171"/>
      <c r="L105" s="171"/>
      <c r="M105" s="171"/>
      <c r="N105" s="163"/>
      <c r="O105" s="163"/>
      <c r="P105" s="163"/>
      <c r="Q105" s="163"/>
      <c r="R105" s="163"/>
      <c r="S105" s="163"/>
      <c r="T105" s="164"/>
      <c r="U105" s="16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179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6" t="str">
        <f>C105</f>
        <v>frézovaný materiál na meziskládku a zpět z meziskládky</v>
      </c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5">
      <c r="A106" s="154"/>
      <c r="B106" s="161"/>
      <c r="C106" s="194" t="s">
        <v>247</v>
      </c>
      <c r="D106" s="167"/>
      <c r="E106" s="170">
        <v>846.4</v>
      </c>
      <c r="F106" s="171"/>
      <c r="G106" s="171"/>
      <c r="H106" s="171"/>
      <c r="I106" s="171"/>
      <c r="J106" s="171"/>
      <c r="K106" s="171"/>
      <c r="L106" s="171"/>
      <c r="M106" s="171"/>
      <c r="N106" s="163"/>
      <c r="O106" s="163"/>
      <c r="P106" s="163"/>
      <c r="Q106" s="163"/>
      <c r="R106" s="163"/>
      <c r="S106" s="163"/>
      <c r="T106" s="164"/>
      <c r="U106" s="16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128</v>
      </c>
      <c r="AF106" s="153">
        <v>0</v>
      </c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x14ac:dyDescent="0.25">
      <c r="A107" s="155" t="s">
        <v>104</v>
      </c>
      <c r="B107" s="162" t="s">
        <v>69</v>
      </c>
      <c r="C107" s="193" t="s">
        <v>70</v>
      </c>
      <c r="D107" s="165"/>
      <c r="E107" s="169"/>
      <c r="F107" s="173"/>
      <c r="G107" s="173">
        <f>SUMIF(AE108:AE166,"&lt;&gt;NOR",G108:G166)</f>
        <v>0</v>
      </c>
      <c r="H107" s="173"/>
      <c r="I107" s="173">
        <f>SUM(I108:I166)</f>
        <v>0</v>
      </c>
      <c r="J107" s="173"/>
      <c r="K107" s="173">
        <f>SUM(K108:K166)</f>
        <v>0</v>
      </c>
      <c r="L107" s="173"/>
      <c r="M107" s="173">
        <f>SUM(M108:M166)</f>
        <v>0</v>
      </c>
      <c r="N107" s="165"/>
      <c r="O107" s="165">
        <f>SUM(O108:O166)</f>
        <v>8.8613599999999959</v>
      </c>
      <c r="P107" s="165"/>
      <c r="Q107" s="165">
        <f>SUM(Q108:Q166)</f>
        <v>0</v>
      </c>
      <c r="R107" s="165"/>
      <c r="S107" s="165"/>
      <c r="T107" s="166"/>
      <c r="U107" s="165">
        <f>SUM(U108:U166)</f>
        <v>489.30000000000007</v>
      </c>
      <c r="AE107" t="s">
        <v>105</v>
      </c>
    </row>
    <row r="108" spans="1:60" ht="20" outlineLevel="1" x14ac:dyDescent="0.25">
      <c r="A108" s="154">
        <v>45</v>
      </c>
      <c r="B108" s="161" t="s">
        <v>248</v>
      </c>
      <c r="C108" s="192" t="s">
        <v>249</v>
      </c>
      <c r="D108" s="163" t="s">
        <v>115</v>
      </c>
      <c r="E108" s="168">
        <v>247</v>
      </c>
      <c r="F108" s="171">
        <f>H108+J108</f>
        <v>0</v>
      </c>
      <c r="G108" s="171">
        <f>ROUND(E108*F108,2)</f>
        <v>0</v>
      </c>
      <c r="H108" s="172"/>
      <c r="I108" s="171">
        <f>ROUND(E108*H108,2)</f>
        <v>0</v>
      </c>
      <c r="J108" s="172"/>
      <c r="K108" s="171">
        <f>ROUND(E108*J108,2)</f>
        <v>0</v>
      </c>
      <c r="L108" s="171">
        <v>21</v>
      </c>
      <c r="M108" s="171">
        <f>G108*(1+L108/100)</f>
        <v>0</v>
      </c>
      <c r="N108" s="163">
        <v>1.5299999999999999E-3</v>
      </c>
      <c r="O108" s="163">
        <f>ROUND(E108*N108,5)</f>
        <v>0.37791000000000002</v>
      </c>
      <c r="P108" s="163">
        <v>0</v>
      </c>
      <c r="Q108" s="163">
        <f>ROUND(E108*P108,5)</f>
        <v>0</v>
      </c>
      <c r="R108" s="163"/>
      <c r="S108" s="163"/>
      <c r="T108" s="164">
        <v>6.6000000000000003E-2</v>
      </c>
      <c r="U108" s="163">
        <f>ROUND(E108*T108,2)</f>
        <v>16.3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109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5">
      <c r="A109" s="154">
        <v>46</v>
      </c>
      <c r="B109" s="161" t="s">
        <v>250</v>
      </c>
      <c r="C109" s="192" t="s">
        <v>251</v>
      </c>
      <c r="D109" s="163" t="s">
        <v>115</v>
      </c>
      <c r="E109" s="168">
        <v>277.81</v>
      </c>
      <c r="F109" s="171">
        <f>H109+J109</f>
        <v>0</v>
      </c>
      <c r="G109" s="171">
        <f>ROUND(E109*F109,2)</f>
        <v>0</v>
      </c>
      <c r="H109" s="172"/>
      <c r="I109" s="171">
        <f>ROUND(E109*H109,2)</f>
        <v>0</v>
      </c>
      <c r="J109" s="172"/>
      <c r="K109" s="171">
        <f>ROUND(E109*J109,2)</f>
        <v>0</v>
      </c>
      <c r="L109" s="171">
        <v>21</v>
      </c>
      <c r="M109" s="171">
        <f>G109*(1+L109/100)</f>
        <v>0</v>
      </c>
      <c r="N109" s="163">
        <v>1.0000000000000001E-5</v>
      </c>
      <c r="O109" s="163">
        <f>ROUND(E109*N109,5)</f>
        <v>2.7799999999999999E-3</v>
      </c>
      <c r="P109" s="163">
        <v>0</v>
      </c>
      <c r="Q109" s="163">
        <f>ROUND(E109*P109,5)</f>
        <v>0</v>
      </c>
      <c r="R109" s="163"/>
      <c r="S109" s="163"/>
      <c r="T109" s="164">
        <v>9.7000000000000003E-2</v>
      </c>
      <c r="U109" s="163">
        <f>ROUND(E109*T109,2)</f>
        <v>26.95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109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5">
      <c r="A110" s="154"/>
      <c r="B110" s="161"/>
      <c r="C110" s="194" t="s">
        <v>252</v>
      </c>
      <c r="D110" s="167"/>
      <c r="E110" s="170">
        <v>277.81</v>
      </c>
      <c r="F110" s="171"/>
      <c r="G110" s="171"/>
      <c r="H110" s="171"/>
      <c r="I110" s="171"/>
      <c r="J110" s="171"/>
      <c r="K110" s="171"/>
      <c r="L110" s="171"/>
      <c r="M110" s="171"/>
      <c r="N110" s="163"/>
      <c r="O110" s="163"/>
      <c r="P110" s="163"/>
      <c r="Q110" s="163"/>
      <c r="R110" s="163"/>
      <c r="S110" s="163"/>
      <c r="T110" s="164"/>
      <c r="U110" s="16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128</v>
      </c>
      <c r="AF110" s="153">
        <v>0</v>
      </c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5">
      <c r="A111" s="154">
        <v>47</v>
      </c>
      <c r="B111" s="161" t="s">
        <v>253</v>
      </c>
      <c r="C111" s="192" t="s">
        <v>254</v>
      </c>
      <c r="D111" s="163" t="s">
        <v>115</v>
      </c>
      <c r="E111" s="168">
        <v>63.35</v>
      </c>
      <c r="F111" s="171">
        <f>H111+J111</f>
        <v>0</v>
      </c>
      <c r="G111" s="171">
        <f>ROUND(E111*F111,2)</f>
        <v>0</v>
      </c>
      <c r="H111" s="172"/>
      <c r="I111" s="171">
        <f>ROUND(E111*H111,2)</f>
        <v>0</v>
      </c>
      <c r="J111" s="172"/>
      <c r="K111" s="171">
        <f>ROUND(E111*J111,2)</f>
        <v>0</v>
      </c>
      <c r="L111" s="171">
        <v>21</v>
      </c>
      <c r="M111" s="171">
        <f>G111*(1+L111/100)</f>
        <v>0</v>
      </c>
      <c r="N111" s="163">
        <v>1.0000000000000001E-5</v>
      </c>
      <c r="O111" s="163">
        <f>ROUND(E111*N111,5)</f>
        <v>6.3000000000000003E-4</v>
      </c>
      <c r="P111" s="163">
        <v>0</v>
      </c>
      <c r="Q111" s="163">
        <f>ROUND(E111*P111,5)</f>
        <v>0</v>
      </c>
      <c r="R111" s="163"/>
      <c r="S111" s="163"/>
      <c r="T111" s="164">
        <v>0.14499999999999999</v>
      </c>
      <c r="U111" s="163">
        <f>ROUND(E111*T111,2)</f>
        <v>9.19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109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5">
      <c r="A112" s="154"/>
      <c r="B112" s="161"/>
      <c r="C112" s="194" t="s">
        <v>255</v>
      </c>
      <c r="D112" s="167"/>
      <c r="E112" s="170">
        <v>63.35</v>
      </c>
      <c r="F112" s="171"/>
      <c r="G112" s="171"/>
      <c r="H112" s="171"/>
      <c r="I112" s="171"/>
      <c r="J112" s="171"/>
      <c r="K112" s="171"/>
      <c r="L112" s="171"/>
      <c r="M112" s="171"/>
      <c r="N112" s="163"/>
      <c r="O112" s="163"/>
      <c r="P112" s="163"/>
      <c r="Q112" s="163"/>
      <c r="R112" s="163"/>
      <c r="S112" s="163"/>
      <c r="T112" s="164"/>
      <c r="U112" s="16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128</v>
      </c>
      <c r="AF112" s="153">
        <v>0</v>
      </c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ht="20" outlineLevel="1" x14ac:dyDescent="0.25">
      <c r="A113" s="154">
        <v>48</v>
      </c>
      <c r="B113" s="161" t="s">
        <v>256</v>
      </c>
      <c r="C113" s="192" t="s">
        <v>257</v>
      </c>
      <c r="D113" s="163" t="s">
        <v>120</v>
      </c>
      <c r="E113" s="168">
        <v>44</v>
      </c>
      <c r="F113" s="171">
        <f>H113+J113</f>
        <v>0</v>
      </c>
      <c r="G113" s="171">
        <f>ROUND(E113*F113,2)</f>
        <v>0</v>
      </c>
      <c r="H113" s="172"/>
      <c r="I113" s="171">
        <f>ROUND(E113*H113,2)</f>
        <v>0</v>
      </c>
      <c r="J113" s="172"/>
      <c r="K113" s="171">
        <f>ROUND(E113*J113,2)</f>
        <v>0</v>
      </c>
      <c r="L113" s="171">
        <v>21</v>
      </c>
      <c r="M113" s="171">
        <f>G113*(1+L113/100)</f>
        <v>0</v>
      </c>
      <c r="N113" s="163">
        <v>9.2200000000000008E-3</v>
      </c>
      <c r="O113" s="163">
        <f>ROUND(E113*N113,5)</f>
        <v>0.40567999999999999</v>
      </c>
      <c r="P113" s="163">
        <v>0</v>
      </c>
      <c r="Q113" s="163">
        <f>ROUND(E113*P113,5)</f>
        <v>0</v>
      </c>
      <c r="R113" s="163"/>
      <c r="S113" s="163"/>
      <c r="T113" s="164">
        <v>0.42</v>
      </c>
      <c r="U113" s="163">
        <f>ROUND(E113*T113,2)</f>
        <v>18.48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109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5">
      <c r="A114" s="154"/>
      <c r="B114" s="161"/>
      <c r="C114" s="194" t="s">
        <v>258</v>
      </c>
      <c r="D114" s="167"/>
      <c r="E114" s="170">
        <v>44</v>
      </c>
      <c r="F114" s="171"/>
      <c r="G114" s="171"/>
      <c r="H114" s="171"/>
      <c r="I114" s="171"/>
      <c r="J114" s="171"/>
      <c r="K114" s="171"/>
      <c r="L114" s="171"/>
      <c r="M114" s="171"/>
      <c r="N114" s="163"/>
      <c r="O114" s="163"/>
      <c r="P114" s="163"/>
      <c r="Q114" s="163"/>
      <c r="R114" s="163"/>
      <c r="S114" s="163"/>
      <c r="T114" s="164"/>
      <c r="U114" s="16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128</v>
      </c>
      <c r="AF114" s="153">
        <v>0</v>
      </c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ht="20" outlineLevel="1" x14ac:dyDescent="0.25">
      <c r="A115" s="154">
        <v>49</v>
      </c>
      <c r="B115" s="161" t="s">
        <v>259</v>
      </c>
      <c r="C115" s="192" t="s">
        <v>260</v>
      </c>
      <c r="D115" s="163" t="s">
        <v>120</v>
      </c>
      <c r="E115" s="168">
        <v>4</v>
      </c>
      <c r="F115" s="171">
        <f>H115+J115</f>
        <v>0</v>
      </c>
      <c r="G115" s="171">
        <f>ROUND(E115*F115,2)</f>
        <v>0</v>
      </c>
      <c r="H115" s="172"/>
      <c r="I115" s="171">
        <f>ROUND(E115*H115,2)</f>
        <v>0</v>
      </c>
      <c r="J115" s="172"/>
      <c r="K115" s="171">
        <f>ROUND(E115*J115,2)</f>
        <v>0</v>
      </c>
      <c r="L115" s="171">
        <v>21</v>
      </c>
      <c r="M115" s="171">
        <f>G115*(1+L115/100)</f>
        <v>0</v>
      </c>
      <c r="N115" s="163">
        <v>1.435E-2</v>
      </c>
      <c r="O115" s="163">
        <f>ROUND(E115*N115,5)</f>
        <v>5.74E-2</v>
      </c>
      <c r="P115" s="163">
        <v>0</v>
      </c>
      <c r="Q115" s="163">
        <f>ROUND(E115*P115,5)</f>
        <v>0</v>
      </c>
      <c r="R115" s="163"/>
      <c r="S115" s="163"/>
      <c r="T115" s="164">
        <v>0.55500000000000005</v>
      </c>
      <c r="U115" s="163">
        <f>ROUND(E115*T115,2)</f>
        <v>2.2200000000000002</v>
      </c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109</v>
      </c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5">
      <c r="A116" s="154"/>
      <c r="B116" s="161"/>
      <c r="C116" s="194" t="s">
        <v>261</v>
      </c>
      <c r="D116" s="167"/>
      <c r="E116" s="170">
        <v>4</v>
      </c>
      <c r="F116" s="171"/>
      <c r="G116" s="171"/>
      <c r="H116" s="171"/>
      <c r="I116" s="171"/>
      <c r="J116" s="171"/>
      <c r="K116" s="171"/>
      <c r="L116" s="171"/>
      <c r="M116" s="171"/>
      <c r="N116" s="163"/>
      <c r="O116" s="163"/>
      <c r="P116" s="163"/>
      <c r="Q116" s="163"/>
      <c r="R116" s="163"/>
      <c r="S116" s="163"/>
      <c r="T116" s="164"/>
      <c r="U116" s="16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128</v>
      </c>
      <c r="AF116" s="153">
        <v>0</v>
      </c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5">
      <c r="A117" s="154">
        <v>50</v>
      </c>
      <c r="B117" s="161" t="s">
        <v>262</v>
      </c>
      <c r="C117" s="192" t="s">
        <v>263</v>
      </c>
      <c r="D117" s="163" t="s">
        <v>120</v>
      </c>
      <c r="E117" s="168">
        <v>47.690716666666702</v>
      </c>
      <c r="F117" s="171">
        <f>H117+J117</f>
        <v>0</v>
      </c>
      <c r="G117" s="171">
        <f>ROUND(E117*F117,2)</f>
        <v>0</v>
      </c>
      <c r="H117" s="172"/>
      <c r="I117" s="171">
        <f>ROUND(E117*H117,2)</f>
        <v>0</v>
      </c>
      <c r="J117" s="172"/>
      <c r="K117" s="171">
        <f>ROUND(E117*J117,2)</f>
        <v>0</v>
      </c>
      <c r="L117" s="171">
        <v>21</v>
      </c>
      <c r="M117" s="171">
        <f>G117*(1+L117/100)</f>
        <v>0</v>
      </c>
      <c r="N117" s="163">
        <v>6.4199999999999993E-2</v>
      </c>
      <c r="O117" s="163">
        <f>ROUND(E117*N117,5)</f>
        <v>3.0617399999999999</v>
      </c>
      <c r="P117" s="163">
        <v>0</v>
      </c>
      <c r="Q117" s="163">
        <f>ROUND(E117*P117,5)</f>
        <v>0</v>
      </c>
      <c r="R117" s="163"/>
      <c r="S117" s="163"/>
      <c r="T117" s="164">
        <v>0</v>
      </c>
      <c r="U117" s="163">
        <f>ROUND(E117*T117,2)</f>
        <v>0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121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5">
      <c r="A118" s="154"/>
      <c r="B118" s="161"/>
      <c r="C118" s="194" t="s">
        <v>264</v>
      </c>
      <c r="D118" s="167"/>
      <c r="E118" s="170">
        <v>47.690716666666702</v>
      </c>
      <c r="F118" s="171"/>
      <c r="G118" s="171"/>
      <c r="H118" s="171"/>
      <c r="I118" s="171"/>
      <c r="J118" s="171"/>
      <c r="K118" s="171"/>
      <c r="L118" s="171"/>
      <c r="M118" s="171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128</v>
      </c>
      <c r="AF118" s="153">
        <v>0</v>
      </c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5">
      <c r="A119" s="154">
        <v>51</v>
      </c>
      <c r="B119" s="161" t="s">
        <v>265</v>
      </c>
      <c r="C119" s="192" t="s">
        <v>266</v>
      </c>
      <c r="D119" s="163" t="s">
        <v>120</v>
      </c>
      <c r="E119" s="168">
        <v>10.875083333333301</v>
      </c>
      <c r="F119" s="171">
        <f>H119+J119</f>
        <v>0</v>
      </c>
      <c r="G119" s="171">
        <f>ROUND(E119*F119,2)</f>
        <v>0</v>
      </c>
      <c r="H119" s="172"/>
      <c r="I119" s="171">
        <f>ROUND(E119*H119,2)</f>
        <v>0</v>
      </c>
      <c r="J119" s="172"/>
      <c r="K119" s="171">
        <f>ROUND(E119*J119,2)</f>
        <v>0</v>
      </c>
      <c r="L119" s="171">
        <v>21</v>
      </c>
      <c r="M119" s="171">
        <f>G119*(1+L119/100)</f>
        <v>0</v>
      </c>
      <c r="N119" s="163">
        <v>9.6600000000000005E-2</v>
      </c>
      <c r="O119" s="163">
        <f>ROUND(E119*N119,5)</f>
        <v>1.05053</v>
      </c>
      <c r="P119" s="163">
        <v>0</v>
      </c>
      <c r="Q119" s="163">
        <f>ROUND(E119*P119,5)</f>
        <v>0</v>
      </c>
      <c r="R119" s="163"/>
      <c r="S119" s="163"/>
      <c r="T119" s="164">
        <v>0</v>
      </c>
      <c r="U119" s="163">
        <f>ROUND(E119*T119,2)</f>
        <v>0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121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5">
      <c r="A120" s="154"/>
      <c r="B120" s="161"/>
      <c r="C120" s="194" t="s">
        <v>267</v>
      </c>
      <c r="D120" s="167"/>
      <c r="E120" s="170">
        <v>10.875083333333301</v>
      </c>
      <c r="F120" s="171"/>
      <c r="G120" s="171"/>
      <c r="H120" s="171"/>
      <c r="I120" s="171"/>
      <c r="J120" s="171"/>
      <c r="K120" s="171"/>
      <c r="L120" s="171"/>
      <c r="M120" s="171"/>
      <c r="N120" s="163"/>
      <c r="O120" s="163"/>
      <c r="P120" s="163"/>
      <c r="Q120" s="163"/>
      <c r="R120" s="163"/>
      <c r="S120" s="163"/>
      <c r="T120" s="164"/>
      <c r="U120" s="16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128</v>
      </c>
      <c r="AF120" s="153">
        <v>0</v>
      </c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5">
      <c r="A121" s="154">
        <v>52</v>
      </c>
      <c r="B121" s="161" t="s">
        <v>268</v>
      </c>
      <c r="C121" s="192" t="s">
        <v>269</v>
      </c>
      <c r="D121" s="163" t="s">
        <v>120</v>
      </c>
      <c r="E121" s="168">
        <v>45.32</v>
      </c>
      <c r="F121" s="171">
        <f>H121+J121</f>
        <v>0</v>
      </c>
      <c r="G121" s="171">
        <f>ROUND(E121*F121,2)</f>
        <v>0</v>
      </c>
      <c r="H121" s="172"/>
      <c r="I121" s="171">
        <f>ROUND(E121*H121,2)</f>
        <v>0</v>
      </c>
      <c r="J121" s="172"/>
      <c r="K121" s="171">
        <f>ROUND(E121*J121,2)</f>
        <v>0</v>
      </c>
      <c r="L121" s="171">
        <v>21</v>
      </c>
      <c r="M121" s="171">
        <f>G121*(1+L121/100)</f>
        <v>0</v>
      </c>
      <c r="N121" s="163">
        <v>8.7399999999999995E-3</v>
      </c>
      <c r="O121" s="163">
        <f>ROUND(E121*N121,5)</f>
        <v>0.39610000000000001</v>
      </c>
      <c r="P121" s="163">
        <v>0</v>
      </c>
      <c r="Q121" s="163">
        <f>ROUND(E121*P121,5)</f>
        <v>0</v>
      </c>
      <c r="R121" s="163"/>
      <c r="S121" s="163"/>
      <c r="T121" s="164">
        <v>0</v>
      </c>
      <c r="U121" s="163">
        <f>ROUND(E121*T121,2)</f>
        <v>0</v>
      </c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121</v>
      </c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5">
      <c r="A122" s="154"/>
      <c r="B122" s="161"/>
      <c r="C122" s="194" t="s">
        <v>270</v>
      </c>
      <c r="D122" s="167"/>
      <c r="E122" s="170">
        <v>45.32</v>
      </c>
      <c r="F122" s="171"/>
      <c r="G122" s="171"/>
      <c r="H122" s="171"/>
      <c r="I122" s="171"/>
      <c r="J122" s="171"/>
      <c r="K122" s="171"/>
      <c r="L122" s="171"/>
      <c r="M122" s="171"/>
      <c r="N122" s="163"/>
      <c r="O122" s="163"/>
      <c r="P122" s="163"/>
      <c r="Q122" s="163"/>
      <c r="R122" s="163"/>
      <c r="S122" s="163"/>
      <c r="T122" s="164"/>
      <c r="U122" s="16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128</v>
      </c>
      <c r="AF122" s="153">
        <v>0</v>
      </c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5">
      <c r="A123" s="154">
        <v>53</v>
      </c>
      <c r="B123" s="161" t="s">
        <v>271</v>
      </c>
      <c r="C123" s="192" t="s">
        <v>272</v>
      </c>
      <c r="D123" s="163" t="s">
        <v>120</v>
      </c>
      <c r="E123" s="168">
        <v>4.12</v>
      </c>
      <c r="F123" s="171">
        <f>H123+J123</f>
        <v>0</v>
      </c>
      <c r="G123" s="171">
        <f>ROUND(E123*F123,2)</f>
        <v>0</v>
      </c>
      <c r="H123" s="172"/>
      <c r="I123" s="171">
        <f>ROUND(E123*H123,2)</f>
        <v>0</v>
      </c>
      <c r="J123" s="172"/>
      <c r="K123" s="171">
        <f>ROUND(E123*J123,2)</f>
        <v>0</v>
      </c>
      <c r="L123" s="171">
        <v>21</v>
      </c>
      <c r="M123" s="171">
        <f>G123*(1+L123/100)</f>
        <v>0</v>
      </c>
      <c r="N123" s="163">
        <v>1.5820000000000001E-2</v>
      </c>
      <c r="O123" s="163">
        <f>ROUND(E123*N123,5)</f>
        <v>6.5180000000000002E-2</v>
      </c>
      <c r="P123" s="163">
        <v>0</v>
      </c>
      <c r="Q123" s="163">
        <f>ROUND(E123*P123,5)</f>
        <v>0</v>
      </c>
      <c r="R123" s="163"/>
      <c r="S123" s="163"/>
      <c r="T123" s="164">
        <v>0</v>
      </c>
      <c r="U123" s="163">
        <f>ROUND(E123*T123,2)</f>
        <v>0</v>
      </c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121</v>
      </c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5">
      <c r="A124" s="154"/>
      <c r="B124" s="161"/>
      <c r="C124" s="194" t="s">
        <v>273</v>
      </c>
      <c r="D124" s="167"/>
      <c r="E124" s="170">
        <v>4.12</v>
      </c>
      <c r="F124" s="171"/>
      <c r="G124" s="171"/>
      <c r="H124" s="171"/>
      <c r="I124" s="171"/>
      <c r="J124" s="171"/>
      <c r="K124" s="171"/>
      <c r="L124" s="171"/>
      <c r="M124" s="171"/>
      <c r="N124" s="163"/>
      <c r="O124" s="163"/>
      <c r="P124" s="163"/>
      <c r="Q124" s="163"/>
      <c r="R124" s="163"/>
      <c r="S124" s="163"/>
      <c r="T124" s="164"/>
      <c r="U124" s="16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128</v>
      </c>
      <c r="AF124" s="153">
        <v>0</v>
      </c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5">
      <c r="A125" s="154">
        <v>54</v>
      </c>
      <c r="B125" s="161" t="s">
        <v>274</v>
      </c>
      <c r="C125" s="192" t="s">
        <v>275</v>
      </c>
      <c r="D125" s="163" t="s">
        <v>120</v>
      </c>
      <c r="E125" s="168">
        <v>98.88</v>
      </c>
      <c r="F125" s="171">
        <f>H125+J125</f>
        <v>0</v>
      </c>
      <c r="G125" s="171">
        <f>ROUND(E125*F125,2)</f>
        <v>0</v>
      </c>
      <c r="H125" s="172"/>
      <c r="I125" s="171">
        <f>ROUND(E125*H125,2)</f>
        <v>0</v>
      </c>
      <c r="J125" s="172"/>
      <c r="K125" s="171">
        <f>ROUND(E125*J125,2)</f>
        <v>0</v>
      </c>
      <c r="L125" s="171">
        <v>21</v>
      </c>
      <c r="M125" s="171">
        <f>G125*(1+L125/100)</f>
        <v>0</v>
      </c>
      <c r="N125" s="163">
        <v>0</v>
      </c>
      <c r="O125" s="163">
        <f>ROUND(E125*N125,5)</f>
        <v>0</v>
      </c>
      <c r="P125" s="163">
        <v>0</v>
      </c>
      <c r="Q125" s="163">
        <f>ROUND(E125*P125,5)</f>
        <v>0</v>
      </c>
      <c r="R125" s="163"/>
      <c r="S125" s="163"/>
      <c r="T125" s="164">
        <v>0</v>
      </c>
      <c r="U125" s="163">
        <f>ROUND(E125*T125,2)</f>
        <v>0</v>
      </c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121</v>
      </c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5">
      <c r="A126" s="154"/>
      <c r="B126" s="161"/>
      <c r="C126" s="194" t="s">
        <v>276</v>
      </c>
      <c r="D126" s="167"/>
      <c r="E126" s="170">
        <v>98.88</v>
      </c>
      <c r="F126" s="171"/>
      <c r="G126" s="171"/>
      <c r="H126" s="171"/>
      <c r="I126" s="171"/>
      <c r="J126" s="171"/>
      <c r="K126" s="171"/>
      <c r="L126" s="171"/>
      <c r="M126" s="171"/>
      <c r="N126" s="163"/>
      <c r="O126" s="163"/>
      <c r="P126" s="163"/>
      <c r="Q126" s="163"/>
      <c r="R126" s="163"/>
      <c r="S126" s="163"/>
      <c r="T126" s="164"/>
      <c r="U126" s="16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128</v>
      </c>
      <c r="AF126" s="153">
        <v>0</v>
      </c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ht="20" outlineLevel="1" x14ac:dyDescent="0.25">
      <c r="A127" s="154">
        <v>55</v>
      </c>
      <c r="B127" s="161" t="s">
        <v>277</v>
      </c>
      <c r="C127" s="192" t="s">
        <v>278</v>
      </c>
      <c r="D127" s="163" t="s">
        <v>120</v>
      </c>
      <c r="E127" s="168">
        <v>33</v>
      </c>
      <c r="F127" s="171">
        <f>H127+J127</f>
        <v>0</v>
      </c>
      <c r="G127" s="171">
        <f>ROUND(E127*F127,2)</f>
        <v>0</v>
      </c>
      <c r="H127" s="172"/>
      <c r="I127" s="171">
        <f>ROUND(E127*H127,2)</f>
        <v>0</v>
      </c>
      <c r="J127" s="172"/>
      <c r="K127" s="171">
        <f>ROUND(E127*J127,2)</f>
        <v>0</v>
      </c>
      <c r="L127" s="171">
        <v>21</v>
      </c>
      <c r="M127" s="171">
        <f>G127*(1+L127/100)</f>
        <v>0</v>
      </c>
      <c r="N127" s="163">
        <v>6.0000000000000001E-3</v>
      </c>
      <c r="O127" s="163">
        <f>ROUND(E127*N127,5)</f>
        <v>0.19800000000000001</v>
      </c>
      <c r="P127" s="163">
        <v>0</v>
      </c>
      <c r="Q127" s="163">
        <f>ROUND(E127*P127,5)</f>
        <v>0</v>
      </c>
      <c r="R127" s="163"/>
      <c r="S127" s="163"/>
      <c r="T127" s="164">
        <v>0</v>
      </c>
      <c r="U127" s="163">
        <f>ROUND(E127*T127,2)</f>
        <v>0</v>
      </c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121</v>
      </c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5">
      <c r="A128" s="154">
        <v>56</v>
      </c>
      <c r="B128" s="161" t="s">
        <v>279</v>
      </c>
      <c r="C128" s="192" t="s">
        <v>280</v>
      </c>
      <c r="D128" s="163" t="s">
        <v>115</v>
      </c>
      <c r="E128" s="168">
        <v>211.5</v>
      </c>
      <c r="F128" s="171">
        <f>H128+J128</f>
        <v>0</v>
      </c>
      <c r="G128" s="171">
        <f>ROUND(E128*F128,2)</f>
        <v>0</v>
      </c>
      <c r="H128" s="172"/>
      <c r="I128" s="171">
        <f>ROUND(E128*H128,2)</f>
        <v>0</v>
      </c>
      <c r="J128" s="172"/>
      <c r="K128" s="171">
        <f>ROUND(E128*J128,2)</f>
        <v>0</v>
      </c>
      <c r="L128" s="171">
        <v>21</v>
      </c>
      <c r="M128" s="171">
        <f>G128*(1+L128/100)</f>
        <v>0</v>
      </c>
      <c r="N128" s="163">
        <v>0</v>
      </c>
      <c r="O128" s="163">
        <f>ROUND(E128*N128,5)</f>
        <v>0</v>
      </c>
      <c r="P128" s="163">
        <v>0</v>
      </c>
      <c r="Q128" s="163">
        <f>ROUND(E128*P128,5)</f>
        <v>0</v>
      </c>
      <c r="R128" s="163"/>
      <c r="S128" s="163"/>
      <c r="T128" s="164">
        <v>3.4000000000000002E-2</v>
      </c>
      <c r="U128" s="163">
        <f>ROUND(E128*T128,2)</f>
        <v>7.19</v>
      </c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109</v>
      </c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ht="20" outlineLevel="1" x14ac:dyDescent="0.25">
      <c r="A129" s="154">
        <v>57</v>
      </c>
      <c r="B129" s="161" t="s">
        <v>281</v>
      </c>
      <c r="C129" s="192" t="s">
        <v>282</v>
      </c>
      <c r="D129" s="163" t="s">
        <v>115</v>
      </c>
      <c r="E129" s="168">
        <v>217.845</v>
      </c>
      <c r="F129" s="171">
        <f>H129+J129</f>
        <v>0</v>
      </c>
      <c r="G129" s="171">
        <f>ROUND(E129*F129,2)</f>
        <v>0</v>
      </c>
      <c r="H129" s="172"/>
      <c r="I129" s="171">
        <f>ROUND(E129*H129,2)</f>
        <v>0</v>
      </c>
      <c r="J129" s="172"/>
      <c r="K129" s="171">
        <f>ROUND(E129*J129,2)</f>
        <v>0</v>
      </c>
      <c r="L129" s="171">
        <v>21</v>
      </c>
      <c r="M129" s="171">
        <f>G129*(1+L129/100)</f>
        <v>0</v>
      </c>
      <c r="N129" s="163">
        <v>2.14E-3</v>
      </c>
      <c r="O129" s="163">
        <f>ROUND(E129*N129,5)</f>
        <v>0.46618999999999999</v>
      </c>
      <c r="P129" s="163">
        <v>0</v>
      </c>
      <c r="Q129" s="163">
        <f>ROUND(E129*P129,5)</f>
        <v>0</v>
      </c>
      <c r="R129" s="163"/>
      <c r="S129" s="163"/>
      <c r="T129" s="164">
        <v>0</v>
      </c>
      <c r="U129" s="163">
        <f>ROUND(E129*T129,2)</f>
        <v>0</v>
      </c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121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5">
      <c r="A130" s="154"/>
      <c r="B130" s="161"/>
      <c r="C130" s="194" t="s">
        <v>283</v>
      </c>
      <c r="D130" s="167"/>
      <c r="E130" s="170">
        <v>217.845</v>
      </c>
      <c r="F130" s="171"/>
      <c r="G130" s="171"/>
      <c r="H130" s="171"/>
      <c r="I130" s="171"/>
      <c r="J130" s="171"/>
      <c r="K130" s="171"/>
      <c r="L130" s="171"/>
      <c r="M130" s="171"/>
      <c r="N130" s="163"/>
      <c r="O130" s="163"/>
      <c r="P130" s="163"/>
      <c r="Q130" s="163"/>
      <c r="R130" s="163"/>
      <c r="S130" s="163"/>
      <c r="T130" s="164"/>
      <c r="U130" s="16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128</v>
      </c>
      <c r="AF130" s="153">
        <v>0</v>
      </c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5">
      <c r="A131" s="154">
        <v>58</v>
      </c>
      <c r="B131" s="161" t="s">
        <v>284</v>
      </c>
      <c r="C131" s="192" t="s">
        <v>285</v>
      </c>
      <c r="D131" s="163" t="s">
        <v>115</v>
      </c>
      <c r="E131" s="168">
        <v>329.2</v>
      </c>
      <c r="F131" s="171">
        <f>H131+J131</f>
        <v>0</v>
      </c>
      <c r="G131" s="171">
        <f>ROUND(E131*F131,2)</f>
        <v>0</v>
      </c>
      <c r="H131" s="172"/>
      <c r="I131" s="171">
        <f>ROUND(E131*H131,2)</f>
        <v>0</v>
      </c>
      <c r="J131" s="172"/>
      <c r="K131" s="171">
        <f>ROUND(E131*J131,2)</f>
        <v>0</v>
      </c>
      <c r="L131" s="171">
        <v>21</v>
      </c>
      <c r="M131" s="171">
        <f>G131*(1+L131/100)</f>
        <v>0</v>
      </c>
      <c r="N131" s="163">
        <v>0</v>
      </c>
      <c r="O131" s="163">
        <f>ROUND(E131*N131,5)</f>
        <v>0</v>
      </c>
      <c r="P131" s="163">
        <v>0</v>
      </c>
      <c r="Q131" s="163">
        <f>ROUND(E131*P131,5)</f>
        <v>0</v>
      </c>
      <c r="R131" s="163"/>
      <c r="S131" s="163"/>
      <c r="T131" s="164">
        <v>0.17199999999999999</v>
      </c>
      <c r="U131" s="163">
        <f>ROUND(E131*T131,2)</f>
        <v>56.62</v>
      </c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109</v>
      </c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ht="20" outlineLevel="1" x14ac:dyDescent="0.25">
      <c r="A132" s="154">
        <v>59</v>
      </c>
      <c r="B132" s="161" t="s">
        <v>286</v>
      </c>
      <c r="C132" s="192" t="s">
        <v>287</v>
      </c>
      <c r="D132" s="163" t="s">
        <v>115</v>
      </c>
      <c r="E132" s="168">
        <v>339.07600000000002</v>
      </c>
      <c r="F132" s="171">
        <f>H132+J132</f>
        <v>0</v>
      </c>
      <c r="G132" s="171">
        <f>ROUND(E132*F132,2)</f>
        <v>0</v>
      </c>
      <c r="H132" s="172"/>
      <c r="I132" s="171">
        <f>ROUND(E132*H132,2)</f>
        <v>0</v>
      </c>
      <c r="J132" s="172"/>
      <c r="K132" s="171">
        <f>ROUND(E132*J132,2)</f>
        <v>0</v>
      </c>
      <c r="L132" s="171">
        <v>21</v>
      </c>
      <c r="M132" s="171">
        <f>G132*(1+L132/100)</f>
        <v>0</v>
      </c>
      <c r="N132" s="163">
        <v>3.1800000000000001E-3</v>
      </c>
      <c r="O132" s="163">
        <f>ROUND(E132*N132,5)</f>
        <v>1.07826</v>
      </c>
      <c r="P132" s="163">
        <v>0</v>
      </c>
      <c r="Q132" s="163">
        <f>ROUND(E132*P132,5)</f>
        <v>0</v>
      </c>
      <c r="R132" s="163"/>
      <c r="S132" s="163"/>
      <c r="T132" s="164">
        <v>0</v>
      </c>
      <c r="U132" s="163">
        <f>ROUND(E132*T132,2)</f>
        <v>0</v>
      </c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121</v>
      </c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5">
      <c r="A133" s="154"/>
      <c r="B133" s="161"/>
      <c r="C133" s="194" t="s">
        <v>288</v>
      </c>
      <c r="D133" s="167"/>
      <c r="E133" s="170">
        <v>339.07600000000002</v>
      </c>
      <c r="F133" s="171"/>
      <c r="G133" s="171"/>
      <c r="H133" s="171"/>
      <c r="I133" s="171"/>
      <c r="J133" s="171"/>
      <c r="K133" s="171"/>
      <c r="L133" s="171"/>
      <c r="M133" s="171"/>
      <c r="N133" s="163"/>
      <c r="O133" s="163"/>
      <c r="P133" s="163"/>
      <c r="Q133" s="163"/>
      <c r="R133" s="163"/>
      <c r="S133" s="163"/>
      <c r="T133" s="164"/>
      <c r="U133" s="16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128</v>
      </c>
      <c r="AF133" s="153">
        <v>0</v>
      </c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5">
      <c r="A134" s="154">
        <v>60</v>
      </c>
      <c r="B134" s="161" t="s">
        <v>289</v>
      </c>
      <c r="C134" s="192" t="s">
        <v>290</v>
      </c>
      <c r="D134" s="163" t="s">
        <v>120</v>
      </c>
      <c r="E134" s="168">
        <v>1</v>
      </c>
      <c r="F134" s="171">
        <f t="shared" ref="F134:F161" si="16">H134+J134</f>
        <v>0</v>
      </c>
      <c r="G134" s="171">
        <f t="shared" ref="G134:G161" si="17">ROUND(E134*F134,2)</f>
        <v>0</v>
      </c>
      <c r="H134" s="172"/>
      <c r="I134" s="171">
        <f t="shared" ref="I134:I161" si="18">ROUND(E134*H134,2)</f>
        <v>0</v>
      </c>
      <c r="J134" s="172"/>
      <c r="K134" s="171">
        <f t="shared" ref="K134:K161" si="19">ROUND(E134*J134,2)</f>
        <v>0</v>
      </c>
      <c r="L134" s="171">
        <v>21</v>
      </c>
      <c r="M134" s="171">
        <f t="shared" ref="M134:M161" si="20">G134*(1+L134/100)</f>
        <v>0</v>
      </c>
      <c r="N134" s="163">
        <v>2.2000000000000001E-4</v>
      </c>
      <c r="O134" s="163">
        <f t="shared" ref="O134:O161" si="21">ROUND(E134*N134,5)</f>
        <v>2.2000000000000001E-4</v>
      </c>
      <c r="P134" s="163">
        <v>0</v>
      </c>
      <c r="Q134" s="163">
        <f t="shared" ref="Q134:Q161" si="22">ROUND(E134*P134,5)</f>
        <v>0</v>
      </c>
      <c r="R134" s="163"/>
      <c r="S134" s="163"/>
      <c r="T134" s="164">
        <v>1.554</v>
      </c>
      <c r="U134" s="163">
        <f t="shared" ref="U134:U161" si="23">ROUND(E134*T134,2)</f>
        <v>1.55</v>
      </c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109</v>
      </c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5">
      <c r="A135" s="154">
        <v>61</v>
      </c>
      <c r="B135" s="161" t="s">
        <v>291</v>
      </c>
      <c r="C135" s="192" t="s">
        <v>292</v>
      </c>
      <c r="D135" s="163" t="s">
        <v>120</v>
      </c>
      <c r="E135" s="168">
        <v>1</v>
      </c>
      <c r="F135" s="171">
        <f t="shared" si="16"/>
        <v>0</v>
      </c>
      <c r="G135" s="171">
        <f t="shared" si="17"/>
        <v>0</v>
      </c>
      <c r="H135" s="172"/>
      <c r="I135" s="171">
        <f t="shared" si="18"/>
        <v>0</v>
      </c>
      <c r="J135" s="172"/>
      <c r="K135" s="171">
        <f t="shared" si="19"/>
        <v>0</v>
      </c>
      <c r="L135" s="171">
        <v>21</v>
      </c>
      <c r="M135" s="171">
        <f t="shared" si="20"/>
        <v>0</v>
      </c>
      <c r="N135" s="163">
        <v>1.8499999999999999E-2</v>
      </c>
      <c r="O135" s="163">
        <f t="shared" si="21"/>
        <v>1.8499999999999999E-2</v>
      </c>
      <c r="P135" s="163">
        <v>0</v>
      </c>
      <c r="Q135" s="163">
        <f t="shared" si="22"/>
        <v>0</v>
      </c>
      <c r="R135" s="163"/>
      <c r="S135" s="163"/>
      <c r="T135" s="164">
        <v>0</v>
      </c>
      <c r="U135" s="163">
        <f t="shared" si="23"/>
        <v>0</v>
      </c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121</v>
      </c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5">
      <c r="A136" s="154">
        <v>62</v>
      </c>
      <c r="B136" s="161" t="s">
        <v>293</v>
      </c>
      <c r="C136" s="192" t="s">
        <v>294</v>
      </c>
      <c r="D136" s="163" t="s">
        <v>120</v>
      </c>
      <c r="E136" s="168">
        <v>1</v>
      </c>
      <c r="F136" s="171">
        <f t="shared" si="16"/>
        <v>0</v>
      </c>
      <c r="G136" s="171">
        <f t="shared" si="17"/>
        <v>0</v>
      </c>
      <c r="H136" s="172"/>
      <c r="I136" s="171">
        <f t="shared" si="18"/>
        <v>0</v>
      </c>
      <c r="J136" s="172"/>
      <c r="K136" s="171">
        <f t="shared" si="19"/>
        <v>0</v>
      </c>
      <c r="L136" s="171">
        <v>21</v>
      </c>
      <c r="M136" s="171">
        <f t="shared" si="20"/>
        <v>0</v>
      </c>
      <c r="N136" s="163">
        <v>8.0000000000000002E-3</v>
      </c>
      <c r="O136" s="163">
        <f t="shared" si="21"/>
        <v>8.0000000000000002E-3</v>
      </c>
      <c r="P136" s="163">
        <v>0</v>
      </c>
      <c r="Q136" s="163">
        <f t="shared" si="22"/>
        <v>0</v>
      </c>
      <c r="R136" s="163"/>
      <c r="S136" s="163"/>
      <c r="T136" s="164">
        <v>0</v>
      </c>
      <c r="U136" s="163">
        <f t="shared" si="23"/>
        <v>0</v>
      </c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121</v>
      </c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5">
      <c r="A137" s="154">
        <v>63</v>
      </c>
      <c r="B137" s="161" t="s">
        <v>295</v>
      </c>
      <c r="C137" s="192" t="s">
        <v>296</v>
      </c>
      <c r="D137" s="163" t="s">
        <v>120</v>
      </c>
      <c r="E137" s="168">
        <v>1</v>
      </c>
      <c r="F137" s="171">
        <f t="shared" si="16"/>
        <v>0</v>
      </c>
      <c r="G137" s="171">
        <f t="shared" si="17"/>
        <v>0</v>
      </c>
      <c r="H137" s="172"/>
      <c r="I137" s="171">
        <f t="shared" si="18"/>
        <v>0</v>
      </c>
      <c r="J137" s="172"/>
      <c r="K137" s="171">
        <f t="shared" si="19"/>
        <v>0</v>
      </c>
      <c r="L137" s="171">
        <v>21</v>
      </c>
      <c r="M137" s="171">
        <f t="shared" si="20"/>
        <v>0</v>
      </c>
      <c r="N137" s="163">
        <v>1.1E-4</v>
      </c>
      <c r="O137" s="163">
        <f t="shared" si="21"/>
        <v>1.1E-4</v>
      </c>
      <c r="P137" s="163">
        <v>0</v>
      </c>
      <c r="Q137" s="163">
        <f t="shared" si="22"/>
        <v>0</v>
      </c>
      <c r="R137" s="163"/>
      <c r="S137" s="163"/>
      <c r="T137" s="164">
        <v>0.70799999999999996</v>
      </c>
      <c r="U137" s="163">
        <f t="shared" si="23"/>
        <v>0.71</v>
      </c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109</v>
      </c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ht="20" outlineLevel="1" x14ac:dyDescent="0.25">
      <c r="A138" s="154">
        <v>64</v>
      </c>
      <c r="B138" s="161" t="s">
        <v>297</v>
      </c>
      <c r="C138" s="192" t="s">
        <v>298</v>
      </c>
      <c r="D138" s="163" t="s">
        <v>120</v>
      </c>
      <c r="E138" s="168">
        <v>1</v>
      </c>
      <c r="F138" s="171">
        <f t="shared" si="16"/>
        <v>0</v>
      </c>
      <c r="G138" s="171">
        <f t="shared" si="17"/>
        <v>0</v>
      </c>
      <c r="H138" s="172"/>
      <c r="I138" s="171">
        <f t="shared" si="18"/>
        <v>0</v>
      </c>
      <c r="J138" s="172"/>
      <c r="K138" s="171">
        <f t="shared" si="19"/>
        <v>0</v>
      </c>
      <c r="L138" s="171">
        <v>21</v>
      </c>
      <c r="M138" s="171">
        <f t="shared" si="20"/>
        <v>0</v>
      </c>
      <c r="N138" s="163">
        <v>3.5999999999999997E-2</v>
      </c>
      <c r="O138" s="163">
        <f t="shared" si="21"/>
        <v>3.5999999999999997E-2</v>
      </c>
      <c r="P138" s="163">
        <v>0</v>
      </c>
      <c r="Q138" s="163">
        <f t="shared" si="22"/>
        <v>0</v>
      </c>
      <c r="R138" s="163"/>
      <c r="S138" s="163"/>
      <c r="T138" s="164">
        <v>0</v>
      </c>
      <c r="U138" s="163">
        <f t="shared" si="23"/>
        <v>0</v>
      </c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121</v>
      </c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5">
      <c r="A139" s="154">
        <v>65</v>
      </c>
      <c r="B139" s="161" t="s">
        <v>299</v>
      </c>
      <c r="C139" s="192" t="s">
        <v>300</v>
      </c>
      <c r="D139" s="163" t="s">
        <v>120</v>
      </c>
      <c r="E139" s="168">
        <v>5</v>
      </c>
      <c r="F139" s="171">
        <f t="shared" si="16"/>
        <v>0</v>
      </c>
      <c r="G139" s="171">
        <f t="shared" si="17"/>
        <v>0</v>
      </c>
      <c r="H139" s="172"/>
      <c r="I139" s="171">
        <f t="shared" si="18"/>
        <v>0</v>
      </c>
      <c r="J139" s="172"/>
      <c r="K139" s="171">
        <f t="shared" si="19"/>
        <v>0</v>
      </c>
      <c r="L139" s="171">
        <v>21</v>
      </c>
      <c r="M139" s="171">
        <f t="shared" si="20"/>
        <v>0</v>
      </c>
      <c r="N139" s="163">
        <v>4.0999999999999999E-4</v>
      </c>
      <c r="O139" s="163">
        <f t="shared" si="21"/>
        <v>2.0500000000000002E-3</v>
      </c>
      <c r="P139" s="163">
        <v>0</v>
      </c>
      <c r="Q139" s="163">
        <f t="shared" si="22"/>
        <v>0</v>
      </c>
      <c r="R139" s="163"/>
      <c r="S139" s="163"/>
      <c r="T139" s="164">
        <v>1.8660000000000001</v>
      </c>
      <c r="U139" s="163">
        <f t="shared" si="23"/>
        <v>9.33</v>
      </c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109</v>
      </c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5">
      <c r="A140" s="154">
        <v>66</v>
      </c>
      <c r="B140" s="161" t="s">
        <v>301</v>
      </c>
      <c r="C140" s="192" t="s">
        <v>302</v>
      </c>
      <c r="D140" s="163" t="s">
        <v>120</v>
      </c>
      <c r="E140" s="168">
        <v>5</v>
      </c>
      <c r="F140" s="171">
        <f t="shared" si="16"/>
        <v>0</v>
      </c>
      <c r="G140" s="171">
        <f t="shared" si="17"/>
        <v>0</v>
      </c>
      <c r="H140" s="172"/>
      <c r="I140" s="171">
        <f t="shared" si="18"/>
        <v>0</v>
      </c>
      <c r="J140" s="172"/>
      <c r="K140" s="171">
        <f t="shared" si="19"/>
        <v>0</v>
      </c>
      <c r="L140" s="171">
        <v>21</v>
      </c>
      <c r="M140" s="171">
        <f t="shared" si="20"/>
        <v>0</v>
      </c>
      <c r="N140" s="163">
        <v>2.4500000000000001E-2</v>
      </c>
      <c r="O140" s="163">
        <f t="shared" si="21"/>
        <v>0.1225</v>
      </c>
      <c r="P140" s="163">
        <v>0</v>
      </c>
      <c r="Q140" s="163">
        <f t="shared" si="22"/>
        <v>0</v>
      </c>
      <c r="R140" s="163"/>
      <c r="S140" s="163"/>
      <c r="T140" s="164">
        <v>0</v>
      </c>
      <c r="U140" s="163">
        <f t="shared" si="23"/>
        <v>0</v>
      </c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121</v>
      </c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5">
      <c r="A141" s="154">
        <v>67</v>
      </c>
      <c r="B141" s="161" t="s">
        <v>303</v>
      </c>
      <c r="C141" s="192" t="s">
        <v>304</v>
      </c>
      <c r="D141" s="163" t="s">
        <v>120</v>
      </c>
      <c r="E141" s="168">
        <v>6</v>
      </c>
      <c r="F141" s="171">
        <f t="shared" si="16"/>
        <v>0</v>
      </c>
      <c r="G141" s="171">
        <f t="shared" si="17"/>
        <v>0</v>
      </c>
      <c r="H141" s="172"/>
      <c r="I141" s="171">
        <f t="shared" si="18"/>
        <v>0</v>
      </c>
      <c r="J141" s="172"/>
      <c r="K141" s="171">
        <f t="shared" si="19"/>
        <v>0</v>
      </c>
      <c r="L141" s="171">
        <v>21</v>
      </c>
      <c r="M141" s="171">
        <f t="shared" si="20"/>
        <v>0</v>
      </c>
      <c r="N141" s="163">
        <v>0.12303</v>
      </c>
      <c r="O141" s="163">
        <f t="shared" si="21"/>
        <v>0.73817999999999995</v>
      </c>
      <c r="P141" s="163">
        <v>0</v>
      </c>
      <c r="Q141" s="163">
        <f t="shared" si="22"/>
        <v>0</v>
      </c>
      <c r="R141" s="163"/>
      <c r="S141" s="163"/>
      <c r="T141" s="164">
        <v>0.86299999999999999</v>
      </c>
      <c r="U141" s="163">
        <f t="shared" si="23"/>
        <v>5.18</v>
      </c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109</v>
      </c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5">
      <c r="A142" s="154">
        <v>68</v>
      </c>
      <c r="B142" s="161" t="s">
        <v>305</v>
      </c>
      <c r="C142" s="192" t="s">
        <v>306</v>
      </c>
      <c r="D142" s="163" t="s">
        <v>120</v>
      </c>
      <c r="E142" s="168">
        <v>1</v>
      </c>
      <c r="F142" s="171">
        <f t="shared" si="16"/>
        <v>0</v>
      </c>
      <c r="G142" s="171">
        <f t="shared" si="17"/>
        <v>0</v>
      </c>
      <c r="H142" s="172"/>
      <c r="I142" s="171">
        <f t="shared" si="18"/>
        <v>0</v>
      </c>
      <c r="J142" s="172"/>
      <c r="K142" s="171">
        <f t="shared" si="19"/>
        <v>0</v>
      </c>
      <c r="L142" s="171">
        <v>21</v>
      </c>
      <c r="M142" s="171">
        <f t="shared" si="20"/>
        <v>0</v>
      </c>
      <c r="N142" s="163">
        <v>0.32906000000000002</v>
      </c>
      <c r="O142" s="163">
        <f t="shared" si="21"/>
        <v>0.32906000000000002</v>
      </c>
      <c r="P142" s="163">
        <v>0</v>
      </c>
      <c r="Q142" s="163">
        <f t="shared" si="22"/>
        <v>0</v>
      </c>
      <c r="R142" s="163"/>
      <c r="S142" s="163"/>
      <c r="T142" s="164">
        <v>1.1819999999999999</v>
      </c>
      <c r="U142" s="163">
        <f t="shared" si="23"/>
        <v>1.18</v>
      </c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109</v>
      </c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5">
      <c r="A143" s="154">
        <v>69</v>
      </c>
      <c r="B143" s="161" t="s">
        <v>307</v>
      </c>
      <c r="C143" s="192" t="s">
        <v>308</v>
      </c>
      <c r="D143" s="163" t="s">
        <v>120</v>
      </c>
      <c r="E143" s="168">
        <v>6</v>
      </c>
      <c r="F143" s="171">
        <f t="shared" si="16"/>
        <v>0</v>
      </c>
      <c r="G143" s="171">
        <f t="shared" si="17"/>
        <v>0</v>
      </c>
      <c r="H143" s="172"/>
      <c r="I143" s="171">
        <f t="shared" si="18"/>
        <v>0</v>
      </c>
      <c r="J143" s="172"/>
      <c r="K143" s="171">
        <f t="shared" si="19"/>
        <v>0</v>
      </c>
      <c r="L143" s="171">
        <v>21</v>
      </c>
      <c r="M143" s="171">
        <f t="shared" si="20"/>
        <v>0</v>
      </c>
      <c r="N143" s="163">
        <v>1.2E-2</v>
      </c>
      <c r="O143" s="163">
        <f t="shared" si="21"/>
        <v>7.1999999999999995E-2</v>
      </c>
      <c r="P143" s="163">
        <v>0</v>
      </c>
      <c r="Q143" s="163">
        <f t="shared" si="22"/>
        <v>0</v>
      </c>
      <c r="R143" s="163"/>
      <c r="S143" s="163"/>
      <c r="T143" s="164">
        <v>0</v>
      </c>
      <c r="U143" s="163">
        <f t="shared" si="23"/>
        <v>0</v>
      </c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121</v>
      </c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5">
      <c r="A144" s="154">
        <v>70</v>
      </c>
      <c r="B144" s="161" t="s">
        <v>309</v>
      </c>
      <c r="C144" s="192" t="s">
        <v>310</v>
      </c>
      <c r="D144" s="163" t="s">
        <v>120</v>
      </c>
      <c r="E144" s="168">
        <v>1</v>
      </c>
      <c r="F144" s="171">
        <f t="shared" si="16"/>
        <v>0</v>
      </c>
      <c r="G144" s="171">
        <f t="shared" si="17"/>
        <v>0</v>
      </c>
      <c r="H144" s="172"/>
      <c r="I144" s="171">
        <f t="shared" si="18"/>
        <v>0</v>
      </c>
      <c r="J144" s="172"/>
      <c r="K144" s="171">
        <f t="shared" si="19"/>
        <v>0</v>
      </c>
      <c r="L144" s="171">
        <v>21</v>
      </c>
      <c r="M144" s="171">
        <f t="shared" si="20"/>
        <v>0</v>
      </c>
      <c r="N144" s="163">
        <v>2.4E-2</v>
      </c>
      <c r="O144" s="163">
        <f t="shared" si="21"/>
        <v>2.4E-2</v>
      </c>
      <c r="P144" s="163">
        <v>0</v>
      </c>
      <c r="Q144" s="163">
        <f t="shared" si="22"/>
        <v>0</v>
      </c>
      <c r="R144" s="163"/>
      <c r="S144" s="163"/>
      <c r="T144" s="164">
        <v>0</v>
      </c>
      <c r="U144" s="163">
        <f t="shared" si="23"/>
        <v>0</v>
      </c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121</v>
      </c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5">
      <c r="A145" s="154">
        <v>71</v>
      </c>
      <c r="B145" s="161" t="s">
        <v>311</v>
      </c>
      <c r="C145" s="192" t="s">
        <v>312</v>
      </c>
      <c r="D145" s="163" t="s">
        <v>120</v>
      </c>
      <c r="E145" s="168">
        <v>36</v>
      </c>
      <c r="F145" s="171">
        <f t="shared" si="16"/>
        <v>0</v>
      </c>
      <c r="G145" s="171">
        <f t="shared" si="17"/>
        <v>0</v>
      </c>
      <c r="H145" s="172"/>
      <c r="I145" s="171">
        <f t="shared" si="18"/>
        <v>0</v>
      </c>
      <c r="J145" s="172"/>
      <c r="K145" s="171">
        <f t="shared" si="19"/>
        <v>0</v>
      </c>
      <c r="L145" s="171">
        <v>21</v>
      </c>
      <c r="M145" s="171">
        <f t="shared" si="20"/>
        <v>0</v>
      </c>
      <c r="N145" s="163">
        <v>0</v>
      </c>
      <c r="O145" s="163">
        <f t="shared" si="21"/>
        <v>0</v>
      </c>
      <c r="P145" s="163">
        <v>0</v>
      </c>
      <c r="Q145" s="163">
        <f t="shared" si="22"/>
        <v>0</v>
      </c>
      <c r="R145" s="163"/>
      <c r="S145" s="163"/>
      <c r="T145" s="164">
        <v>3.51</v>
      </c>
      <c r="U145" s="163">
        <f t="shared" si="23"/>
        <v>126.36</v>
      </c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109</v>
      </c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5">
      <c r="A146" s="154">
        <v>72</v>
      </c>
      <c r="B146" s="161" t="s">
        <v>313</v>
      </c>
      <c r="C146" s="192" t="s">
        <v>314</v>
      </c>
      <c r="D146" s="163" t="s">
        <v>120</v>
      </c>
      <c r="E146" s="168">
        <v>36</v>
      </c>
      <c r="F146" s="171">
        <f t="shared" si="16"/>
        <v>0</v>
      </c>
      <c r="G146" s="171">
        <f t="shared" si="17"/>
        <v>0</v>
      </c>
      <c r="H146" s="172"/>
      <c r="I146" s="171">
        <f t="shared" si="18"/>
        <v>0</v>
      </c>
      <c r="J146" s="172"/>
      <c r="K146" s="171">
        <f t="shared" si="19"/>
        <v>0</v>
      </c>
      <c r="L146" s="171">
        <v>21</v>
      </c>
      <c r="M146" s="171">
        <f t="shared" si="20"/>
        <v>0</v>
      </c>
      <c r="N146" s="163">
        <v>3.3999999999999998E-3</v>
      </c>
      <c r="O146" s="163">
        <f t="shared" si="21"/>
        <v>0.12239999999999999</v>
      </c>
      <c r="P146" s="163">
        <v>0</v>
      </c>
      <c r="Q146" s="163">
        <f t="shared" si="22"/>
        <v>0</v>
      </c>
      <c r="R146" s="163"/>
      <c r="S146" s="163"/>
      <c r="T146" s="164">
        <v>0</v>
      </c>
      <c r="U146" s="163">
        <f t="shared" si="23"/>
        <v>0</v>
      </c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121</v>
      </c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5">
      <c r="A147" s="154">
        <v>73</v>
      </c>
      <c r="B147" s="161" t="s">
        <v>315</v>
      </c>
      <c r="C147" s="192" t="s">
        <v>316</v>
      </c>
      <c r="D147" s="163" t="s">
        <v>120</v>
      </c>
      <c r="E147" s="168">
        <v>36</v>
      </c>
      <c r="F147" s="171">
        <f t="shared" si="16"/>
        <v>0</v>
      </c>
      <c r="G147" s="171">
        <f t="shared" si="17"/>
        <v>0</v>
      </c>
      <c r="H147" s="172"/>
      <c r="I147" s="171">
        <f t="shared" si="18"/>
        <v>0</v>
      </c>
      <c r="J147" s="172"/>
      <c r="K147" s="171">
        <f t="shared" si="19"/>
        <v>0</v>
      </c>
      <c r="L147" s="171">
        <v>21</v>
      </c>
      <c r="M147" s="171">
        <f t="shared" si="20"/>
        <v>0</v>
      </c>
      <c r="N147" s="163">
        <v>2.0000000000000002E-5</v>
      </c>
      <c r="O147" s="163">
        <f t="shared" si="21"/>
        <v>7.2000000000000005E-4</v>
      </c>
      <c r="P147" s="163">
        <v>0</v>
      </c>
      <c r="Q147" s="163">
        <f t="shared" si="22"/>
        <v>0</v>
      </c>
      <c r="R147" s="163"/>
      <c r="S147" s="163"/>
      <c r="T147" s="164">
        <v>0.38400000000000001</v>
      </c>
      <c r="U147" s="163">
        <f t="shared" si="23"/>
        <v>13.82</v>
      </c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109</v>
      </c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5">
      <c r="A148" s="154">
        <v>74</v>
      </c>
      <c r="B148" s="161" t="s">
        <v>317</v>
      </c>
      <c r="C148" s="192" t="s">
        <v>318</v>
      </c>
      <c r="D148" s="163" t="s">
        <v>120</v>
      </c>
      <c r="E148" s="168">
        <v>36</v>
      </c>
      <c r="F148" s="171">
        <f t="shared" si="16"/>
        <v>0</v>
      </c>
      <c r="G148" s="171">
        <f t="shared" si="17"/>
        <v>0</v>
      </c>
      <c r="H148" s="172"/>
      <c r="I148" s="171">
        <f t="shared" si="18"/>
        <v>0</v>
      </c>
      <c r="J148" s="172"/>
      <c r="K148" s="171">
        <f t="shared" si="19"/>
        <v>0</v>
      </c>
      <c r="L148" s="171">
        <v>21</v>
      </c>
      <c r="M148" s="171">
        <f t="shared" si="20"/>
        <v>0</v>
      </c>
      <c r="N148" s="163">
        <v>2.5000000000000001E-3</v>
      </c>
      <c r="O148" s="163">
        <f t="shared" si="21"/>
        <v>0.09</v>
      </c>
      <c r="P148" s="163">
        <v>0</v>
      </c>
      <c r="Q148" s="163">
        <f t="shared" si="22"/>
        <v>0</v>
      </c>
      <c r="R148" s="163"/>
      <c r="S148" s="163"/>
      <c r="T148" s="164">
        <v>0</v>
      </c>
      <c r="U148" s="163">
        <f t="shared" si="23"/>
        <v>0</v>
      </c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121</v>
      </c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5">
      <c r="A149" s="154">
        <v>75</v>
      </c>
      <c r="B149" s="161" t="s">
        <v>319</v>
      </c>
      <c r="C149" s="192" t="s">
        <v>320</v>
      </c>
      <c r="D149" s="163" t="s">
        <v>120</v>
      </c>
      <c r="E149" s="168">
        <v>2</v>
      </c>
      <c r="F149" s="171">
        <f t="shared" si="16"/>
        <v>0</v>
      </c>
      <c r="G149" s="171">
        <f t="shared" si="17"/>
        <v>0</v>
      </c>
      <c r="H149" s="172"/>
      <c r="I149" s="171">
        <f t="shared" si="18"/>
        <v>0</v>
      </c>
      <c r="J149" s="172"/>
      <c r="K149" s="171">
        <f t="shared" si="19"/>
        <v>0</v>
      </c>
      <c r="L149" s="171">
        <v>21</v>
      </c>
      <c r="M149" s="171">
        <f t="shared" si="20"/>
        <v>0</v>
      </c>
      <c r="N149" s="163">
        <v>6.2E-4</v>
      </c>
      <c r="O149" s="163">
        <f t="shared" si="21"/>
        <v>1.24E-3</v>
      </c>
      <c r="P149" s="163">
        <v>0</v>
      </c>
      <c r="Q149" s="163">
        <f t="shared" si="22"/>
        <v>0</v>
      </c>
      <c r="R149" s="163"/>
      <c r="S149" s="163"/>
      <c r="T149" s="164">
        <v>1.24</v>
      </c>
      <c r="U149" s="163">
        <f t="shared" si="23"/>
        <v>2.48</v>
      </c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109</v>
      </c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5">
      <c r="A150" s="154">
        <v>76</v>
      </c>
      <c r="B150" s="161" t="s">
        <v>321</v>
      </c>
      <c r="C150" s="192" t="s">
        <v>322</v>
      </c>
      <c r="D150" s="163" t="s">
        <v>120</v>
      </c>
      <c r="E150" s="168">
        <v>2</v>
      </c>
      <c r="F150" s="171">
        <f t="shared" si="16"/>
        <v>0</v>
      </c>
      <c r="G150" s="171">
        <f t="shared" si="17"/>
        <v>0</v>
      </c>
      <c r="H150" s="172"/>
      <c r="I150" s="171">
        <f t="shared" si="18"/>
        <v>0</v>
      </c>
      <c r="J150" s="172"/>
      <c r="K150" s="171">
        <f t="shared" si="19"/>
        <v>0</v>
      </c>
      <c r="L150" s="171">
        <v>21</v>
      </c>
      <c r="M150" s="171">
        <f t="shared" si="20"/>
        <v>0</v>
      </c>
      <c r="N150" s="163">
        <v>1.9E-2</v>
      </c>
      <c r="O150" s="163">
        <f t="shared" si="21"/>
        <v>3.7999999999999999E-2</v>
      </c>
      <c r="P150" s="163">
        <v>0</v>
      </c>
      <c r="Q150" s="163">
        <f t="shared" si="22"/>
        <v>0</v>
      </c>
      <c r="R150" s="163"/>
      <c r="S150" s="163"/>
      <c r="T150" s="164">
        <v>0</v>
      </c>
      <c r="U150" s="163">
        <f t="shared" si="23"/>
        <v>0</v>
      </c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121</v>
      </c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5">
      <c r="A151" s="154">
        <v>77</v>
      </c>
      <c r="B151" s="161" t="s">
        <v>323</v>
      </c>
      <c r="C151" s="192" t="s">
        <v>324</v>
      </c>
      <c r="D151" s="163" t="s">
        <v>120</v>
      </c>
      <c r="E151" s="168">
        <v>3</v>
      </c>
      <c r="F151" s="171">
        <f t="shared" si="16"/>
        <v>0</v>
      </c>
      <c r="G151" s="171">
        <f t="shared" si="17"/>
        <v>0</v>
      </c>
      <c r="H151" s="172"/>
      <c r="I151" s="171">
        <f t="shared" si="18"/>
        <v>0</v>
      </c>
      <c r="J151" s="172"/>
      <c r="K151" s="171">
        <f t="shared" si="19"/>
        <v>0</v>
      </c>
      <c r="L151" s="171">
        <v>21</v>
      </c>
      <c r="M151" s="171">
        <f t="shared" si="20"/>
        <v>0</v>
      </c>
      <c r="N151" s="163">
        <v>2.2000000000000001E-4</v>
      </c>
      <c r="O151" s="163">
        <f t="shared" si="21"/>
        <v>6.6E-4</v>
      </c>
      <c r="P151" s="163">
        <v>0</v>
      </c>
      <c r="Q151" s="163">
        <f t="shared" si="22"/>
        <v>0</v>
      </c>
      <c r="R151" s="163"/>
      <c r="S151" s="163"/>
      <c r="T151" s="164">
        <v>0.75900000000000001</v>
      </c>
      <c r="U151" s="163">
        <f t="shared" si="23"/>
        <v>2.2799999999999998</v>
      </c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109</v>
      </c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5">
      <c r="A152" s="154">
        <v>78</v>
      </c>
      <c r="B152" s="161" t="s">
        <v>325</v>
      </c>
      <c r="C152" s="192" t="s">
        <v>326</v>
      </c>
      <c r="D152" s="163" t="s">
        <v>120</v>
      </c>
      <c r="E152" s="168">
        <v>2</v>
      </c>
      <c r="F152" s="171">
        <f t="shared" si="16"/>
        <v>0</v>
      </c>
      <c r="G152" s="171">
        <f t="shared" si="17"/>
        <v>0</v>
      </c>
      <c r="H152" s="172"/>
      <c r="I152" s="171">
        <f t="shared" si="18"/>
        <v>0</v>
      </c>
      <c r="J152" s="172"/>
      <c r="K152" s="171">
        <f t="shared" si="19"/>
        <v>0</v>
      </c>
      <c r="L152" s="171">
        <v>21</v>
      </c>
      <c r="M152" s="171">
        <f t="shared" si="20"/>
        <v>0</v>
      </c>
      <c r="N152" s="163">
        <v>9.7999999999999997E-3</v>
      </c>
      <c r="O152" s="163">
        <f t="shared" si="21"/>
        <v>1.9599999999999999E-2</v>
      </c>
      <c r="P152" s="163">
        <v>0</v>
      </c>
      <c r="Q152" s="163">
        <f t="shared" si="22"/>
        <v>0</v>
      </c>
      <c r="R152" s="163"/>
      <c r="S152" s="163"/>
      <c r="T152" s="164">
        <v>0</v>
      </c>
      <c r="U152" s="163">
        <f t="shared" si="23"/>
        <v>0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121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5">
      <c r="A153" s="154">
        <v>79</v>
      </c>
      <c r="B153" s="161" t="s">
        <v>327</v>
      </c>
      <c r="C153" s="192" t="s">
        <v>328</v>
      </c>
      <c r="D153" s="163" t="s">
        <v>120</v>
      </c>
      <c r="E153" s="168">
        <v>1</v>
      </c>
      <c r="F153" s="171">
        <f t="shared" si="16"/>
        <v>0</v>
      </c>
      <c r="G153" s="171">
        <f t="shared" si="17"/>
        <v>0</v>
      </c>
      <c r="H153" s="172"/>
      <c r="I153" s="171">
        <f t="shared" si="18"/>
        <v>0</v>
      </c>
      <c r="J153" s="172"/>
      <c r="K153" s="171">
        <f t="shared" si="19"/>
        <v>0</v>
      </c>
      <c r="L153" s="171">
        <v>21</v>
      </c>
      <c r="M153" s="171">
        <f t="shared" si="20"/>
        <v>0</v>
      </c>
      <c r="N153" s="163">
        <v>7.1999999999999998E-3</v>
      </c>
      <c r="O153" s="163">
        <f t="shared" si="21"/>
        <v>7.1999999999999998E-3</v>
      </c>
      <c r="P153" s="163">
        <v>0</v>
      </c>
      <c r="Q153" s="163">
        <f t="shared" si="22"/>
        <v>0</v>
      </c>
      <c r="R153" s="163"/>
      <c r="S153" s="163"/>
      <c r="T153" s="164">
        <v>0</v>
      </c>
      <c r="U153" s="163">
        <f t="shared" si="23"/>
        <v>0</v>
      </c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121</v>
      </c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5">
      <c r="A154" s="154">
        <v>80</v>
      </c>
      <c r="B154" s="161" t="s">
        <v>329</v>
      </c>
      <c r="C154" s="192" t="s">
        <v>330</v>
      </c>
      <c r="D154" s="163" t="s">
        <v>120</v>
      </c>
      <c r="E154" s="168">
        <v>16</v>
      </c>
      <c r="F154" s="171">
        <f t="shared" si="16"/>
        <v>0</v>
      </c>
      <c r="G154" s="171">
        <f t="shared" si="17"/>
        <v>0</v>
      </c>
      <c r="H154" s="172"/>
      <c r="I154" s="171">
        <f t="shared" si="18"/>
        <v>0</v>
      </c>
      <c r="J154" s="172"/>
      <c r="K154" s="171">
        <f t="shared" si="19"/>
        <v>0</v>
      </c>
      <c r="L154" s="171">
        <v>21</v>
      </c>
      <c r="M154" s="171">
        <f t="shared" si="20"/>
        <v>0</v>
      </c>
      <c r="N154" s="163">
        <v>0</v>
      </c>
      <c r="O154" s="163">
        <f t="shared" si="21"/>
        <v>0</v>
      </c>
      <c r="P154" s="163">
        <v>0</v>
      </c>
      <c r="Q154" s="163">
        <f t="shared" si="22"/>
        <v>0</v>
      </c>
      <c r="R154" s="163"/>
      <c r="S154" s="163"/>
      <c r="T154" s="164">
        <v>0.32328000000000001</v>
      </c>
      <c r="U154" s="163">
        <f t="shared" si="23"/>
        <v>5.17</v>
      </c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109</v>
      </c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5">
      <c r="A155" s="154">
        <v>81</v>
      </c>
      <c r="B155" s="161" t="s">
        <v>331</v>
      </c>
      <c r="C155" s="192" t="s">
        <v>332</v>
      </c>
      <c r="D155" s="163" t="s">
        <v>120</v>
      </c>
      <c r="E155" s="168">
        <v>6</v>
      </c>
      <c r="F155" s="171">
        <f t="shared" si="16"/>
        <v>0</v>
      </c>
      <c r="G155" s="171">
        <f t="shared" si="17"/>
        <v>0</v>
      </c>
      <c r="H155" s="172"/>
      <c r="I155" s="171">
        <f t="shared" si="18"/>
        <v>0</v>
      </c>
      <c r="J155" s="172"/>
      <c r="K155" s="171">
        <f t="shared" si="19"/>
        <v>0</v>
      </c>
      <c r="L155" s="171">
        <v>21</v>
      </c>
      <c r="M155" s="171">
        <f t="shared" si="20"/>
        <v>0</v>
      </c>
      <c r="N155" s="163">
        <v>0</v>
      </c>
      <c r="O155" s="163">
        <f t="shared" si="21"/>
        <v>0</v>
      </c>
      <c r="P155" s="163">
        <v>0</v>
      </c>
      <c r="Q155" s="163">
        <f t="shared" si="22"/>
        <v>0</v>
      </c>
      <c r="R155" s="163"/>
      <c r="S155" s="163"/>
      <c r="T155" s="164">
        <v>0</v>
      </c>
      <c r="U155" s="163">
        <f t="shared" si="23"/>
        <v>0</v>
      </c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121</v>
      </c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5">
      <c r="A156" s="154">
        <v>82</v>
      </c>
      <c r="B156" s="161" t="s">
        <v>333</v>
      </c>
      <c r="C156" s="192" t="s">
        <v>334</v>
      </c>
      <c r="D156" s="163" t="s">
        <v>120</v>
      </c>
      <c r="E156" s="168">
        <v>2</v>
      </c>
      <c r="F156" s="171">
        <f t="shared" si="16"/>
        <v>0</v>
      </c>
      <c r="G156" s="171">
        <f t="shared" si="17"/>
        <v>0</v>
      </c>
      <c r="H156" s="172"/>
      <c r="I156" s="171">
        <f t="shared" si="18"/>
        <v>0</v>
      </c>
      <c r="J156" s="172"/>
      <c r="K156" s="171">
        <f t="shared" si="19"/>
        <v>0</v>
      </c>
      <c r="L156" s="171">
        <v>21</v>
      </c>
      <c r="M156" s="171">
        <f t="shared" si="20"/>
        <v>0</v>
      </c>
      <c r="N156" s="163">
        <v>1.0499999999999999E-3</v>
      </c>
      <c r="O156" s="163">
        <f t="shared" si="21"/>
        <v>2.0999999999999999E-3</v>
      </c>
      <c r="P156" s="163">
        <v>0</v>
      </c>
      <c r="Q156" s="163">
        <f t="shared" si="22"/>
        <v>0</v>
      </c>
      <c r="R156" s="163"/>
      <c r="S156" s="163"/>
      <c r="T156" s="164">
        <v>0</v>
      </c>
      <c r="U156" s="163">
        <f t="shared" si="23"/>
        <v>0</v>
      </c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121</v>
      </c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ht="20" outlineLevel="1" x14ac:dyDescent="0.25">
      <c r="A157" s="154">
        <v>83</v>
      </c>
      <c r="B157" s="161" t="s">
        <v>335</v>
      </c>
      <c r="C157" s="192" t="s">
        <v>336</v>
      </c>
      <c r="D157" s="163" t="s">
        <v>120</v>
      </c>
      <c r="E157" s="168">
        <v>6</v>
      </c>
      <c r="F157" s="171">
        <f t="shared" si="16"/>
        <v>0</v>
      </c>
      <c r="G157" s="171">
        <f t="shared" si="17"/>
        <v>0</v>
      </c>
      <c r="H157" s="172"/>
      <c r="I157" s="171">
        <f t="shared" si="18"/>
        <v>0</v>
      </c>
      <c r="J157" s="172"/>
      <c r="K157" s="171">
        <f t="shared" si="19"/>
        <v>0</v>
      </c>
      <c r="L157" s="171">
        <v>21</v>
      </c>
      <c r="M157" s="171">
        <f t="shared" si="20"/>
        <v>0</v>
      </c>
      <c r="N157" s="163">
        <v>5.0000000000000002E-5</v>
      </c>
      <c r="O157" s="163">
        <f t="shared" si="21"/>
        <v>2.9999999999999997E-4</v>
      </c>
      <c r="P157" s="163">
        <v>0</v>
      </c>
      <c r="Q157" s="163">
        <f t="shared" si="22"/>
        <v>0</v>
      </c>
      <c r="R157" s="163"/>
      <c r="S157" s="163"/>
      <c r="T157" s="164">
        <v>0</v>
      </c>
      <c r="U157" s="163">
        <f t="shared" si="23"/>
        <v>0</v>
      </c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121</v>
      </c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5">
      <c r="A158" s="154">
        <v>84</v>
      </c>
      <c r="B158" s="161" t="s">
        <v>337</v>
      </c>
      <c r="C158" s="192" t="s">
        <v>338</v>
      </c>
      <c r="D158" s="163" t="s">
        <v>339</v>
      </c>
      <c r="E158" s="168">
        <v>1</v>
      </c>
      <c r="F158" s="171">
        <f t="shared" si="16"/>
        <v>0</v>
      </c>
      <c r="G158" s="171">
        <f t="shared" si="17"/>
        <v>0</v>
      </c>
      <c r="H158" s="172"/>
      <c r="I158" s="171">
        <f t="shared" si="18"/>
        <v>0</v>
      </c>
      <c r="J158" s="172"/>
      <c r="K158" s="171">
        <f t="shared" si="19"/>
        <v>0</v>
      </c>
      <c r="L158" s="171">
        <v>21</v>
      </c>
      <c r="M158" s="171">
        <f t="shared" si="20"/>
        <v>0</v>
      </c>
      <c r="N158" s="163">
        <v>0</v>
      </c>
      <c r="O158" s="163">
        <f t="shared" si="21"/>
        <v>0</v>
      </c>
      <c r="P158" s="163">
        <v>0</v>
      </c>
      <c r="Q158" s="163">
        <f t="shared" si="22"/>
        <v>0</v>
      </c>
      <c r="R158" s="163"/>
      <c r="S158" s="163"/>
      <c r="T158" s="164">
        <v>0</v>
      </c>
      <c r="U158" s="163">
        <f t="shared" si="23"/>
        <v>0</v>
      </c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109</v>
      </c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5">
      <c r="A159" s="154">
        <v>85</v>
      </c>
      <c r="B159" s="161" t="s">
        <v>340</v>
      </c>
      <c r="C159" s="192" t="s">
        <v>341</v>
      </c>
      <c r="D159" s="163" t="s">
        <v>120</v>
      </c>
      <c r="E159" s="168">
        <v>70</v>
      </c>
      <c r="F159" s="171">
        <f t="shared" si="16"/>
        <v>0</v>
      </c>
      <c r="G159" s="171">
        <f t="shared" si="17"/>
        <v>0</v>
      </c>
      <c r="H159" s="172"/>
      <c r="I159" s="171">
        <f t="shared" si="18"/>
        <v>0</v>
      </c>
      <c r="J159" s="172"/>
      <c r="K159" s="171">
        <f t="shared" si="19"/>
        <v>0</v>
      </c>
      <c r="L159" s="171">
        <v>21</v>
      </c>
      <c r="M159" s="171">
        <f t="shared" si="20"/>
        <v>0</v>
      </c>
      <c r="N159" s="163">
        <v>0</v>
      </c>
      <c r="O159" s="163">
        <f t="shared" si="21"/>
        <v>0</v>
      </c>
      <c r="P159" s="163">
        <v>0</v>
      </c>
      <c r="Q159" s="163">
        <f t="shared" si="22"/>
        <v>0</v>
      </c>
      <c r="R159" s="163"/>
      <c r="S159" s="163"/>
      <c r="T159" s="164">
        <v>0</v>
      </c>
      <c r="U159" s="163">
        <f t="shared" si="23"/>
        <v>0</v>
      </c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121</v>
      </c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ht="20" outlineLevel="1" x14ac:dyDescent="0.25">
      <c r="A160" s="154">
        <v>86</v>
      </c>
      <c r="B160" s="161" t="s">
        <v>342</v>
      </c>
      <c r="C160" s="192" t="s">
        <v>343</v>
      </c>
      <c r="D160" s="163" t="s">
        <v>120</v>
      </c>
      <c r="E160" s="168">
        <v>36</v>
      </c>
      <c r="F160" s="171">
        <f t="shared" si="16"/>
        <v>0</v>
      </c>
      <c r="G160" s="171">
        <f t="shared" si="17"/>
        <v>0</v>
      </c>
      <c r="H160" s="172"/>
      <c r="I160" s="171">
        <f t="shared" si="18"/>
        <v>0</v>
      </c>
      <c r="J160" s="172"/>
      <c r="K160" s="171">
        <f t="shared" si="19"/>
        <v>0</v>
      </c>
      <c r="L160" s="171">
        <v>21</v>
      </c>
      <c r="M160" s="171">
        <f t="shared" si="20"/>
        <v>0</v>
      </c>
      <c r="N160" s="163">
        <v>2.4000000000000001E-4</v>
      </c>
      <c r="O160" s="163">
        <f t="shared" si="21"/>
        <v>8.6400000000000001E-3</v>
      </c>
      <c r="P160" s="163">
        <v>0</v>
      </c>
      <c r="Q160" s="163">
        <f t="shared" si="22"/>
        <v>0</v>
      </c>
      <c r="R160" s="163"/>
      <c r="S160" s="163"/>
      <c r="T160" s="164">
        <v>0.40300000000000002</v>
      </c>
      <c r="U160" s="163">
        <f t="shared" si="23"/>
        <v>14.51</v>
      </c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109</v>
      </c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5">
      <c r="A161" s="154">
        <v>87</v>
      </c>
      <c r="B161" s="161" t="s">
        <v>344</v>
      </c>
      <c r="C161" s="192" t="s">
        <v>345</v>
      </c>
      <c r="D161" s="163" t="s">
        <v>115</v>
      </c>
      <c r="E161" s="168">
        <v>540.70000000000005</v>
      </c>
      <c r="F161" s="171">
        <f t="shared" si="16"/>
        <v>0</v>
      </c>
      <c r="G161" s="171">
        <f t="shared" si="17"/>
        <v>0</v>
      </c>
      <c r="H161" s="172"/>
      <c r="I161" s="171">
        <f t="shared" si="18"/>
        <v>0</v>
      </c>
      <c r="J161" s="172"/>
      <c r="K161" s="171">
        <f t="shared" si="19"/>
        <v>0</v>
      </c>
      <c r="L161" s="171">
        <v>21</v>
      </c>
      <c r="M161" s="171">
        <f t="shared" si="20"/>
        <v>0</v>
      </c>
      <c r="N161" s="163">
        <v>0</v>
      </c>
      <c r="O161" s="163">
        <f t="shared" si="21"/>
        <v>0</v>
      </c>
      <c r="P161" s="163">
        <v>0</v>
      </c>
      <c r="Q161" s="163">
        <f t="shared" si="22"/>
        <v>0</v>
      </c>
      <c r="R161" s="163"/>
      <c r="S161" s="163"/>
      <c r="T161" s="164">
        <v>0.21</v>
      </c>
      <c r="U161" s="163">
        <f t="shared" si="23"/>
        <v>113.55</v>
      </c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109</v>
      </c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5">
      <c r="A162" s="154"/>
      <c r="B162" s="161"/>
      <c r="C162" s="194" t="s">
        <v>346</v>
      </c>
      <c r="D162" s="167"/>
      <c r="E162" s="170">
        <v>540.70000000000005</v>
      </c>
      <c r="F162" s="171"/>
      <c r="G162" s="171"/>
      <c r="H162" s="171"/>
      <c r="I162" s="171"/>
      <c r="J162" s="171"/>
      <c r="K162" s="171"/>
      <c r="L162" s="171"/>
      <c r="M162" s="171"/>
      <c r="N162" s="163"/>
      <c r="O162" s="163"/>
      <c r="P162" s="163"/>
      <c r="Q162" s="163"/>
      <c r="R162" s="163"/>
      <c r="S162" s="163"/>
      <c r="T162" s="164"/>
      <c r="U162" s="16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128</v>
      </c>
      <c r="AF162" s="153">
        <v>0</v>
      </c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5">
      <c r="A163" s="154">
        <v>88</v>
      </c>
      <c r="B163" s="161" t="s">
        <v>347</v>
      </c>
      <c r="C163" s="192" t="s">
        <v>348</v>
      </c>
      <c r="D163" s="163" t="s">
        <v>115</v>
      </c>
      <c r="E163" s="168">
        <v>211.5</v>
      </c>
      <c r="F163" s="171">
        <f>H163+J163</f>
        <v>0</v>
      </c>
      <c r="G163" s="171">
        <f>ROUND(E163*F163,2)</f>
        <v>0</v>
      </c>
      <c r="H163" s="172"/>
      <c r="I163" s="171">
        <f>ROUND(E163*H163,2)</f>
        <v>0</v>
      </c>
      <c r="J163" s="172"/>
      <c r="K163" s="171">
        <f>ROUND(E163*J163,2)</f>
        <v>0</v>
      </c>
      <c r="L163" s="171">
        <v>21</v>
      </c>
      <c r="M163" s="171">
        <f>G163*(1+L163/100)</f>
        <v>0</v>
      </c>
      <c r="N163" s="163">
        <v>0</v>
      </c>
      <c r="O163" s="163">
        <f>ROUND(E163*N163,5)</f>
        <v>0</v>
      </c>
      <c r="P163" s="163">
        <v>0</v>
      </c>
      <c r="Q163" s="163">
        <f>ROUND(E163*P163,5)</f>
        <v>0</v>
      </c>
      <c r="R163" s="163"/>
      <c r="S163" s="163"/>
      <c r="T163" s="164">
        <v>4.3999999999999997E-2</v>
      </c>
      <c r="U163" s="163">
        <f>ROUND(E163*T163,2)</f>
        <v>9.31</v>
      </c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109</v>
      </c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5">
      <c r="A164" s="154">
        <v>89</v>
      </c>
      <c r="B164" s="161" t="s">
        <v>349</v>
      </c>
      <c r="C164" s="192" t="s">
        <v>350</v>
      </c>
      <c r="D164" s="163" t="s">
        <v>115</v>
      </c>
      <c r="E164" s="168">
        <v>329.2</v>
      </c>
      <c r="F164" s="171">
        <f>H164+J164</f>
        <v>0</v>
      </c>
      <c r="G164" s="171">
        <f>ROUND(E164*F164,2)</f>
        <v>0</v>
      </c>
      <c r="H164" s="172"/>
      <c r="I164" s="171">
        <f>ROUND(E164*H164,2)</f>
        <v>0</v>
      </c>
      <c r="J164" s="172"/>
      <c r="K164" s="171">
        <f>ROUND(E164*J164,2)</f>
        <v>0</v>
      </c>
      <c r="L164" s="171">
        <v>21</v>
      </c>
      <c r="M164" s="171">
        <f>G164*(1+L164/100)</f>
        <v>0</v>
      </c>
      <c r="N164" s="163">
        <v>0</v>
      </c>
      <c r="O164" s="163">
        <f>ROUND(E164*N164,5)</f>
        <v>0</v>
      </c>
      <c r="P164" s="163">
        <v>0</v>
      </c>
      <c r="Q164" s="163">
        <f>ROUND(E164*P164,5)</f>
        <v>0</v>
      </c>
      <c r="R164" s="163"/>
      <c r="S164" s="163"/>
      <c r="T164" s="164">
        <v>4.3999999999999997E-2</v>
      </c>
      <c r="U164" s="163">
        <f>ROUND(E164*T164,2)</f>
        <v>14.48</v>
      </c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109</v>
      </c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5">
      <c r="A165" s="154">
        <v>90</v>
      </c>
      <c r="B165" s="161" t="s">
        <v>351</v>
      </c>
      <c r="C165" s="192" t="s">
        <v>352</v>
      </c>
      <c r="D165" s="163" t="s">
        <v>115</v>
      </c>
      <c r="E165" s="168">
        <v>540.70000000000005</v>
      </c>
      <c r="F165" s="171">
        <f>H165+J165</f>
        <v>0</v>
      </c>
      <c r="G165" s="171">
        <f>ROUND(E165*F165,2)</f>
        <v>0</v>
      </c>
      <c r="H165" s="172"/>
      <c r="I165" s="171">
        <f>ROUND(E165*H165,2)</f>
        <v>0</v>
      </c>
      <c r="J165" s="172"/>
      <c r="K165" s="171">
        <f>ROUND(E165*J165,2)</f>
        <v>0</v>
      </c>
      <c r="L165" s="171">
        <v>21</v>
      </c>
      <c r="M165" s="171">
        <f>G165*(1+L165/100)</f>
        <v>0</v>
      </c>
      <c r="N165" s="163">
        <v>6.0000000000000002E-5</v>
      </c>
      <c r="O165" s="163">
        <f>ROUND(E165*N165,5)</f>
        <v>3.2439999999999997E-2</v>
      </c>
      <c r="P165" s="163">
        <v>0</v>
      </c>
      <c r="Q165" s="163">
        <f>ROUND(E165*P165,5)</f>
        <v>0</v>
      </c>
      <c r="R165" s="163"/>
      <c r="S165" s="163"/>
      <c r="T165" s="164">
        <v>2.5999999999999999E-2</v>
      </c>
      <c r="U165" s="163">
        <f>ROUND(E165*T165,2)</f>
        <v>14.06</v>
      </c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109</v>
      </c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5">
      <c r="A166" s="154">
        <v>91</v>
      </c>
      <c r="B166" s="161" t="s">
        <v>353</v>
      </c>
      <c r="C166" s="192" t="s">
        <v>354</v>
      </c>
      <c r="D166" s="163" t="s">
        <v>115</v>
      </c>
      <c r="E166" s="168">
        <v>540.70000000000005</v>
      </c>
      <c r="F166" s="171">
        <f>H166+J166</f>
        <v>0</v>
      </c>
      <c r="G166" s="171">
        <f>ROUND(E166*F166,2)</f>
        <v>0</v>
      </c>
      <c r="H166" s="172"/>
      <c r="I166" s="171">
        <f>ROUND(E166*H166,2)</f>
        <v>0</v>
      </c>
      <c r="J166" s="172"/>
      <c r="K166" s="171">
        <f>ROUND(E166*J166,2)</f>
        <v>0</v>
      </c>
      <c r="L166" s="171">
        <v>21</v>
      </c>
      <c r="M166" s="171">
        <f>G166*(1+L166/100)</f>
        <v>0</v>
      </c>
      <c r="N166" s="163">
        <v>5.0000000000000002E-5</v>
      </c>
      <c r="O166" s="163">
        <f>ROUND(E166*N166,5)</f>
        <v>2.7040000000000002E-2</v>
      </c>
      <c r="P166" s="163">
        <v>0</v>
      </c>
      <c r="Q166" s="163">
        <f>ROUND(E166*P166,5)</f>
        <v>0</v>
      </c>
      <c r="R166" s="163"/>
      <c r="S166" s="163"/>
      <c r="T166" s="164">
        <v>3.4000000000000002E-2</v>
      </c>
      <c r="U166" s="163">
        <f>ROUND(E166*T166,2)</f>
        <v>18.38</v>
      </c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109</v>
      </c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x14ac:dyDescent="0.25">
      <c r="A167" s="155" t="s">
        <v>104</v>
      </c>
      <c r="B167" s="162" t="s">
        <v>71</v>
      </c>
      <c r="C167" s="193" t="s">
        <v>72</v>
      </c>
      <c r="D167" s="165"/>
      <c r="E167" s="169"/>
      <c r="F167" s="173"/>
      <c r="G167" s="173">
        <f>SUMIF(AE168:AE197,"&lt;&gt;NOR",G168:G197)</f>
        <v>0</v>
      </c>
      <c r="H167" s="173"/>
      <c r="I167" s="173">
        <f>SUM(I168:I197)</f>
        <v>0</v>
      </c>
      <c r="J167" s="173"/>
      <c r="K167" s="173">
        <f>SUM(K168:K197)</f>
        <v>0</v>
      </c>
      <c r="L167" s="173"/>
      <c r="M167" s="173">
        <f>SUM(M168:M197)</f>
        <v>0</v>
      </c>
      <c r="N167" s="165"/>
      <c r="O167" s="165">
        <f>SUM(O168:O197)</f>
        <v>49.16592</v>
      </c>
      <c r="P167" s="165"/>
      <c r="Q167" s="165">
        <f>SUM(Q168:Q197)</f>
        <v>0</v>
      </c>
      <c r="R167" s="165"/>
      <c r="S167" s="165"/>
      <c r="T167" s="166"/>
      <c r="U167" s="165">
        <f>SUM(U168:U197)</f>
        <v>142.69999999999999</v>
      </c>
      <c r="AE167" t="s">
        <v>105</v>
      </c>
    </row>
    <row r="168" spans="1:60" ht="20" outlineLevel="1" x14ac:dyDescent="0.25">
      <c r="A168" s="154">
        <v>92</v>
      </c>
      <c r="B168" s="161" t="s">
        <v>355</v>
      </c>
      <c r="C168" s="192" t="s">
        <v>356</v>
      </c>
      <c r="D168" s="163" t="s">
        <v>120</v>
      </c>
      <c r="E168" s="168">
        <v>11</v>
      </c>
      <c r="F168" s="171">
        <f>H168+J168</f>
        <v>0</v>
      </c>
      <c r="G168" s="171">
        <f>ROUND(E168*F168,2)</f>
        <v>0</v>
      </c>
      <c r="H168" s="172"/>
      <c r="I168" s="171">
        <f>ROUND(E168*H168,2)</f>
        <v>0</v>
      </c>
      <c r="J168" s="172"/>
      <c r="K168" s="171">
        <f>ROUND(E168*J168,2)</f>
        <v>0</v>
      </c>
      <c r="L168" s="171">
        <v>21</v>
      </c>
      <c r="M168" s="171">
        <f>G168*(1+L168/100)</f>
        <v>0</v>
      </c>
      <c r="N168" s="163">
        <v>0</v>
      </c>
      <c r="O168" s="163">
        <f>ROUND(E168*N168,5)</f>
        <v>0</v>
      </c>
      <c r="P168" s="163">
        <v>0</v>
      </c>
      <c r="Q168" s="163">
        <f>ROUND(E168*P168,5)</f>
        <v>0</v>
      </c>
      <c r="R168" s="163"/>
      <c r="S168" s="163"/>
      <c r="T168" s="164">
        <v>2.2519999999999998</v>
      </c>
      <c r="U168" s="163">
        <f>ROUND(E168*T168,2)</f>
        <v>24.77</v>
      </c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109</v>
      </c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5">
      <c r="A169" s="154"/>
      <c r="B169" s="161"/>
      <c r="C169" s="194" t="s">
        <v>53</v>
      </c>
      <c r="D169" s="167"/>
      <c r="E169" s="170">
        <v>11</v>
      </c>
      <c r="F169" s="171"/>
      <c r="G169" s="171"/>
      <c r="H169" s="171"/>
      <c r="I169" s="171"/>
      <c r="J169" s="171"/>
      <c r="K169" s="171"/>
      <c r="L169" s="171"/>
      <c r="M169" s="171"/>
      <c r="N169" s="163"/>
      <c r="O169" s="163"/>
      <c r="P169" s="163"/>
      <c r="Q169" s="163"/>
      <c r="R169" s="163"/>
      <c r="S169" s="163"/>
      <c r="T169" s="164"/>
      <c r="U169" s="16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128</v>
      </c>
      <c r="AF169" s="153">
        <v>0</v>
      </c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ht="20" outlineLevel="1" x14ac:dyDescent="0.25">
      <c r="A170" s="154">
        <v>93</v>
      </c>
      <c r="B170" s="161" t="s">
        <v>357</v>
      </c>
      <c r="C170" s="192" t="s">
        <v>358</v>
      </c>
      <c r="D170" s="163" t="s">
        <v>120</v>
      </c>
      <c r="E170" s="168">
        <v>11</v>
      </c>
      <c r="F170" s="171">
        <f>H170+J170</f>
        <v>0</v>
      </c>
      <c r="G170" s="171">
        <f>ROUND(E170*F170,2)</f>
        <v>0</v>
      </c>
      <c r="H170" s="172"/>
      <c r="I170" s="171">
        <f>ROUND(E170*H170,2)</f>
        <v>0</v>
      </c>
      <c r="J170" s="172"/>
      <c r="K170" s="171">
        <f>ROUND(E170*J170,2)</f>
        <v>0</v>
      </c>
      <c r="L170" s="171">
        <v>21</v>
      </c>
      <c r="M170" s="171">
        <f>G170*(1+L170/100)</f>
        <v>0</v>
      </c>
      <c r="N170" s="163">
        <v>0</v>
      </c>
      <c r="O170" s="163">
        <f>ROUND(E170*N170,5)</f>
        <v>0</v>
      </c>
      <c r="P170" s="163">
        <v>0</v>
      </c>
      <c r="Q170" s="163">
        <f>ROUND(E170*P170,5)</f>
        <v>0</v>
      </c>
      <c r="R170" s="163"/>
      <c r="S170" s="163"/>
      <c r="T170" s="164">
        <v>0.9</v>
      </c>
      <c r="U170" s="163">
        <f>ROUND(E170*T170,2)</f>
        <v>9.9</v>
      </c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109</v>
      </c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5">
      <c r="A171" s="154">
        <v>94</v>
      </c>
      <c r="B171" s="161" t="s">
        <v>359</v>
      </c>
      <c r="C171" s="192" t="s">
        <v>360</v>
      </c>
      <c r="D171" s="163" t="s">
        <v>120</v>
      </c>
      <c r="E171" s="168">
        <v>16</v>
      </c>
      <c r="F171" s="171">
        <f>H171+J171</f>
        <v>0</v>
      </c>
      <c r="G171" s="171">
        <f>ROUND(E171*F171,2)</f>
        <v>0</v>
      </c>
      <c r="H171" s="172"/>
      <c r="I171" s="171">
        <f>ROUND(E171*H171,2)</f>
        <v>0</v>
      </c>
      <c r="J171" s="172"/>
      <c r="K171" s="171">
        <f>ROUND(E171*J171,2)</f>
        <v>0</v>
      </c>
      <c r="L171" s="171">
        <v>21</v>
      </c>
      <c r="M171" s="171">
        <f>G171*(1+L171/100)</f>
        <v>0</v>
      </c>
      <c r="N171" s="163">
        <v>0</v>
      </c>
      <c r="O171" s="163">
        <f>ROUND(E171*N171,5)</f>
        <v>0</v>
      </c>
      <c r="P171" s="163">
        <v>0</v>
      </c>
      <c r="Q171" s="163">
        <f>ROUND(E171*P171,5)</f>
        <v>0</v>
      </c>
      <c r="R171" s="163"/>
      <c r="S171" s="163"/>
      <c r="T171" s="164">
        <v>0.9</v>
      </c>
      <c r="U171" s="163">
        <f>ROUND(E171*T171,2)</f>
        <v>14.4</v>
      </c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109</v>
      </c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5">
      <c r="A172" s="154"/>
      <c r="B172" s="161"/>
      <c r="C172" s="194" t="s">
        <v>361</v>
      </c>
      <c r="D172" s="167"/>
      <c r="E172" s="170">
        <v>16</v>
      </c>
      <c r="F172" s="171"/>
      <c r="G172" s="171"/>
      <c r="H172" s="171"/>
      <c r="I172" s="171"/>
      <c r="J172" s="171"/>
      <c r="K172" s="171"/>
      <c r="L172" s="171"/>
      <c r="M172" s="171"/>
      <c r="N172" s="163"/>
      <c r="O172" s="163"/>
      <c r="P172" s="163"/>
      <c r="Q172" s="163"/>
      <c r="R172" s="163"/>
      <c r="S172" s="163"/>
      <c r="T172" s="164"/>
      <c r="U172" s="16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128</v>
      </c>
      <c r="AF172" s="153">
        <v>0</v>
      </c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5">
      <c r="A173" s="154">
        <v>95</v>
      </c>
      <c r="B173" s="161" t="s">
        <v>362</v>
      </c>
      <c r="C173" s="192" t="s">
        <v>363</v>
      </c>
      <c r="D173" s="163" t="s">
        <v>120</v>
      </c>
      <c r="E173" s="168">
        <v>10</v>
      </c>
      <c r="F173" s="171">
        <f>H173+J173</f>
        <v>0</v>
      </c>
      <c r="G173" s="171">
        <f>ROUND(E173*F173,2)</f>
        <v>0</v>
      </c>
      <c r="H173" s="172"/>
      <c r="I173" s="171">
        <f>ROUND(E173*H173,2)</f>
        <v>0</v>
      </c>
      <c r="J173" s="172"/>
      <c r="K173" s="171">
        <f>ROUND(E173*J173,2)</f>
        <v>0</v>
      </c>
      <c r="L173" s="171">
        <v>21</v>
      </c>
      <c r="M173" s="171">
        <f>G173*(1+L173/100)</f>
        <v>0</v>
      </c>
      <c r="N173" s="163">
        <v>6.6E-3</v>
      </c>
      <c r="O173" s="163">
        <f>ROUND(E173*N173,5)</f>
        <v>6.6000000000000003E-2</v>
      </c>
      <c r="P173" s="163">
        <v>0</v>
      </c>
      <c r="Q173" s="163">
        <f>ROUND(E173*P173,5)</f>
        <v>0</v>
      </c>
      <c r="R173" s="163"/>
      <c r="S173" s="163"/>
      <c r="T173" s="164">
        <v>0.28000000000000003</v>
      </c>
      <c r="U173" s="163">
        <f>ROUND(E173*T173,2)</f>
        <v>2.8</v>
      </c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109</v>
      </c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5">
      <c r="A174" s="154">
        <v>96</v>
      </c>
      <c r="B174" s="161" t="s">
        <v>364</v>
      </c>
      <c r="C174" s="192" t="s">
        <v>365</v>
      </c>
      <c r="D174" s="163" t="s">
        <v>120</v>
      </c>
      <c r="E174" s="168">
        <v>1</v>
      </c>
      <c r="F174" s="171">
        <f>H174+J174</f>
        <v>0</v>
      </c>
      <c r="G174" s="171">
        <f>ROUND(E174*F174,2)</f>
        <v>0</v>
      </c>
      <c r="H174" s="172"/>
      <c r="I174" s="171">
        <f>ROUND(E174*H174,2)</f>
        <v>0</v>
      </c>
      <c r="J174" s="172"/>
      <c r="K174" s="171">
        <f>ROUND(E174*J174,2)</f>
        <v>0</v>
      </c>
      <c r="L174" s="171">
        <v>21</v>
      </c>
      <c r="M174" s="171">
        <f>G174*(1+L174/100)</f>
        <v>0</v>
      </c>
      <c r="N174" s="163">
        <v>6.6E-3</v>
      </c>
      <c r="O174" s="163">
        <f>ROUND(E174*N174,5)</f>
        <v>6.6E-3</v>
      </c>
      <c r="P174" s="163">
        <v>0</v>
      </c>
      <c r="Q174" s="163">
        <f>ROUND(E174*P174,5)</f>
        <v>0</v>
      </c>
      <c r="R174" s="163"/>
      <c r="S174" s="163"/>
      <c r="T174" s="164">
        <v>0.56000000000000005</v>
      </c>
      <c r="U174" s="163">
        <f>ROUND(E174*T174,2)</f>
        <v>0.56000000000000005</v>
      </c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109</v>
      </c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5">
      <c r="A175" s="154">
        <v>97</v>
      </c>
      <c r="B175" s="161" t="s">
        <v>366</v>
      </c>
      <c r="C175" s="192" t="s">
        <v>367</v>
      </c>
      <c r="D175" s="163" t="s">
        <v>120</v>
      </c>
      <c r="E175" s="168">
        <v>11</v>
      </c>
      <c r="F175" s="171">
        <f>H175+J175</f>
        <v>0</v>
      </c>
      <c r="G175" s="171">
        <f>ROUND(E175*F175,2)</f>
        <v>0</v>
      </c>
      <c r="H175" s="172"/>
      <c r="I175" s="171">
        <f>ROUND(E175*H175,2)</f>
        <v>0</v>
      </c>
      <c r="J175" s="172"/>
      <c r="K175" s="171">
        <f>ROUND(E175*J175,2)</f>
        <v>0</v>
      </c>
      <c r="L175" s="171">
        <v>21</v>
      </c>
      <c r="M175" s="171">
        <f>G175*(1+L175/100)</f>
        <v>0</v>
      </c>
      <c r="N175" s="163">
        <v>7.0200000000000002E-3</v>
      </c>
      <c r="O175" s="163">
        <f>ROUND(E175*N175,5)</f>
        <v>7.7219999999999997E-2</v>
      </c>
      <c r="P175" s="163">
        <v>0</v>
      </c>
      <c r="Q175" s="163">
        <f>ROUND(E175*P175,5)</f>
        <v>0</v>
      </c>
      <c r="R175" s="163"/>
      <c r="S175" s="163"/>
      <c r="T175" s="164">
        <v>0</v>
      </c>
      <c r="U175" s="163">
        <f>ROUND(E175*T175,2)</f>
        <v>0</v>
      </c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109</v>
      </c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ht="20" outlineLevel="1" x14ac:dyDescent="0.25">
      <c r="A176" s="154">
        <v>98</v>
      </c>
      <c r="B176" s="161" t="s">
        <v>368</v>
      </c>
      <c r="C176" s="192" t="s">
        <v>369</v>
      </c>
      <c r="D176" s="163" t="s">
        <v>120</v>
      </c>
      <c r="E176" s="168">
        <v>11.33</v>
      </c>
      <c r="F176" s="171">
        <f>H176+J176</f>
        <v>0</v>
      </c>
      <c r="G176" s="171">
        <f>ROUND(E176*F176,2)</f>
        <v>0</v>
      </c>
      <c r="H176" s="172"/>
      <c r="I176" s="171">
        <f>ROUND(E176*H176,2)</f>
        <v>0</v>
      </c>
      <c r="J176" s="172"/>
      <c r="K176" s="171">
        <f>ROUND(E176*J176,2)</f>
        <v>0</v>
      </c>
      <c r="L176" s="171">
        <v>21</v>
      </c>
      <c r="M176" s="171">
        <f>G176*(1+L176/100)</f>
        <v>0</v>
      </c>
      <c r="N176" s="163">
        <v>1.1599999999999999</v>
      </c>
      <c r="O176" s="163">
        <f>ROUND(E176*N176,5)</f>
        <v>13.142799999999999</v>
      </c>
      <c r="P176" s="163">
        <v>0</v>
      </c>
      <c r="Q176" s="163">
        <f>ROUND(E176*P176,5)</f>
        <v>0</v>
      </c>
      <c r="R176" s="163"/>
      <c r="S176" s="163"/>
      <c r="T176" s="164">
        <v>0</v>
      </c>
      <c r="U176" s="163">
        <f>ROUND(E176*T176,2)</f>
        <v>0</v>
      </c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121</v>
      </c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5">
      <c r="A177" s="154"/>
      <c r="B177" s="161"/>
      <c r="C177" s="194" t="s">
        <v>370</v>
      </c>
      <c r="D177" s="167"/>
      <c r="E177" s="170">
        <v>11.33</v>
      </c>
      <c r="F177" s="171"/>
      <c r="G177" s="171"/>
      <c r="H177" s="171"/>
      <c r="I177" s="171"/>
      <c r="J177" s="171"/>
      <c r="K177" s="171"/>
      <c r="L177" s="171"/>
      <c r="M177" s="171"/>
      <c r="N177" s="163"/>
      <c r="O177" s="163"/>
      <c r="P177" s="163"/>
      <c r="Q177" s="163"/>
      <c r="R177" s="163"/>
      <c r="S177" s="163"/>
      <c r="T177" s="164"/>
      <c r="U177" s="16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128</v>
      </c>
      <c r="AF177" s="153">
        <v>0</v>
      </c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5">
      <c r="A178" s="154">
        <v>99</v>
      </c>
      <c r="B178" s="161" t="s">
        <v>371</v>
      </c>
      <c r="C178" s="192" t="s">
        <v>372</v>
      </c>
      <c r="D178" s="163" t="s">
        <v>120</v>
      </c>
      <c r="E178" s="168">
        <v>11.33</v>
      </c>
      <c r="F178" s="171">
        <f>H178+J178</f>
        <v>0</v>
      </c>
      <c r="G178" s="171">
        <f>ROUND(E178*F178,2)</f>
        <v>0</v>
      </c>
      <c r="H178" s="172"/>
      <c r="I178" s="171">
        <f>ROUND(E178*H178,2)</f>
        <v>0</v>
      </c>
      <c r="J178" s="172"/>
      <c r="K178" s="171">
        <f>ROUND(E178*J178,2)</f>
        <v>0</v>
      </c>
      <c r="L178" s="171">
        <v>21</v>
      </c>
      <c r="M178" s="171">
        <f>G178*(1+L178/100)</f>
        <v>0</v>
      </c>
      <c r="N178" s="163">
        <v>0.56999999999999995</v>
      </c>
      <c r="O178" s="163">
        <f>ROUND(E178*N178,5)</f>
        <v>6.4581</v>
      </c>
      <c r="P178" s="163">
        <v>0</v>
      </c>
      <c r="Q178" s="163">
        <f>ROUND(E178*P178,5)</f>
        <v>0</v>
      </c>
      <c r="R178" s="163"/>
      <c r="S178" s="163"/>
      <c r="T178" s="164">
        <v>0</v>
      </c>
      <c r="U178" s="163">
        <f>ROUND(E178*T178,2)</f>
        <v>0</v>
      </c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121</v>
      </c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5">
      <c r="A179" s="154"/>
      <c r="B179" s="161"/>
      <c r="C179" s="194" t="s">
        <v>370</v>
      </c>
      <c r="D179" s="167"/>
      <c r="E179" s="170">
        <v>11.33</v>
      </c>
      <c r="F179" s="171"/>
      <c r="G179" s="171"/>
      <c r="H179" s="171"/>
      <c r="I179" s="171"/>
      <c r="J179" s="171"/>
      <c r="K179" s="171"/>
      <c r="L179" s="171"/>
      <c r="M179" s="171"/>
      <c r="N179" s="163"/>
      <c r="O179" s="163"/>
      <c r="P179" s="163"/>
      <c r="Q179" s="163"/>
      <c r="R179" s="163"/>
      <c r="S179" s="163"/>
      <c r="T179" s="164"/>
      <c r="U179" s="16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128</v>
      </c>
      <c r="AF179" s="153">
        <v>0</v>
      </c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5">
      <c r="A180" s="154">
        <v>100</v>
      </c>
      <c r="B180" s="161" t="s">
        <v>373</v>
      </c>
      <c r="C180" s="192" t="s">
        <v>374</v>
      </c>
      <c r="D180" s="163" t="s">
        <v>120</v>
      </c>
      <c r="E180" s="168">
        <v>4.12</v>
      </c>
      <c r="F180" s="171">
        <f>H180+J180</f>
        <v>0</v>
      </c>
      <c r="G180" s="171">
        <f>ROUND(E180*F180,2)</f>
        <v>0</v>
      </c>
      <c r="H180" s="172"/>
      <c r="I180" s="171">
        <f>ROUND(E180*H180,2)</f>
        <v>0</v>
      </c>
      <c r="J180" s="172"/>
      <c r="K180" s="171">
        <f>ROUND(E180*J180,2)</f>
        <v>0</v>
      </c>
      <c r="L180" s="171">
        <v>21</v>
      </c>
      <c r="M180" s="171">
        <f>G180*(1+L180/100)</f>
        <v>0</v>
      </c>
      <c r="N180" s="163">
        <v>0.185</v>
      </c>
      <c r="O180" s="163">
        <f>ROUND(E180*N180,5)</f>
        <v>0.76219999999999999</v>
      </c>
      <c r="P180" s="163">
        <v>0</v>
      </c>
      <c r="Q180" s="163">
        <f>ROUND(E180*P180,5)</f>
        <v>0</v>
      </c>
      <c r="R180" s="163"/>
      <c r="S180" s="163"/>
      <c r="T180" s="164">
        <v>0</v>
      </c>
      <c r="U180" s="163">
        <f>ROUND(E180*T180,2)</f>
        <v>0</v>
      </c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121</v>
      </c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5">
      <c r="A181" s="154"/>
      <c r="B181" s="161"/>
      <c r="C181" s="194" t="s">
        <v>273</v>
      </c>
      <c r="D181" s="167"/>
      <c r="E181" s="170">
        <v>4.12</v>
      </c>
      <c r="F181" s="171"/>
      <c r="G181" s="171"/>
      <c r="H181" s="171"/>
      <c r="I181" s="171"/>
      <c r="J181" s="171"/>
      <c r="K181" s="171"/>
      <c r="L181" s="171"/>
      <c r="M181" s="171"/>
      <c r="N181" s="163"/>
      <c r="O181" s="163"/>
      <c r="P181" s="163"/>
      <c r="Q181" s="163"/>
      <c r="R181" s="163"/>
      <c r="S181" s="163"/>
      <c r="T181" s="164"/>
      <c r="U181" s="16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128</v>
      </c>
      <c r="AF181" s="153">
        <v>0</v>
      </c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5">
      <c r="A182" s="154">
        <v>101</v>
      </c>
      <c r="B182" s="161" t="s">
        <v>375</v>
      </c>
      <c r="C182" s="192" t="s">
        <v>376</v>
      </c>
      <c r="D182" s="163" t="s">
        <v>120</v>
      </c>
      <c r="E182" s="168">
        <v>1.03</v>
      </c>
      <c r="F182" s="171">
        <f>H182+J182</f>
        <v>0</v>
      </c>
      <c r="G182" s="171">
        <f>ROUND(E182*F182,2)</f>
        <v>0</v>
      </c>
      <c r="H182" s="172"/>
      <c r="I182" s="171">
        <f>ROUND(E182*H182,2)</f>
        <v>0</v>
      </c>
      <c r="J182" s="172"/>
      <c r="K182" s="171">
        <f>ROUND(E182*J182,2)</f>
        <v>0</v>
      </c>
      <c r="L182" s="171">
        <v>21</v>
      </c>
      <c r="M182" s="171">
        <f>G182*(1+L182/100)</f>
        <v>0</v>
      </c>
      <c r="N182" s="163">
        <v>0.37</v>
      </c>
      <c r="O182" s="163">
        <f>ROUND(E182*N182,5)</f>
        <v>0.38109999999999999</v>
      </c>
      <c r="P182" s="163">
        <v>0</v>
      </c>
      <c r="Q182" s="163">
        <f>ROUND(E182*P182,5)</f>
        <v>0</v>
      </c>
      <c r="R182" s="163"/>
      <c r="S182" s="163"/>
      <c r="T182" s="164">
        <v>0</v>
      </c>
      <c r="U182" s="163">
        <f>ROUND(E182*T182,2)</f>
        <v>0</v>
      </c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121</v>
      </c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5">
      <c r="A183" s="154"/>
      <c r="B183" s="161"/>
      <c r="C183" s="194" t="s">
        <v>377</v>
      </c>
      <c r="D183" s="167"/>
      <c r="E183" s="170">
        <v>1.03</v>
      </c>
      <c r="F183" s="171"/>
      <c r="G183" s="171"/>
      <c r="H183" s="171"/>
      <c r="I183" s="171"/>
      <c r="J183" s="171"/>
      <c r="K183" s="171"/>
      <c r="L183" s="171"/>
      <c r="M183" s="171"/>
      <c r="N183" s="163"/>
      <c r="O183" s="163"/>
      <c r="P183" s="163"/>
      <c r="Q183" s="163"/>
      <c r="R183" s="163"/>
      <c r="S183" s="163"/>
      <c r="T183" s="164"/>
      <c r="U183" s="16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128</v>
      </c>
      <c r="AF183" s="153">
        <v>0</v>
      </c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5">
      <c r="A184" s="154">
        <v>102</v>
      </c>
      <c r="B184" s="161" t="s">
        <v>378</v>
      </c>
      <c r="C184" s="192" t="s">
        <v>379</v>
      </c>
      <c r="D184" s="163" t="s">
        <v>120</v>
      </c>
      <c r="E184" s="168">
        <v>11.33</v>
      </c>
      <c r="F184" s="171">
        <f>H184+J184</f>
        <v>0</v>
      </c>
      <c r="G184" s="171">
        <f>ROUND(E184*F184,2)</f>
        <v>0</v>
      </c>
      <c r="H184" s="172"/>
      <c r="I184" s="171">
        <f>ROUND(E184*H184,2)</f>
        <v>0</v>
      </c>
      <c r="J184" s="172"/>
      <c r="K184" s="171">
        <f>ROUND(E184*J184,2)</f>
        <v>0</v>
      </c>
      <c r="L184" s="171">
        <v>21</v>
      </c>
      <c r="M184" s="171">
        <f>G184*(1+L184/100)</f>
        <v>0</v>
      </c>
      <c r="N184" s="163">
        <v>0.74</v>
      </c>
      <c r="O184" s="163">
        <f>ROUND(E184*N184,5)</f>
        <v>8.3841999999999999</v>
      </c>
      <c r="P184" s="163">
        <v>0</v>
      </c>
      <c r="Q184" s="163">
        <f>ROUND(E184*P184,5)</f>
        <v>0</v>
      </c>
      <c r="R184" s="163"/>
      <c r="S184" s="163"/>
      <c r="T184" s="164">
        <v>0</v>
      </c>
      <c r="U184" s="163">
        <f>ROUND(E184*T184,2)</f>
        <v>0</v>
      </c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121</v>
      </c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5">
      <c r="A185" s="154"/>
      <c r="B185" s="161"/>
      <c r="C185" s="194" t="s">
        <v>370</v>
      </c>
      <c r="D185" s="167"/>
      <c r="E185" s="170">
        <v>11.33</v>
      </c>
      <c r="F185" s="171"/>
      <c r="G185" s="171"/>
      <c r="H185" s="171"/>
      <c r="I185" s="171"/>
      <c r="J185" s="171"/>
      <c r="K185" s="171"/>
      <c r="L185" s="171"/>
      <c r="M185" s="171"/>
      <c r="N185" s="163"/>
      <c r="O185" s="163"/>
      <c r="P185" s="163"/>
      <c r="Q185" s="163"/>
      <c r="R185" s="163"/>
      <c r="S185" s="163"/>
      <c r="T185" s="164"/>
      <c r="U185" s="16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128</v>
      </c>
      <c r="AF185" s="153">
        <v>0</v>
      </c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5">
      <c r="A186" s="154">
        <v>103</v>
      </c>
      <c r="B186" s="161" t="s">
        <v>380</v>
      </c>
      <c r="C186" s="192" t="s">
        <v>381</v>
      </c>
      <c r="D186" s="163" t="s">
        <v>120</v>
      </c>
      <c r="E186" s="168">
        <v>26</v>
      </c>
      <c r="F186" s="171">
        <f>H186+J186</f>
        <v>0</v>
      </c>
      <c r="G186" s="171">
        <f>ROUND(E186*F186,2)</f>
        <v>0</v>
      </c>
      <c r="H186" s="172"/>
      <c r="I186" s="171">
        <f>ROUND(E186*H186,2)</f>
        <v>0</v>
      </c>
      <c r="J186" s="172"/>
      <c r="K186" s="171">
        <f>ROUND(E186*J186,2)</f>
        <v>0</v>
      </c>
      <c r="L186" s="171">
        <v>21</v>
      </c>
      <c r="M186" s="171">
        <f>G186*(1+L186/100)</f>
        <v>0</v>
      </c>
      <c r="N186" s="163">
        <v>2E-3</v>
      </c>
      <c r="O186" s="163">
        <f>ROUND(E186*N186,5)</f>
        <v>5.1999999999999998E-2</v>
      </c>
      <c r="P186" s="163">
        <v>0</v>
      </c>
      <c r="Q186" s="163">
        <f>ROUND(E186*P186,5)</f>
        <v>0</v>
      </c>
      <c r="R186" s="163"/>
      <c r="S186" s="163"/>
      <c r="T186" s="164">
        <v>0</v>
      </c>
      <c r="U186" s="163">
        <f>ROUND(E186*T186,2)</f>
        <v>0</v>
      </c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121</v>
      </c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5">
      <c r="A187" s="154">
        <v>104</v>
      </c>
      <c r="B187" s="161" t="s">
        <v>382</v>
      </c>
      <c r="C187" s="192" t="s">
        <v>383</v>
      </c>
      <c r="D187" s="163" t="s">
        <v>120</v>
      </c>
      <c r="E187" s="168">
        <v>3.09</v>
      </c>
      <c r="F187" s="171">
        <f>H187+J187</f>
        <v>0</v>
      </c>
      <c r="G187" s="171">
        <f>ROUND(E187*F187,2)</f>
        <v>0</v>
      </c>
      <c r="H187" s="172"/>
      <c r="I187" s="171">
        <f>ROUND(E187*H187,2)</f>
        <v>0</v>
      </c>
      <c r="J187" s="172"/>
      <c r="K187" s="171">
        <f>ROUND(E187*J187,2)</f>
        <v>0</v>
      </c>
      <c r="L187" s="171">
        <v>21</v>
      </c>
      <c r="M187" s="171">
        <f>G187*(1+L187/100)</f>
        <v>0</v>
      </c>
      <c r="N187" s="163">
        <v>3.9E-2</v>
      </c>
      <c r="O187" s="163">
        <f>ROUND(E187*N187,5)</f>
        <v>0.12051000000000001</v>
      </c>
      <c r="P187" s="163">
        <v>0</v>
      </c>
      <c r="Q187" s="163">
        <f>ROUND(E187*P187,5)</f>
        <v>0</v>
      </c>
      <c r="R187" s="163"/>
      <c r="S187" s="163"/>
      <c r="T187" s="164">
        <v>0</v>
      </c>
      <c r="U187" s="163">
        <f>ROUND(E187*T187,2)</f>
        <v>0</v>
      </c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 t="s">
        <v>121</v>
      </c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5">
      <c r="A188" s="154"/>
      <c r="B188" s="161"/>
      <c r="C188" s="194" t="s">
        <v>384</v>
      </c>
      <c r="D188" s="167"/>
      <c r="E188" s="170">
        <v>3.09</v>
      </c>
      <c r="F188" s="171"/>
      <c r="G188" s="171"/>
      <c r="H188" s="171"/>
      <c r="I188" s="171"/>
      <c r="J188" s="171"/>
      <c r="K188" s="171"/>
      <c r="L188" s="171"/>
      <c r="M188" s="171"/>
      <c r="N188" s="163"/>
      <c r="O188" s="163"/>
      <c r="P188" s="163"/>
      <c r="Q188" s="163"/>
      <c r="R188" s="163"/>
      <c r="S188" s="163"/>
      <c r="T188" s="164"/>
      <c r="U188" s="16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128</v>
      </c>
      <c r="AF188" s="153">
        <v>0</v>
      </c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5">
      <c r="A189" s="154">
        <v>105</v>
      </c>
      <c r="B189" s="161" t="s">
        <v>385</v>
      </c>
      <c r="C189" s="192" t="s">
        <v>386</v>
      </c>
      <c r="D189" s="163" t="s">
        <v>120</v>
      </c>
      <c r="E189" s="168">
        <v>2.06</v>
      </c>
      <c r="F189" s="171">
        <f>H189+J189</f>
        <v>0</v>
      </c>
      <c r="G189" s="171">
        <f>ROUND(E189*F189,2)</f>
        <v>0</v>
      </c>
      <c r="H189" s="172"/>
      <c r="I189" s="171">
        <f>ROUND(E189*H189,2)</f>
        <v>0</v>
      </c>
      <c r="J189" s="172"/>
      <c r="K189" s="171">
        <f>ROUND(E189*J189,2)</f>
        <v>0</v>
      </c>
      <c r="L189" s="171">
        <v>21</v>
      </c>
      <c r="M189" s="171">
        <f>G189*(1+L189/100)</f>
        <v>0</v>
      </c>
      <c r="N189" s="163">
        <v>5.0999999999999997E-2</v>
      </c>
      <c r="O189" s="163">
        <f>ROUND(E189*N189,5)</f>
        <v>0.10506</v>
      </c>
      <c r="P189" s="163">
        <v>0</v>
      </c>
      <c r="Q189" s="163">
        <f>ROUND(E189*P189,5)</f>
        <v>0</v>
      </c>
      <c r="R189" s="163"/>
      <c r="S189" s="163"/>
      <c r="T189" s="164">
        <v>0</v>
      </c>
      <c r="U189" s="163">
        <f>ROUND(E189*T189,2)</f>
        <v>0</v>
      </c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121</v>
      </c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5">
      <c r="A190" s="154"/>
      <c r="B190" s="161"/>
      <c r="C190" s="194" t="s">
        <v>387</v>
      </c>
      <c r="D190" s="167"/>
      <c r="E190" s="170">
        <v>2.06</v>
      </c>
      <c r="F190" s="171"/>
      <c r="G190" s="171"/>
      <c r="H190" s="171"/>
      <c r="I190" s="171"/>
      <c r="J190" s="171"/>
      <c r="K190" s="171"/>
      <c r="L190" s="171"/>
      <c r="M190" s="171"/>
      <c r="N190" s="163"/>
      <c r="O190" s="163"/>
      <c r="P190" s="163"/>
      <c r="Q190" s="163"/>
      <c r="R190" s="163"/>
      <c r="S190" s="163"/>
      <c r="T190" s="164"/>
      <c r="U190" s="16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128</v>
      </c>
      <c r="AF190" s="153">
        <v>0</v>
      </c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5">
      <c r="A191" s="154">
        <v>106</v>
      </c>
      <c r="B191" s="161" t="s">
        <v>388</v>
      </c>
      <c r="C191" s="192" t="s">
        <v>389</v>
      </c>
      <c r="D191" s="163" t="s">
        <v>120</v>
      </c>
      <c r="E191" s="168">
        <v>5.15</v>
      </c>
      <c r="F191" s="171">
        <f>H191+J191</f>
        <v>0</v>
      </c>
      <c r="G191" s="171">
        <f>ROUND(E191*F191,2)</f>
        <v>0</v>
      </c>
      <c r="H191" s="172"/>
      <c r="I191" s="171">
        <f>ROUND(E191*H191,2)</f>
        <v>0</v>
      </c>
      <c r="J191" s="172"/>
      <c r="K191" s="171">
        <f>ROUND(E191*J191,2)</f>
        <v>0</v>
      </c>
      <c r="L191" s="171">
        <v>21</v>
      </c>
      <c r="M191" s="171">
        <f>G191*(1+L191/100)</f>
        <v>0</v>
      </c>
      <c r="N191" s="163">
        <v>6.8000000000000005E-2</v>
      </c>
      <c r="O191" s="163">
        <f>ROUND(E191*N191,5)</f>
        <v>0.35020000000000001</v>
      </c>
      <c r="P191" s="163">
        <v>0</v>
      </c>
      <c r="Q191" s="163">
        <f>ROUND(E191*P191,5)</f>
        <v>0</v>
      </c>
      <c r="R191" s="163"/>
      <c r="S191" s="163"/>
      <c r="T191" s="164">
        <v>0</v>
      </c>
      <c r="U191" s="163">
        <f>ROUND(E191*T191,2)</f>
        <v>0</v>
      </c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121</v>
      </c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5">
      <c r="A192" s="154"/>
      <c r="B192" s="161"/>
      <c r="C192" s="194" t="s">
        <v>390</v>
      </c>
      <c r="D192" s="167"/>
      <c r="E192" s="170">
        <v>5.15</v>
      </c>
      <c r="F192" s="171"/>
      <c r="G192" s="171"/>
      <c r="H192" s="171"/>
      <c r="I192" s="171"/>
      <c r="J192" s="171"/>
      <c r="K192" s="171"/>
      <c r="L192" s="171"/>
      <c r="M192" s="171"/>
      <c r="N192" s="163"/>
      <c r="O192" s="163"/>
      <c r="P192" s="163"/>
      <c r="Q192" s="163"/>
      <c r="R192" s="163"/>
      <c r="S192" s="163"/>
      <c r="T192" s="164"/>
      <c r="U192" s="16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 t="s">
        <v>128</v>
      </c>
      <c r="AF192" s="153">
        <v>0</v>
      </c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5">
      <c r="A193" s="154">
        <v>107</v>
      </c>
      <c r="B193" s="161" t="s">
        <v>391</v>
      </c>
      <c r="C193" s="192" t="s">
        <v>392</v>
      </c>
      <c r="D193" s="163" t="s">
        <v>120</v>
      </c>
      <c r="E193" s="168">
        <v>1.03</v>
      </c>
      <c r="F193" s="171">
        <f>H193+J193</f>
        <v>0</v>
      </c>
      <c r="G193" s="171">
        <f>ROUND(E193*F193,2)</f>
        <v>0</v>
      </c>
      <c r="H193" s="172"/>
      <c r="I193" s="171">
        <f>ROUND(E193*H193,2)</f>
        <v>0</v>
      </c>
      <c r="J193" s="172"/>
      <c r="K193" s="171">
        <f>ROUND(E193*J193,2)</f>
        <v>0</v>
      </c>
      <c r="L193" s="171">
        <v>21</v>
      </c>
      <c r="M193" s="171">
        <f>G193*(1+L193/100)</f>
        <v>0</v>
      </c>
      <c r="N193" s="163">
        <v>6.4000000000000001E-2</v>
      </c>
      <c r="O193" s="163">
        <f>ROUND(E193*N193,5)</f>
        <v>6.5920000000000006E-2</v>
      </c>
      <c r="P193" s="163">
        <v>0</v>
      </c>
      <c r="Q193" s="163">
        <f>ROUND(E193*P193,5)</f>
        <v>0</v>
      </c>
      <c r="R193" s="163"/>
      <c r="S193" s="163"/>
      <c r="T193" s="164">
        <v>0</v>
      </c>
      <c r="U193" s="163">
        <f>ROUND(E193*T193,2)</f>
        <v>0</v>
      </c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 t="s">
        <v>121</v>
      </c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5">
      <c r="A194" s="154"/>
      <c r="B194" s="161"/>
      <c r="C194" s="194" t="s">
        <v>377</v>
      </c>
      <c r="D194" s="167"/>
      <c r="E194" s="170">
        <v>1.03</v>
      </c>
      <c r="F194" s="171"/>
      <c r="G194" s="171"/>
      <c r="H194" s="171"/>
      <c r="I194" s="171"/>
      <c r="J194" s="171"/>
      <c r="K194" s="171"/>
      <c r="L194" s="171"/>
      <c r="M194" s="171"/>
      <c r="N194" s="163"/>
      <c r="O194" s="163"/>
      <c r="P194" s="163"/>
      <c r="Q194" s="163"/>
      <c r="R194" s="163"/>
      <c r="S194" s="163"/>
      <c r="T194" s="164"/>
      <c r="U194" s="16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128</v>
      </c>
      <c r="AF194" s="153">
        <v>0</v>
      </c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5">
      <c r="A195" s="154">
        <v>108</v>
      </c>
      <c r="B195" s="161" t="s">
        <v>393</v>
      </c>
      <c r="C195" s="192" t="s">
        <v>394</v>
      </c>
      <c r="D195" s="163" t="s">
        <v>120</v>
      </c>
      <c r="E195" s="168">
        <v>11</v>
      </c>
      <c r="F195" s="171">
        <f>H195+J195</f>
        <v>0</v>
      </c>
      <c r="G195" s="171">
        <f>ROUND(E195*F195,2)</f>
        <v>0</v>
      </c>
      <c r="H195" s="172"/>
      <c r="I195" s="171">
        <f>ROUND(E195*H195,2)</f>
        <v>0</v>
      </c>
      <c r="J195" s="172"/>
      <c r="K195" s="171">
        <f>ROUND(E195*J195,2)</f>
        <v>0</v>
      </c>
      <c r="L195" s="171">
        <v>21</v>
      </c>
      <c r="M195" s="171">
        <f>G195*(1+L195/100)</f>
        <v>0</v>
      </c>
      <c r="N195" s="163">
        <v>0.158</v>
      </c>
      <c r="O195" s="163">
        <f>ROUND(E195*N195,5)</f>
        <v>1.738</v>
      </c>
      <c r="P195" s="163">
        <v>0</v>
      </c>
      <c r="Q195" s="163">
        <f>ROUND(E195*P195,5)</f>
        <v>0</v>
      </c>
      <c r="R195" s="163"/>
      <c r="S195" s="163"/>
      <c r="T195" s="164">
        <v>0</v>
      </c>
      <c r="U195" s="163">
        <f>ROUND(E195*T195,2)</f>
        <v>0</v>
      </c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 t="s">
        <v>121</v>
      </c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ht="20.5" outlineLevel="1" x14ac:dyDescent="0.25">
      <c r="A196" s="154"/>
      <c r="B196" s="161"/>
      <c r="C196" s="251" t="s">
        <v>395</v>
      </c>
      <c r="D196" s="252"/>
      <c r="E196" s="253"/>
      <c r="F196" s="254"/>
      <c r="G196" s="255"/>
      <c r="H196" s="171"/>
      <c r="I196" s="171"/>
      <c r="J196" s="171"/>
      <c r="K196" s="171"/>
      <c r="L196" s="171"/>
      <c r="M196" s="171"/>
      <c r="N196" s="163"/>
      <c r="O196" s="163"/>
      <c r="P196" s="163"/>
      <c r="Q196" s="163"/>
      <c r="R196" s="163"/>
      <c r="S196" s="163"/>
      <c r="T196" s="164"/>
      <c r="U196" s="16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 t="s">
        <v>179</v>
      </c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6" t="str">
        <f>C196</f>
        <v xml:space="preserve">                                                     intenzivní těžká doprava, tlumící vložka z EPDM elastomeru, zajištění v otevřené poloze</v>
      </c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5">
      <c r="A197" s="154">
        <v>109</v>
      </c>
      <c r="B197" s="161" t="s">
        <v>396</v>
      </c>
      <c r="C197" s="192" t="s">
        <v>397</v>
      </c>
      <c r="D197" s="163" t="s">
        <v>120</v>
      </c>
      <c r="E197" s="168">
        <v>11</v>
      </c>
      <c r="F197" s="171">
        <f>H197+J197</f>
        <v>0</v>
      </c>
      <c r="G197" s="171">
        <f>ROUND(E197*F197,2)</f>
        <v>0</v>
      </c>
      <c r="H197" s="172"/>
      <c r="I197" s="171">
        <f>ROUND(E197*H197,2)</f>
        <v>0</v>
      </c>
      <c r="J197" s="172"/>
      <c r="K197" s="171">
        <f>ROUND(E197*J197,2)</f>
        <v>0</v>
      </c>
      <c r="L197" s="171">
        <v>21</v>
      </c>
      <c r="M197" s="171">
        <f>G197*(1+L197/100)</f>
        <v>0</v>
      </c>
      <c r="N197" s="163">
        <v>1.58691</v>
      </c>
      <c r="O197" s="163">
        <f>ROUND(E197*N197,5)</f>
        <v>17.456009999999999</v>
      </c>
      <c r="P197" s="163">
        <v>0</v>
      </c>
      <c r="Q197" s="163">
        <f>ROUND(E197*P197,5)</f>
        <v>0</v>
      </c>
      <c r="R197" s="163"/>
      <c r="S197" s="163"/>
      <c r="T197" s="164">
        <v>8.2059999999999995</v>
      </c>
      <c r="U197" s="163">
        <f>ROUND(E197*T197,2)</f>
        <v>90.27</v>
      </c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 t="s">
        <v>109</v>
      </c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x14ac:dyDescent="0.25">
      <c r="A198" s="155" t="s">
        <v>104</v>
      </c>
      <c r="B198" s="162" t="s">
        <v>73</v>
      </c>
      <c r="C198" s="193" t="s">
        <v>74</v>
      </c>
      <c r="D198" s="165"/>
      <c r="E198" s="169"/>
      <c r="F198" s="173"/>
      <c r="G198" s="173">
        <f>SUMIF(AE199:AE203,"&lt;&gt;NOR",G199:G203)</f>
        <v>0</v>
      </c>
      <c r="H198" s="173"/>
      <c r="I198" s="173">
        <f>SUM(I199:I203)</f>
        <v>0</v>
      </c>
      <c r="J198" s="173"/>
      <c r="K198" s="173">
        <f>SUM(K199:K203)</f>
        <v>0</v>
      </c>
      <c r="L198" s="173"/>
      <c r="M198" s="173">
        <f>SUM(M199:M203)</f>
        <v>0</v>
      </c>
      <c r="N198" s="165"/>
      <c r="O198" s="165">
        <f>SUM(O199:O203)</f>
        <v>3.13E-3</v>
      </c>
      <c r="P198" s="165"/>
      <c r="Q198" s="165">
        <f>SUM(Q199:Q203)</f>
        <v>0</v>
      </c>
      <c r="R198" s="165"/>
      <c r="S198" s="165"/>
      <c r="T198" s="166"/>
      <c r="U198" s="165">
        <f>SUM(U199:U203)</f>
        <v>59.06</v>
      </c>
      <c r="AE198" t="s">
        <v>105</v>
      </c>
    </row>
    <row r="199" spans="1:60" outlineLevel="1" x14ac:dyDescent="0.25">
      <c r="A199" s="154">
        <v>110</v>
      </c>
      <c r="B199" s="161" t="s">
        <v>398</v>
      </c>
      <c r="C199" s="192" t="s">
        <v>399</v>
      </c>
      <c r="D199" s="163" t="s">
        <v>115</v>
      </c>
      <c r="E199" s="168">
        <v>277.81</v>
      </c>
      <c r="F199" s="171">
        <f>H199+J199</f>
        <v>0</v>
      </c>
      <c r="G199" s="171">
        <f>ROUND(E199*F199,2)</f>
        <v>0</v>
      </c>
      <c r="H199" s="172"/>
      <c r="I199" s="171">
        <f>ROUND(E199*H199,2)</f>
        <v>0</v>
      </c>
      <c r="J199" s="172"/>
      <c r="K199" s="171">
        <f>ROUND(E199*J199,2)</f>
        <v>0</v>
      </c>
      <c r="L199" s="171">
        <v>21</v>
      </c>
      <c r="M199" s="171">
        <f>G199*(1+L199/100)</f>
        <v>0</v>
      </c>
      <c r="N199" s="163">
        <v>0</v>
      </c>
      <c r="O199" s="163">
        <f>ROUND(E199*N199,5)</f>
        <v>0</v>
      </c>
      <c r="P199" s="163">
        <v>0</v>
      </c>
      <c r="Q199" s="163">
        <f>ROUND(E199*P199,5)</f>
        <v>0</v>
      </c>
      <c r="R199" s="163"/>
      <c r="S199" s="163"/>
      <c r="T199" s="164">
        <v>7.9000000000000001E-2</v>
      </c>
      <c r="U199" s="163">
        <f>ROUND(E199*T199,2)</f>
        <v>21.95</v>
      </c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 t="s">
        <v>109</v>
      </c>
      <c r="AF199" s="153"/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5">
      <c r="A200" s="154">
        <v>111</v>
      </c>
      <c r="B200" s="161" t="s">
        <v>400</v>
      </c>
      <c r="C200" s="192" t="s">
        <v>401</v>
      </c>
      <c r="D200" s="163" t="s">
        <v>402</v>
      </c>
      <c r="E200" s="168">
        <v>9</v>
      </c>
      <c r="F200" s="171">
        <f>H200+J200</f>
        <v>0</v>
      </c>
      <c r="G200" s="171">
        <f>ROUND(E200*F200,2)</f>
        <v>0</v>
      </c>
      <c r="H200" s="172"/>
      <c r="I200" s="171">
        <f>ROUND(E200*H200,2)</f>
        <v>0</v>
      </c>
      <c r="J200" s="172"/>
      <c r="K200" s="171">
        <f>ROUND(E200*J200,2)</f>
        <v>0</v>
      </c>
      <c r="L200" s="171">
        <v>21</v>
      </c>
      <c r="M200" s="171">
        <f>G200*(1+L200/100)</f>
        <v>0</v>
      </c>
      <c r="N200" s="163">
        <v>1.7000000000000001E-4</v>
      </c>
      <c r="O200" s="163">
        <f>ROUND(E200*N200,5)</f>
        <v>1.5299999999999999E-3</v>
      </c>
      <c r="P200" s="163">
        <v>0</v>
      </c>
      <c r="Q200" s="163">
        <f>ROUND(E200*P200,5)</f>
        <v>0</v>
      </c>
      <c r="R200" s="163"/>
      <c r="S200" s="163"/>
      <c r="T200" s="164">
        <v>0</v>
      </c>
      <c r="U200" s="163">
        <f>ROUND(E200*T200,2)</f>
        <v>0</v>
      </c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 t="s">
        <v>109</v>
      </c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5">
      <c r="A201" s="154">
        <v>112</v>
      </c>
      <c r="B201" s="161" t="s">
        <v>403</v>
      </c>
      <c r="C201" s="192" t="s">
        <v>404</v>
      </c>
      <c r="D201" s="163" t="s">
        <v>115</v>
      </c>
      <c r="E201" s="168">
        <v>63.35</v>
      </c>
      <c r="F201" s="171">
        <f>H201+J201</f>
        <v>0</v>
      </c>
      <c r="G201" s="171">
        <f>ROUND(E201*F201,2)</f>
        <v>0</v>
      </c>
      <c r="H201" s="172"/>
      <c r="I201" s="171">
        <f>ROUND(E201*H201,2)</f>
        <v>0</v>
      </c>
      <c r="J201" s="172"/>
      <c r="K201" s="171">
        <f>ROUND(E201*J201,2)</f>
        <v>0</v>
      </c>
      <c r="L201" s="171">
        <v>21</v>
      </c>
      <c r="M201" s="171">
        <f>G201*(1+L201/100)</f>
        <v>0</v>
      </c>
      <c r="N201" s="163">
        <v>0</v>
      </c>
      <c r="O201" s="163">
        <f>ROUND(E201*N201,5)</f>
        <v>0</v>
      </c>
      <c r="P201" s="163">
        <v>0</v>
      </c>
      <c r="Q201" s="163">
        <f>ROUND(E201*P201,5)</f>
        <v>0</v>
      </c>
      <c r="R201" s="163"/>
      <c r="S201" s="163"/>
      <c r="T201" s="164">
        <v>9.1999999999999998E-2</v>
      </c>
      <c r="U201" s="163">
        <f>ROUND(E201*T201,2)</f>
        <v>5.83</v>
      </c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 t="s">
        <v>109</v>
      </c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5">
      <c r="A202" s="154">
        <v>113</v>
      </c>
      <c r="B202" s="161" t="s">
        <v>405</v>
      </c>
      <c r="C202" s="192" t="s">
        <v>406</v>
      </c>
      <c r="D202" s="163" t="s">
        <v>407</v>
      </c>
      <c r="E202" s="168">
        <v>2</v>
      </c>
      <c r="F202" s="171">
        <f>H202+J202</f>
        <v>0</v>
      </c>
      <c r="G202" s="171">
        <f>ROUND(E202*F202,2)</f>
        <v>0</v>
      </c>
      <c r="H202" s="172"/>
      <c r="I202" s="171">
        <f>ROUND(E202*H202,2)</f>
        <v>0</v>
      </c>
      <c r="J202" s="172"/>
      <c r="K202" s="171">
        <f>ROUND(E202*J202,2)</f>
        <v>0</v>
      </c>
      <c r="L202" s="171">
        <v>21</v>
      </c>
      <c r="M202" s="171">
        <f>G202*(1+L202/100)</f>
        <v>0</v>
      </c>
      <c r="N202" s="163">
        <v>3.2000000000000003E-4</v>
      </c>
      <c r="O202" s="163">
        <f>ROUND(E202*N202,5)</f>
        <v>6.4000000000000005E-4</v>
      </c>
      <c r="P202" s="163">
        <v>0</v>
      </c>
      <c r="Q202" s="163">
        <f>ROUND(E202*P202,5)</f>
        <v>0</v>
      </c>
      <c r="R202" s="163"/>
      <c r="S202" s="163"/>
      <c r="T202" s="164">
        <v>8.1999999999999993</v>
      </c>
      <c r="U202" s="163">
        <f>ROUND(E202*T202,2)</f>
        <v>16.399999999999999</v>
      </c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 t="s">
        <v>109</v>
      </c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5">
      <c r="A203" s="154">
        <v>114</v>
      </c>
      <c r="B203" s="161" t="s">
        <v>408</v>
      </c>
      <c r="C203" s="192" t="s">
        <v>409</v>
      </c>
      <c r="D203" s="163" t="s">
        <v>410</v>
      </c>
      <c r="E203" s="168">
        <v>48</v>
      </c>
      <c r="F203" s="171">
        <f>H203+J203</f>
        <v>0</v>
      </c>
      <c r="G203" s="171">
        <f>ROUND(E203*F203,2)</f>
        <v>0</v>
      </c>
      <c r="H203" s="172"/>
      <c r="I203" s="171">
        <f>ROUND(E203*H203,2)</f>
        <v>0</v>
      </c>
      <c r="J203" s="172"/>
      <c r="K203" s="171">
        <f>ROUND(E203*J203,2)</f>
        <v>0</v>
      </c>
      <c r="L203" s="171">
        <v>21</v>
      </c>
      <c r="M203" s="171">
        <f>G203*(1+L203/100)</f>
        <v>0</v>
      </c>
      <c r="N203" s="163">
        <v>2.0000000000000002E-5</v>
      </c>
      <c r="O203" s="163">
        <f>ROUND(E203*N203,5)</f>
        <v>9.6000000000000002E-4</v>
      </c>
      <c r="P203" s="163">
        <v>0</v>
      </c>
      <c r="Q203" s="163">
        <f>ROUND(E203*P203,5)</f>
        <v>0</v>
      </c>
      <c r="R203" s="163"/>
      <c r="S203" s="163"/>
      <c r="T203" s="164">
        <v>0.31</v>
      </c>
      <c r="U203" s="163">
        <f>ROUND(E203*T203,2)</f>
        <v>14.88</v>
      </c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109</v>
      </c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x14ac:dyDescent="0.25">
      <c r="A204" s="155" t="s">
        <v>104</v>
      </c>
      <c r="B204" s="162" t="s">
        <v>75</v>
      </c>
      <c r="C204" s="193" t="s">
        <v>76</v>
      </c>
      <c r="D204" s="165"/>
      <c r="E204" s="169"/>
      <c r="F204" s="173"/>
      <c r="G204" s="173">
        <f>SUMIF(AE205:AE205,"&lt;&gt;NOR",G205:G205)</f>
        <v>0</v>
      </c>
      <c r="H204" s="173"/>
      <c r="I204" s="173">
        <f>SUM(I205:I205)</f>
        <v>0</v>
      </c>
      <c r="J204" s="173"/>
      <c r="K204" s="173">
        <f>SUM(K205:K205)</f>
        <v>0</v>
      </c>
      <c r="L204" s="173"/>
      <c r="M204" s="173">
        <f>SUM(M205:M205)</f>
        <v>0</v>
      </c>
      <c r="N204" s="165"/>
      <c r="O204" s="165">
        <f>SUM(O205:O205)</f>
        <v>0</v>
      </c>
      <c r="P204" s="165"/>
      <c r="Q204" s="165">
        <f>SUM(Q205:Q205)</f>
        <v>0</v>
      </c>
      <c r="R204" s="165"/>
      <c r="S204" s="165"/>
      <c r="T204" s="166"/>
      <c r="U204" s="165">
        <f>SUM(U205:U205)</f>
        <v>422.04</v>
      </c>
      <c r="AE204" t="s">
        <v>105</v>
      </c>
    </row>
    <row r="205" spans="1:60" outlineLevel="1" x14ac:dyDescent="0.25">
      <c r="A205" s="181">
        <v>115</v>
      </c>
      <c r="B205" s="182" t="s">
        <v>411</v>
      </c>
      <c r="C205" s="195" t="s">
        <v>412</v>
      </c>
      <c r="D205" s="183" t="s">
        <v>177</v>
      </c>
      <c r="E205" s="184">
        <v>1995.4720400000001</v>
      </c>
      <c r="F205" s="185">
        <f>H205+J205</f>
        <v>0</v>
      </c>
      <c r="G205" s="185">
        <f>ROUND(E205*F205,2)</f>
        <v>0</v>
      </c>
      <c r="H205" s="186"/>
      <c r="I205" s="185">
        <f>ROUND(E205*H205,2)</f>
        <v>0</v>
      </c>
      <c r="J205" s="186"/>
      <c r="K205" s="185">
        <f>ROUND(E205*J205,2)</f>
        <v>0</v>
      </c>
      <c r="L205" s="185">
        <v>21</v>
      </c>
      <c r="M205" s="185">
        <f>G205*(1+L205/100)</f>
        <v>0</v>
      </c>
      <c r="N205" s="183">
        <v>0</v>
      </c>
      <c r="O205" s="183">
        <f>ROUND(E205*N205,5)</f>
        <v>0</v>
      </c>
      <c r="P205" s="183">
        <v>0</v>
      </c>
      <c r="Q205" s="183">
        <f>ROUND(E205*P205,5)</f>
        <v>0</v>
      </c>
      <c r="R205" s="183"/>
      <c r="S205" s="183"/>
      <c r="T205" s="187">
        <v>0.21149999999999999</v>
      </c>
      <c r="U205" s="183">
        <f>ROUND(E205*T205,2)</f>
        <v>422.04</v>
      </c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 t="s">
        <v>109</v>
      </c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x14ac:dyDescent="0.25">
      <c r="A206" s="6"/>
      <c r="B206" s="7" t="s">
        <v>413</v>
      </c>
      <c r="C206" s="196" t="s">
        <v>413</v>
      </c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AC206">
        <v>15</v>
      </c>
      <c r="AD206">
        <v>21</v>
      </c>
    </row>
    <row r="207" spans="1:60" ht="13" x14ac:dyDescent="0.25">
      <c r="A207" s="188"/>
      <c r="B207" s="189" t="s">
        <v>28</v>
      </c>
      <c r="C207" s="197" t="s">
        <v>413</v>
      </c>
      <c r="D207" s="190"/>
      <c r="E207" s="190"/>
      <c r="F207" s="190"/>
      <c r="G207" s="191">
        <f>G8+G15+G34+G43+G62+G72+G80+G90+G107+G167+G198+G204</f>
        <v>0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AC207">
        <f>SUMIF(L7:L205,AC206,G7:G205)</f>
        <v>0</v>
      </c>
      <c r="AD207">
        <f>SUMIF(L7:L205,AD206,G7:G205)</f>
        <v>0</v>
      </c>
      <c r="AE207" t="s">
        <v>414</v>
      </c>
    </row>
    <row r="208" spans="1:60" x14ac:dyDescent="0.25">
      <c r="A208" s="6"/>
      <c r="B208" s="7" t="s">
        <v>413</v>
      </c>
      <c r="C208" s="196" t="s">
        <v>413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31" x14ac:dyDescent="0.25">
      <c r="A209" s="6"/>
      <c r="B209" s="7" t="s">
        <v>413</v>
      </c>
      <c r="C209" s="196" t="s">
        <v>413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31" x14ac:dyDescent="0.25">
      <c r="A210" s="256" t="s">
        <v>415</v>
      </c>
      <c r="B210" s="256"/>
      <c r="C210" s="25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31" x14ac:dyDescent="0.25">
      <c r="A211" s="258"/>
      <c r="B211" s="259"/>
      <c r="C211" s="260"/>
      <c r="D211" s="259"/>
      <c r="E211" s="259"/>
      <c r="F211" s="259"/>
      <c r="G211" s="261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AE211" t="s">
        <v>416</v>
      </c>
    </row>
    <row r="212" spans="1:31" x14ac:dyDescent="0.25">
      <c r="A212" s="262"/>
      <c r="B212" s="263"/>
      <c r="C212" s="264"/>
      <c r="D212" s="263"/>
      <c r="E212" s="263"/>
      <c r="F212" s="263"/>
      <c r="G212" s="265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31" x14ac:dyDescent="0.25">
      <c r="A213" s="262"/>
      <c r="B213" s="263"/>
      <c r="C213" s="264"/>
      <c r="D213" s="263"/>
      <c r="E213" s="263"/>
      <c r="F213" s="263"/>
      <c r="G213" s="265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31" x14ac:dyDescent="0.25">
      <c r="A214" s="262"/>
      <c r="B214" s="263"/>
      <c r="C214" s="264"/>
      <c r="D214" s="263"/>
      <c r="E214" s="263"/>
      <c r="F214" s="263"/>
      <c r="G214" s="265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31" x14ac:dyDescent="0.25">
      <c r="A215" s="266"/>
      <c r="B215" s="267"/>
      <c r="C215" s="268"/>
      <c r="D215" s="267"/>
      <c r="E215" s="267"/>
      <c r="F215" s="267"/>
      <c r="G215" s="269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31" x14ac:dyDescent="0.25">
      <c r="A216" s="6"/>
      <c r="B216" s="7" t="s">
        <v>413</v>
      </c>
      <c r="C216" s="196" t="s">
        <v>413</v>
      </c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31" x14ac:dyDescent="0.25">
      <c r="C217" s="198"/>
      <c r="AE217" t="s">
        <v>417</v>
      </c>
    </row>
  </sheetData>
  <mergeCells count="12">
    <mergeCell ref="A211:G215"/>
    <mergeCell ref="A1:G1"/>
    <mergeCell ref="C2:G2"/>
    <mergeCell ref="C3:G3"/>
    <mergeCell ref="C4:G4"/>
    <mergeCell ref="C57:G57"/>
    <mergeCell ref="C58:G58"/>
    <mergeCell ref="C59:G59"/>
    <mergeCell ref="C60:G60"/>
    <mergeCell ref="C105:G105"/>
    <mergeCell ref="C196:G196"/>
    <mergeCell ref="A210:C210"/>
  </mergeCells>
  <pageMargins left="0.39370078740157499" right="0.19685039370078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Vítězslav Pruša</dc:creator>
  <cp:lastModifiedBy>palovska</cp:lastModifiedBy>
  <cp:lastPrinted>2014-02-28T09:52:57Z</cp:lastPrinted>
  <dcterms:created xsi:type="dcterms:W3CDTF">2009-04-08T07:15:50Z</dcterms:created>
  <dcterms:modified xsi:type="dcterms:W3CDTF">2022-03-31T16:35:27Z</dcterms:modified>
</cp:coreProperties>
</file>