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45"/>
  </bookViews>
  <sheets>
    <sheet name="seznam OM plyn" sheetId="1" r:id="rId1"/>
  </sheets>
  <calcPr calcId="145621"/>
</workbook>
</file>

<file path=xl/calcChain.xml><?xml version="1.0" encoding="utf-8"?>
<calcChain xmlns="http://schemas.openxmlformats.org/spreadsheetml/2006/main">
  <c r="BJ6" i="1" l="1"/>
  <c r="BN9" i="1"/>
  <c r="BN10" i="1"/>
  <c r="BN15" i="1"/>
  <c r="BN16" i="1"/>
  <c r="BO12" i="1"/>
  <c r="BO11" i="1"/>
  <c r="BO25" i="1"/>
  <c r="BN20" i="1"/>
  <c r="BF19" i="1"/>
  <c r="BR7" i="1"/>
  <c r="BJ7" i="1"/>
  <c r="BF7" i="1"/>
  <c r="BF8" i="1"/>
  <c r="BF18" i="1"/>
  <c r="BF17" i="1"/>
  <c r="BF22" i="1"/>
  <c r="BF23" i="1"/>
  <c r="BF21" i="1"/>
  <c r="BR24" i="1"/>
  <c r="BO24" i="1"/>
  <c r="BF24" i="1"/>
  <c r="BG14" i="1"/>
  <c r="BG13" i="1"/>
  <c r="BR28" i="1" l="1"/>
  <c r="BR39" i="1" l="1"/>
  <c r="BR41" i="1" s="1"/>
</calcChain>
</file>

<file path=xl/sharedStrings.xml><?xml version="1.0" encoding="utf-8"?>
<sst xmlns="http://schemas.openxmlformats.org/spreadsheetml/2006/main" count="1152" uniqueCount="204">
  <si>
    <t>Seznam odběrných míst zemního plynu MO v období od 1.1.2017 do 31.12.2017</t>
  </si>
  <si>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</si>
  <si>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</si>
  <si>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</si>
  <si>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</si>
  <si>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</si>
  <si>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</si>
  <si>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</si>
  <si>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</si>
  <si>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</si>
  <si>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</si>
  <si>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</si>
  <si>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</si>
  <si>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</si>
  <si>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</si>
  <si>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</si>
  <si>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</si>
  <si>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</si>
  <si>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</si>
  <si>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</si>
  <si>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</si>
  <si>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</si>
  <si>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</si>
  <si>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</si>
  <si>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</si>
  <si>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plynoměru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</si>
  <si>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</si>
  <si>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</si>
  <si>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</si>
  <si>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</si>
  <si>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</si>
  <si>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</si>
  <si>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</si>
  <si>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</si>
  <si>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</si>
  <si>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</si>
  <si>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</si>
  <si>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</si>
  <si>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</si>
  <si>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</si>
  <si>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</si>
  <si>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Leden 2017 (MWh)</t>
  </si>
  <si>
    <t>Únor 2017 (MWh)</t>
  </si>
  <si>
    <t>Březen 2017 (MWh)</t>
  </si>
  <si>
    <t>Duben 2017 (MWh)</t>
  </si>
  <si>
    <t>Květen 2017 (MWh)</t>
  </si>
  <si>
    <t>Červen 2017 (MWh)</t>
  </si>
  <si>
    <t>Červenec 2017 (MWh)</t>
  </si>
  <si>
    <t>Srpen 2017 (MWh)</t>
  </si>
  <si>
    <t>Září 2017 (MWh)</t>
  </si>
  <si>
    <t>Říjen 2017 (MWh)</t>
  </si>
  <si>
    <t>Listopad 2017 (MWh)</t>
  </si>
  <si>
    <t>Prosinec 2017 (MWh)</t>
  </si>
  <si>
    <t>Celkem (MWh)</t>
  </si>
  <si>
    <t>Teplo Přerov, a.s.</t>
  </si>
  <si>
    <t>25391453</t>
  </si>
  <si>
    <t>CZ25391453</t>
  </si>
  <si>
    <t>Blahoslavova</t>
  </si>
  <si>
    <t>Přerov</t>
  </si>
  <si>
    <t>Ing. Jaroslav</t>
  </si>
  <si>
    <t>Klvač</t>
  </si>
  <si>
    <t>ředitel</t>
  </si>
  <si>
    <t>jklvac@teploprerov.cz</t>
  </si>
  <si>
    <t>Tyršova 404/68</t>
  </si>
  <si>
    <t>Tyršova</t>
  </si>
  <si>
    <t>RWE GasNet (SMP)</t>
  </si>
  <si>
    <t>27ZG700Z00062273</t>
  </si>
  <si>
    <t>4135370</t>
  </si>
  <si>
    <t>nad 63 MWh</t>
  </si>
  <si>
    <t>Blahoslavova 1499/7</t>
  </si>
  <si>
    <t>ved. marketingu</t>
  </si>
  <si>
    <t>marketing@teploprerov.cz</t>
  </si>
  <si>
    <t>153172938/0300</t>
  </si>
  <si>
    <t>měsíčně</t>
  </si>
  <si>
    <t>bankovní převod</t>
  </si>
  <si>
    <t>15. den v měsíci</t>
  </si>
  <si>
    <t>ANO</t>
  </si>
  <si>
    <t>rok</t>
  </si>
  <si>
    <t>21. dnů po vystavení</t>
  </si>
  <si>
    <t>poštou i e-mailem</t>
  </si>
  <si>
    <t>mimořádná fakturace vždy k 31.12. na základě samoodečtu, faktury poštou + v PDF na e-mail marketing@teploprerov.cz</t>
  </si>
  <si>
    <t>27ZG700Z0006230E</t>
  </si>
  <si>
    <t>21168051</t>
  </si>
  <si>
    <t>Č. Drahlovského 424/3</t>
  </si>
  <si>
    <t>Č. Drahlovského</t>
  </si>
  <si>
    <t>27ZG700Z0006231C</t>
  </si>
  <si>
    <t>3947621</t>
  </si>
  <si>
    <t>Na hrázi 2255/32</t>
  </si>
  <si>
    <t>Na hrázi</t>
  </si>
  <si>
    <t>27ZG700Z0007690C</t>
  </si>
  <si>
    <t>7043284</t>
  </si>
  <si>
    <t>od 35 MWh do 40 MWh</t>
  </si>
  <si>
    <t>27ZG700Z0007691A</t>
  </si>
  <si>
    <t>5044691</t>
  </si>
  <si>
    <t>U Strhance 2190/13</t>
  </si>
  <si>
    <t>U Strhance</t>
  </si>
  <si>
    <t>27ZG700Z00076928</t>
  </si>
  <si>
    <t>4071209</t>
  </si>
  <si>
    <t>od 55 MWh do 63 MWh</t>
  </si>
  <si>
    <t>27ZG700Z00076936</t>
  </si>
  <si>
    <t>5535707</t>
  </si>
  <si>
    <t>Jižní čtvrť II 2491/5</t>
  </si>
  <si>
    <t>Jižní čtvrť II</t>
  </si>
  <si>
    <t>27ZG700Z00076944</t>
  </si>
  <si>
    <t>24985226</t>
  </si>
  <si>
    <t>Jižní čtvrť II 2534/13</t>
  </si>
  <si>
    <t>27ZG700Z00076952</t>
  </si>
  <si>
    <t>6906853</t>
  </si>
  <si>
    <t>Na hrázi 804/34</t>
  </si>
  <si>
    <t>27ZG700Z0007698X</t>
  </si>
  <si>
    <t>24985222</t>
  </si>
  <si>
    <t>od 40 MWh do 45 MWh</t>
  </si>
  <si>
    <t>27ZG700Z0007699V</t>
  </si>
  <si>
    <t>7043547</t>
  </si>
  <si>
    <t>gen. Štefánika 1991/6</t>
  </si>
  <si>
    <t>gen. Štefánika</t>
  </si>
  <si>
    <t>27ZG700Z0007700Z</t>
  </si>
  <si>
    <t>5450711</t>
  </si>
  <si>
    <t>od 50 MWh do 55 MWh</t>
  </si>
  <si>
    <t>9. května 2481/107</t>
  </si>
  <si>
    <t>9. května</t>
  </si>
  <si>
    <t>27ZG700Z0017425P</t>
  </si>
  <si>
    <t>4058679</t>
  </si>
  <si>
    <t>Blahoslavova 79/3</t>
  </si>
  <si>
    <t>79/3</t>
  </si>
  <si>
    <t>27ZG700Z0018417J</t>
  </si>
  <si>
    <t>5361840</t>
  </si>
  <si>
    <t>U rybníka 714/9</t>
  </si>
  <si>
    <t>U rybníka</t>
  </si>
  <si>
    <t>27ZG700Z0018528A</t>
  </si>
  <si>
    <t>4036607</t>
  </si>
  <si>
    <t>Horní náměstí 9/9</t>
  </si>
  <si>
    <t>Horní náměstí</t>
  </si>
  <si>
    <t>27ZG700Z00227027</t>
  </si>
  <si>
    <t>3424899</t>
  </si>
  <si>
    <t>gen. Štefánika 2200/10</t>
  </si>
  <si>
    <t>27ZG700Z00243308</t>
  </si>
  <si>
    <t>3678849</t>
  </si>
  <si>
    <t>Horní náměstí 1/1</t>
  </si>
  <si>
    <t>27ZG700Z0025634K</t>
  </si>
  <si>
    <t>23325002</t>
  </si>
  <si>
    <t>Jižní čtvrť I 2472/25</t>
  </si>
  <si>
    <t>Jižní Čtvrť I</t>
  </si>
  <si>
    <t>27ZG700Z0027978F</t>
  </si>
  <si>
    <t>3424886</t>
  </si>
  <si>
    <t>Žerotínovo nám. 211/36</t>
  </si>
  <si>
    <t>Žerotínovo nám.</t>
  </si>
  <si>
    <t>211/36</t>
  </si>
  <si>
    <t>27ZG700Z0018696Q</t>
  </si>
  <si>
    <t>5102424</t>
  </si>
  <si>
    <t>nám. T.G.Masaryka 80/1, 75002 Přerov</t>
  </si>
  <si>
    <t>nám. T.G.Masaryka</t>
  </si>
  <si>
    <t>27ZG700Z0018418H</t>
  </si>
  <si>
    <t>5319090</t>
  </si>
  <si>
    <t>od 0 MWh do 1,89 MWh</t>
  </si>
  <si>
    <t>Technické služby města Přerova, s.r.o.</t>
  </si>
  <si>
    <t>27841090</t>
  </si>
  <si>
    <t>CZ27841090</t>
  </si>
  <si>
    <t>Na Hrázi</t>
  </si>
  <si>
    <t>Přerov I - Město</t>
  </si>
  <si>
    <t>Ing. Bohumír</t>
  </si>
  <si>
    <t>Střelec</t>
  </si>
  <si>
    <t>jednatel</t>
  </si>
  <si>
    <t>bohumir.strelec@tsmpr.cz</t>
  </si>
  <si>
    <t>Žerotínovo nám. 641/16, 75002 Přerov</t>
  </si>
  <si>
    <t>27ZG700Z00174598</t>
  </si>
  <si>
    <t>3810824</t>
  </si>
  <si>
    <t>od 7,56 MWh do 15 MWh</t>
  </si>
  <si>
    <t>Na Hrázi 3165/17</t>
  </si>
  <si>
    <t>Monika</t>
  </si>
  <si>
    <t>Dulovczová</t>
  </si>
  <si>
    <t>finanční účetní</t>
  </si>
  <si>
    <t>fakturace@tsmpr.cz</t>
  </si>
  <si>
    <t>mimořádná fakturace vždy k 31.12. na základě samoodečtu, faktury poštou + v PDF na e-mail fakturace@tsmpr.cz</t>
  </si>
  <si>
    <t>Svrčov 9, 75002 Přerov</t>
  </si>
  <si>
    <t>Svrčov</t>
  </si>
  <si>
    <t>27ZG700Z05852326</t>
  </si>
  <si>
    <t>7420016</t>
  </si>
  <si>
    <t>od 30 MWh do 35 MWh</t>
  </si>
  <si>
    <t>Bezručova</t>
  </si>
  <si>
    <t>-</t>
  </si>
  <si>
    <t>27ZG700Z0022610C</t>
  </si>
  <si>
    <t>4070529</t>
  </si>
  <si>
    <t>Gen. Rakovčíka - obřadní síň</t>
  </si>
  <si>
    <t>Gen. Rakovčíka</t>
  </si>
  <si>
    <t>27ZG700Z00173982</t>
  </si>
  <si>
    <t>9. května 591/34 - Květena</t>
  </si>
  <si>
    <t>27ZG700Z0018701M</t>
  </si>
  <si>
    <t>6031310</t>
  </si>
  <si>
    <t>9. května 591/34 - hřbitov, šatny</t>
  </si>
  <si>
    <t>27ZG700Z0018699K</t>
  </si>
  <si>
    <t>3801913</t>
  </si>
  <si>
    <t>Na Hrázi 17, 75002 Přerov</t>
  </si>
  <si>
    <t>27ZG700Z0018513N</t>
  </si>
  <si>
    <t>255215126/0300</t>
  </si>
  <si>
    <t>Palackého 77/1, 75002 Přerov</t>
  </si>
  <si>
    <t xml:space="preserve">Palackého </t>
  </si>
  <si>
    <t>27ZG700Z0018471D</t>
  </si>
  <si>
    <t>10649552</t>
  </si>
  <si>
    <t>Lucie</t>
  </si>
  <si>
    <t>Kiesewetterová</t>
  </si>
  <si>
    <t>Celková spotřeba v MWh za rok 2018</t>
  </si>
  <si>
    <t>5890563</t>
  </si>
  <si>
    <t>5890785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</si>
</sst>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4" borderId="10" xfId="0" applyFont="1" applyFill="1" applyBorder="1" applyAlignment="1">
      <alignment horizontal="center" vertical="center" wrapText="1"/>
    </xf>
    <xf numFmtId="17" fontId="19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16" fillId="0" borderId="0" xfId="0" applyNumberFormat="1" applyFont="1"/>
    <xf numFmtId="164" fontId="16" fillId="0" borderId="0" xfId="0" applyNumberFormat="1" applyFont="1"/>
    <xf numFmtId="0" fontId="19" fillId="35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/>
    <xf numFmtId="165" fontId="16" fillId="36" borderId="15" xfId="0" applyNumberFormat="1" applyFont="1" applyFill="1" applyBorder="1"/>
    <xf numFmtId="164" fontId="18" fillId="0" borderId="10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1"/>
  <sheetViews>
    <sheetView showGridLines="0" tabSelected="1" topLeftCell="A19" zoomScale="80" zoomScaleNormal="80" workbookViewId="0">
      <selection activeCell="BO41" sqref="BO41"/>
    </sheetView>
  </sheetViews>
  <sheetFormatPr defaultRowHeight="15" x14ac:dyDescent="0.25"/>
  <cols>
    <col min="1" max="1" width="33.85546875" bestFit="1" customWidth="1"/>
    <col min="2" max="2" width="9.85546875" bestFit="1" customWidth="1"/>
    <col min="3" max="3" width="11.7109375" bestFit="1" customWidth="1"/>
    <col min="4" max="4" width="12.42578125" bestFit="1" customWidth="1"/>
    <col min="5" max="5" width="5.5703125" bestFit="1" customWidth="1"/>
    <col min="6" max="6" width="4.42578125" bestFit="1" customWidth="1"/>
    <col min="7" max="7" width="14.42578125" bestFit="1" customWidth="1"/>
    <col min="8" max="8" width="6.5703125" bestFit="1" customWidth="1"/>
    <col min="9" max="9" width="11.7109375" bestFit="1" customWidth="1"/>
    <col min="10" max="11" width="8.42578125" bestFit="1" customWidth="1"/>
    <col min="12" max="12" width="11.5703125" bestFit="1" customWidth="1"/>
    <col min="13" max="13" width="24.28515625" bestFit="1" customWidth="1"/>
    <col min="14" max="14" width="34.5703125" bestFit="1" customWidth="1"/>
    <col min="15" max="15" width="17.42578125" bestFit="1" customWidth="1"/>
    <col min="16" max="16" width="7.28515625" bestFit="1" customWidth="1"/>
    <col min="17" max="17" width="4.42578125" bestFit="1" customWidth="1"/>
    <col min="18" max="18" width="6.7109375" bestFit="1" customWidth="1"/>
    <col min="19" max="19" width="6.5703125" bestFit="1" customWidth="1"/>
    <col min="20" max="20" width="16.7109375" bestFit="1" customWidth="1"/>
    <col min="21" max="21" width="19.140625" bestFit="1" customWidth="1"/>
    <col min="22" max="22" width="14.85546875" bestFit="1" customWidth="1"/>
    <col min="23" max="23" width="24.28515625" bestFit="1" customWidth="1"/>
    <col min="24" max="35" width="6" bestFit="1" customWidth="1"/>
    <col min="36" max="36" width="21.28515625" bestFit="1" customWidth="1"/>
    <col min="37" max="37" width="19.28515625" bestFit="1" customWidth="1"/>
    <col min="38" max="38" width="8.5703125" bestFit="1" customWidth="1"/>
    <col min="39" max="39" width="6.5703125" bestFit="1" customWidth="1"/>
    <col min="40" max="40" width="7.42578125" bestFit="1" customWidth="1"/>
    <col min="41" max="41" width="10.7109375" bestFit="1" customWidth="1"/>
    <col min="42" max="42" width="15" bestFit="1" customWidth="1"/>
    <col min="43" max="43" width="11.5703125" bestFit="1" customWidth="1"/>
    <col min="44" max="44" width="24.28515625" bestFit="1" customWidth="1"/>
    <col min="45" max="45" width="16" bestFit="1" customWidth="1"/>
    <col min="46" max="46" width="14.28515625" bestFit="1" customWidth="1"/>
    <col min="47" max="47" width="37.28515625" bestFit="1" customWidth="1"/>
    <col min="48" max="48" width="20.7109375" bestFit="1" customWidth="1"/>
    <col min="49" max="49" width="24.5703125" bestFit="1" customWidth="1"/>
    <col min="50" max="50" width="35.140625" bestFit="1" customWidth="1"/>
    <col min="51" max="51" width="15.5703125" bestFit="1" customWidth="1"/>
    <col min="52" max="52" width="28.42578125" bestFit="1" customWidth="1"/>
    <col min="53" max="53" width="18.7109375" bestFit="1" customWidth="1"/>
    <col min="54" max="54" width="40.28515625" bestFit="1" customWidth="1"/>
    <col min="55" max="55" width="34.5703125" bestFit="1" customWidth="1"/>
    <col min="56" max="56" width="23.140625" bestFit="1" customWidth="1"/>
    <col min="57" max="57" width="59.28515625" bestFit="1" customWidth="1"/>
    <col min="58" max="58" width="17.28515625" bestFit="1" customWidth="1"/>
    <col min="59" max="59" width="16.28515625" bestFit="1" customWidth="1"/>
    <col min="60" max="60" width="17.85546875" bestFit="1" customWidth="1"/>
    <col min="61" max="61" width="17.7109375" bestFit="1" customWidth="1"/>
    <col min="62" max="63" width="18" bestFit="1" customWidth="1"/>
    <col min="64" max="64" width="20.140625" bestFit="1" customWidth="1"/>
    <col min="65" max="65" width="17" bestFit="1" customWidth="1"/>
    <col min="66" max="66" width="15.140625" bestFit="1" customWidth="1"/>
    <col min="67" max="67" width="16.42578125" bestFit="1" customWidth="1"/>
    <col min="68" max="68" width="35" bestFit="1" customWidth="1"/>
    <col min="69" max="69" width="19.42578125" bestFit="1" customWidth="1"/>
    <col min="70" max="70" width="13.5703125" bestFit="1" customWidth="1"/>
  </cols>
  <sheetData>
    <row r="2" spans="1:70" ht="18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70" ht="15" customHeight="1" x14ac:dyDescent="0.25">
      <c r="A4" s="15" t="s">
        <v>1</v>
      </c>
      <c r="B4" s="16"/>
      <c r="C4" s="16"/>
      <c r="D4" s="16"/>
      <c r="E4" s="16"/>
      <c r="F4" s="16"/>
      <c r="G4" s="16"/>
      <c r="H4" s="17"/>
      <c r="I4" s="15" t="s">
        <v>2</v>
      </c>
      <c r="J4" s="16"/>
      <c r="K4" s="16"/>
      <c r="L4" s="16"/>
      <c r="M4" s="17"/>
      <c r="N4" s="15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5" t="s">
        <v>4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" t="s">
        <v>5</v>
      </c>
      <c r="AK4" s="16"/>
      <c r="AL4" s="16"/>
      <c r="AM4" s="17"/>
      <c r="AN4" s="15" t="s">
        <v>6</v>
      </c>
      <c r="AO4" s="16"/>
      <c r="AP4" s="16"/>
      <c r="AQ4" s="16"/>
      <c r="AR4" s="17"/>
      <c r="AS4" s="15" t="s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8" t="s">
        <v>8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x14ac:dyDescent="0.2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1" t="s">
        <v>22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23</v>
      </c>
      <c r="U5" s="1" t="s">
        <v>24</v>
      </c>
      <c r="V5" s="1" t="s">
        <v>25</v>
      </c>
      <c r="W5" s="1" t="s">
        <v>26</v>
      </c>
      <c r="X5" s="2">
        <v>42736</v>
      </c>
      <c r="Y5" s="2">
        <v>42767</v>
      </c>
      <c r="Z5" s="2">
        <v>42795</v>
      </c>
      <c r="AA5" s="2">
        <v>42826</v>
      </c>
      <c r="AB5" s="2">
        <v>42856</v>
      </c>
      <c r="AC5" s="2">
        <v>42887</v>
      </c>
      <c r="AD5" s="2">
        <v>42917</v>
      </c>
      <c r="AE5" s="2">
        <v>42948</v>
      </c>
      <c r="AF5" s="2">
        <v>42979</v>
      </c>
      <c r="AG5" s="2">
        <v>43009</v>
      </c>
      <c r="AH5" s="2">
        <v>43040</v>
      </c>
      <c r="AI5" s="2">
        <v>43070</v>
      </c>
      <c r="AJ5" s="1" t="s">
        <v>9</v>
      </c>
      <c r="AK5" s="1" t="s">
        <v>27</v>
      </c>
      <c r="AL5" s="1" t="s">
        <v>15</v>
      </c>
      <c r="AM5" s="1" t="s">
        <v>16</v>
      </c>
      <c r="AN5" s="1" t="s">
        <v>17</v>
      </c>
      <c r="AO5" s="1" t="s">
        <v>18</v>
      </c>
      <c r="AP5" s="1" t="s">
        <v>19</v>
      </c>
      <c r="AQ5" s="1" t="s">
        <v>20</v>
      </c>
      <c r="AR5" s="1" t="s">
        <v>21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36</v>
      </c>
      <c r="BB5" s="1" t="s">
        <v>37</v>
      </c>
      <c r="BC5" s="1" t="s">
        <v>38</v>
      </c>
      <c r="BD5" s="1" t="s">
        <v>39</v>
      </c>
      <c r="BE5" s="1" t="s">
        <v>40</v>
      </c>
      <c r="BF5" s="11" t="s">
        <v>41</v>
      </c>
      <c r="BG5" s="11" t="s">
        <v>42</v>
      </c>
      <c r="BH5" s="11" t="s">
        <v>43</v>
      </c>
      <c r="BI5" s="11" t="s">
        <v>44</v>
      </c>
      <c r="BJ5" s="11" t="s">
        <v>45</v>
      </c>
      <c r="BK5" s="11" t="s">
        <v>46</v>
      </c>
      <c r="BL5" s="11" t="s">
        <v>47</v>
      </c>
      <c r="BM5" s="11" t="s">
        <v>48</v>
      </c>
      <c r="BN5" s="11" t="s">
        <v>49</v>
      </c>
      <c r="BO5" s="11" t="s">
        <v>50</v>
      </c>
      <c r="BP5" s="11" t="s">
        <v>51</v>
      </c>
      <c r="BQ5" s="11" t="s">
        <v>52</v>
      </c>
      <c r="BR5" s="11" t="s">
        <v>53</v>
      </c>
    </row>
    <row r="6" spans="1:70" ht="26.25" x14ac:dyDescent="0.25">
      <c r="A6" s="4" t="s">
        <v>54</v>
      </c>
      <c r="B6" s="5" t="s">
        <v>55</v>
      </c>
      <c r="C6" s="5" t="s">
        <v>56</v>
      </c>
      <c r="D6" s="4" t="s">
        <v>57</v>
      </c>
      <c r="E6" s="4">
        <v>1499</v>
      </c>
      <c r="F6" s="4">
        <v>7</v>
      </c>
      <c r="G6" s="4" t="s">
        <v>58</v>
      </c>
      <c r="H6" s="4">
        <v>75329</v>
      </c>
      <c r="I6" s="4" t="s">
        <v>59</v>
      </c>
      <c r="J6" s="4" t="s">
        <v>60</v>
      </c>
      <c r="K6" s="4" t="s">
        <v>61</v>
      </c>
      <c r="L6" s="6">
        <v>606678000</v>
      </c>
      <c r="M6" s="4" t="s">
        <v>62</v>
      </c>
      <c r="N6" s="4" t="s">
        <v>63</v>
      </c>
      <c r="O6" s="4" t="s">
        <v>64</v>
      </c>
      <c r="P6" s="4">
        <v>404</v>
      </c>
      <c r="Q6" s="4">
        <v>68</v>
      </c>
      <c r="R6" s="4" t="s">
        <v>58</v>
      </c>
      <c r="S6" s="4">
        <v>75002</v>
      </c>
      <c r="T6" s="4" t="s">
        <v>65</v>
      </c>
      <c r="U6" s="5" t="s">
        <v>66</v>
      </c>
      <c r="V6" s="5" t="s">
        <v>67</v>
      </c>
      <c r="W6" s="4" t="s">
        <v>68</v>
      </c>
      <c r="X6" s="7">
        <v>0.246</v>
      </c>
      <c r="Y6" s="7">
        <v>0.246</v>
      </c>
      <c r="Z6" s="7">
        <v>0.246</v>
      </c>
      <c r="AA6" s="7">
        <v>0.246</v>
      </c>
      <c r="AB6" s="7">
        <v>0.246</v>
      </c>
      <c r="AC6" s="7">
        <v>0.246</v>
      </c>
      <c r="AD6" s="7">
        <v>0.246</v>
      </c>
      <c r="AE6" s="7">
        <v>0.246</v>
      </c>
      <c r="AF6" s="7">
        <v>0.246</v>
      </c>
      <c r="AG6" s="7">
        <v>0.246</v>
      </c>
      <c r="AH6" s="7">
        <v>0.246</v>
      </c>
      <c r="AI6" s="7">
        <v>0.246</v>
      </c>
      <c r="AJ6" s="4" t="s">
        <v>54</v>
      </c>
      <c r="AK6" s="4" t="s">
        <v>69</v>
      </c>
      <c r="AL6" s="4" t="s">
        <v>58</v>
      </c>
      <c r="AM6" s="4">
        <v>75329</v>
      </c>
      <c r="AN6" s="4" t="s">
        <v>199</v>
      </c>
      <c r="AO6" s="4" t="s">
        <v>200</v>
      </c>
      <c r="AP6" s="4" t="s">
        <v>70</v>
      </c>
      <c r="AQ6" s="6">
        <v>581250871</v>
      </c>
      <c r="AR6" s="4" t="s">
        <v>71</v>
      </c>
      <c r="AS6" s="4" t="s">
        <v>72</v>
      </c>
      <c r="AT6" s="4" t="s">
        <v>73</v>
      </c>
      <c r="AU6" s="4" t="s">
        <v>74</v>
      </c>
      <c r="AV6" s="8">
        <v>0.8</v>
      </c>
      <c r="AW6" s="4" t="s">
        <v>75</v>
      </c>
      <c r="AX6" s="4" t="s">
        <v>76</v>
      </c>
      <c r="AY6" s="4" t="s">
        <v>77</v>
      </c>
      <c r="AZ6" s="4" t="s">
        <v>74</v>
      </c>
      <c r="BA6" s="4" t="s">
        <v>78</v>
      </c>
      <c r="BB6" s="4" t="s">
        <v>76</v>
      </c>
      <c r="BC6" s="4" t="s">
        <v>79</v>
      </c>
      <c r="BD6" s="4" t="s">
        <v>76</v>
      </c>
      <c r="BE6" s="4" t="s">
        <v>80</v>
      </c>
      <c r="BF6" s="14">
        <v>49.697989999999997</v>
      </c>
      <c r="BG6" s="7">
        <v>56.563499999999998</v>
      </c>
      <c r="BH6" s="7">
        <v>54.649079999999998</v>
      </c>
      <c r="BI6" s="7">
        <v>13.73104</v>
      </c>
      <c r="BJ6" s="7">
        <f>1.39731+8.97799</f>
        <v>10.375299999999999</v>
      </c>
      <c r="BK6" s="7">
        <v>3.7078199999999999</v>
      </c>
      <c r="BL6" s="7">
        <v>3.6968200000000002</v>
      </c>
      <c r="BM6" s="7">
        <v>3.71882</v>
      </c>
      <c r="BN6" s="7">
        <v>12.06967</v>
      </c>
      <c r="BO6" s="7">
        <v>20.453520000000001</v>
      </c>
      <c r="BP6" s="7">
        <v>42.590420000000002</v>
      </c>
      <c r="BQ6" s="7">
        <v>51.810459999999999</v>
      </c>
      <c r="BR6" s="7">
        <v>302.29537499999998</v>
      </c>
    </row>
    <row r="7" spans="1:70" ht="26.25" x14ac:dyDescent="0.25">
      <c r="A7" s="4" t="s">
        <v>54</v>
      </c>
      <c r="B7" s="5" t="s">
        <v>55</v>
      </c>
      <c r="C7" s="5" t="s">
        <v>56</v>
      </c>
      <c r="D7" s="4" t="s">
        <v>57</v>
      </c>
      <c r="E7" s="4">
        <v>1499</v>
      </c>
      <c r="F7" s="4">
        <v>7</v>
      </c>
      <c r="G7" s="4" t="s">
        <v>58</v>
      </c>
      <c r="H7" s="4">
        <v>75329</v>
      </c>
      <c r="I7" s="4" t="s">
        <v>59</v>
      </c>
      <c r="J7" s="4" t="s">
        <v>60</v>
      </c>
      <c r="K7" s="4" t="s">
        <v>61</v>
      </c>
      <c r="L7" s="6">
        <v>606678000</v>
      </c>
      <c r="M7" s="4" t="s">
        <v>62</v>
      </c>
      <c r="N7" s="4" t="s">
        <v>69</v>
      </c>
      <c r="O7" s="4" t="s">
        <v>57</v>
      </c>
      <c r="P7" s="4">
        <v>1499</v>
      </c>
      <c r="Q7" s="4">
        <v>7</v>
      </c>
      <c r="R7" s="4" t="s">
        <v>58</v>
      </c>
      <c r="S7" s="4">
        <v>75002</v>
      </c>
      <c r="T7" s="4" t="s">
        <v>65</v>
      </c>
      <c r="U7" s="5" t="s">
        <v>81</v>
      </c>
      <c r="V7" s="5" t="s">
        <v>82</v>
      </c>
      <c r="W7" s="4" t="s">
        <v>68</v>
      </c>
      <c r="X7" s="7">
        <v>6.6000000000000003E-2</v>
      </c>
      <c r="Y7" s="7">
        <v>6.6000000000000003E-2</v>
      </c>
      <c r="Z7" s="7">
        <v>6.6000000000000003E-2</v>
      </c>
      <c r="AA7" s="7">
        <v>6.6000000000000003E-2</v>
      </c>
      <c r="AB7" s="7">
        <v>6.6000000000000003E-2</v>
      </c>
      <c r="AC7" s="7">
        <v>6.6000000000000003E-2</v>
      </c>
      <c r="AD7" s="7">
        <v>6.6000000000000003E-2</v>
      </c>
      <c r="AE7" s="7">
        <v>6.6000000000000003E-2</v>
      </c>
      <c r="AF7" s="7">
        <v>6.6000000000000003E-2</v>
      </c>
      <c r="AG7" s="7">
        <v>6.6000000000000003E-2</v>
      </c>
      <c r="AH7" s="7">
        <v>6.6000000000000003E-2</v>
      </c>
      <c r="AI7" s="7">
        <v>6.6000000000000003E-2</v>
      </c>
      <c r="AJ7" s="4" t="s">
        <v>54</v>
      </c>
      <c r="AK7" s="4" t="s">
        <v>69</v>
      </c>
      <c r="AL7" s="4" t="s">
        <v>58</v>
      </c>
      <c r="AM7" s="4">
        <v>75329</v>
      </c>
      <c r="AN7" s="4" t="s">
        <v>199</v>
      </c>
      <c r="AO7" s="4" t="s">
        <v>200</v>
      </c>
      <c r="AP7" s="4" t="s">
        <v>70</v>
      </c>
      <c r="AQ7" s="6">
        <v>581250871</v>
      </c>
      <c r="AR7" s="4" t="s">
        <v>71</v>
      </c>
      <c r="AS7" s="4" t="s">
        <v>72</v>
      </c>
      <c r="AT7" s="4" t="s">
        <v>73</v>
      </c>
      <c r="AU7" s="4" t="s">
        <v>74</v>
      </c>
      <c r="AV7" s="8">
        <v>0.8</v>
      </c>
      <c r="AW7" s="4" t="s">
        <v>75</v>
      </c>
      <c r="AX7" s="4" t="s">
        <v>76</v>
      </c>
      <c r="AY7" s="4" t="s">
        <v>77</v>
      </c>
      <c r="AZ7" s="4" t="s">
        <v>74</v>
      </c>
      <c r="BA7" s="4" t="s">
        <v>78</v>
      </c>
      <c r="BB7" s="4" t="s">
        <v>76</v>
      </c>
      <c r="BC7" s="4" t="s">
        <v>79</v>
      </c>
      <c r="BD7" s="4" t="s">
        <v>76</v>
      </c>
      <c r="BE7" s="4" t="s">
        <v>80</v>
      </c>
      <c r="BF7" s="14">
        <f>18.99078+0.79343</f>
        <v>19.784210000000002</v>
      </c>
      <c r="BG7" s="7">
        <v>13.405900000000001</v>
      </c>
      <c r="BH7" s="7">
        <v>10.90537</v>
      </c>
      <c r="BI7" s="7">
        <v>8.4489099999999997</v>
      </c>
      <c r="BJ7" s="7">
        <f>1.55319+1.78521</f>
        <v>3.3384</v>
      </c>
      <c r="BK7" s="7">
        <v>0.94769999999999999</v>
      </c>
      <c r="BL7" s="7">
        <v>0.94769999999999999</v>
      </c>
      <c r="BM7" s="7">
        <v>0.94769999999999999</v>
      </c>
      <c r="BN7" s="7">
        <v>3.0965699999999998</v>
      </c>
      <c r="BO7" s="7">
        <v>5.2454299999999998</v>
      </c>
      <c r="BP7" s="7">
        <v>10.920629999999999</v>
      </c>
      <c r="BQ7" s="7">
        <v>13.28988</v>
      </c>
      <c r="BR7" s="7">
        <f>37.97425+53.30415</f>
        <v>91.278400000000005</v>
      </c>
    </row>
    <row r="8" spans="1:70" ht="26.25" x14ac:dyDescent="0.25">
      <c r="A8" s="4" t="s">
        <v>54</v>
      </c>
      <c r="B8" s="5" t="s">
        <v>55</v>
      </c>
      <c r="C8" s="5" t="s">
        <v>56</v>
      </c>
      <c r="D8" s="4" t="s">
        <v>57</v>
      </c>
      <c r="E8" s="4">
        <v>1499</v>
      </c>
      <c r="F8" s="4">
        <v>7</v>
      </c>
      <c r="G8" s="4" t="s">
        <v>58</v>
      </c>
      <c r="H8" s="4">
        <v>75329</v>
      </c>
      <c r="I8" s="4" t="s">
        <v>59</v>
      </c>
      <c r="J8" s="4" t="s">
        <v>60</v>
      </c>
      <c r="K8" s="4" t="s">
        <v>61</v>
      </c>
      <c r="L8" s="6">
        <v>606678000</v>
      </c>
      <c r="M8" s="4" t="s">
        <v>62</v>
      </c>
      <c r="N8" s="4" t="s">
        <v>83</v>
      </c>
      <c r="O8" s="4" t="s">
        <v>84</v>
      </c>
      <c r="P8" s="4">
        <v>424</v>
      </c>
      <c r="Q8" s="4">
        <v>3</v>
      </c>
      <c r="R8" s="4" t="s">
        <v>58</v>
      </c>
      <c r="S8" s="4">
        <v>75002</v>
      </c>
      <c r="T8" s="4" t="s">
        <v>65</v>
      </c>
      <c r="U8" s="5" t="s">
        <v>85</v>
      </c>
      <c r="V8" s="5" t="s">
        <v>86</v>
      </c>
      <c r="W8" s="4" t="s">
        <v>68</v>
      </c>
      <c r="X8" s="7">
        <v>0.11700000000000001</v>
      </c>
      <c r="Y8" s="7">
        <v>0.11700000000000001</v>
      </c>
      <c r="Z8" s="7">
        <v>0.11700000000000001</v>
      </c>
      <c r="AA8" s="7">
        <v>0.11700000000000001</v>
      </c>
      <c r="AB8" s="7">
        <v>0.11700000000000001</v>
      </c>
      <c r="AC8" s="7">
        <v>0.11700000000000001</v>
      </c>
      <c r="AD8" s="7">
        <v>0.11700000000000001</v>
      </c>
      <c r="AE8" s="7">
        <v>0.11700000000000001</v>
      </c>
      <c r="AF8" s="7">
        <v>0.11700000000000001</v>
      </c>
      <c r="AG8" s="7">
        <v>0.11700000000000001</v>
      </c>
      <c r="AH8" s="7">
        <v>0.11700000000000001</v>
      </c>
      <c r="AI8" s="7">
        <v>0.11700000000000001</v>
      </c>
      <c r="AJ8" s="4" t="s">
        <v>54</v>
      </c>
      <c r="AK8" s="4" t="s">
        <v>69</v>
      </c>
      <c r="AL8" s="4" t="s">
        <v>58</v>
      </c>
      <c r="AM8" s="4">
        <v>75329</v>
      </c>
      <c r="AN8" s="4" t="s">
        <v>199</v>
      </c>
      <c r="AO8" s="4" t="s">
        <v>200</v>
      </c>
      <c r="AP8" s="4" t="s">
        <v>70</v>
      </c>
      <c r="AQ8" s="6">
        <v>581250871</v>
      </c>
      <c r="AR8" s="4" t="s">
        <v>71</v>
      </c>
      <c r="AS8" s="4" t="s">
        <v>72</v>
      </c>
      <c r="AT8" s="4" t="s">
        <v>73</v>
      </c>
      <c r="AU8" s="4" t="s">
        <v>74</v>
      </c>
      <c r="AV8" s="8">
        <v>0.8</v>
      </c>
      <c r="AW8" s="4" t="s">
        <v>75</v>
      </c>
      <c r="AX8" s="4" t="s">
        <v>76</v>
      </c>
      <c r="AY8" s="4" t="s">
        <v>77</v>
      </c>
      <c r="AZ8" s="4" t="s">
        <v>74</v>
      </c>
      <c r="BA8" s="4" t="s">
        <v>78</v>
      </c>
      <c r="BB8" s="4" t="s">
        <v>76</v>
      </c>
      <c r="BC8" s="4" t="s">
        <v>79</v>
      </c>
      <c r="BD8" s="4" t="s">
        <v>76</v>
      </c>
      <c r="BE8" s="4" t="s">
        <v>80</v>
      </c>
      <c r="BF8" s="14">
        <f>32.96014+2.45096</f>
        <v>35.411100000000005</v>
      </c>
      <c r="BG8" s="7">
        <v>24.722760000000001</v>
      </c>
      <c r="BH8" s="7">
        <v>20.119209999999999</v>
      </c>
      <c r="BI8" s="7">
        <v>15.590260000000001</v>
      </c>
      <c r="BJ8" s="7">
        <v>6.5003799999999998</v>
      </c>
      <c r="BK8" s="7">
        <v>1.93946</v>
      </c>
      <c r="BL8" s="7">
        <v>1.9288000000000001</v>
      </c>
      <c r="BM8" s="7">
        <v>1.95011</v>
      </c>
      <c r="BN8" s="7">
        <v>6.3192199999999996</v>
      </c>
      <c r="BO8" s="7">
        <v>10.69899</v>
      </c>
      <c r="BP8" s="7">
        <v>22.293109999999999</v>
      </c>
      <c r="BQ8" s="7">
        <v>27.10979</v>
      </c>
      <c r="BR8" s="7">
        <v>174.58319</v>
      </c>
    </row>
    <row r="9" spans="1:70" ht="26.25" x14ac:dyDescent="0.25">
      <c r="A9" s="4" t="s">
        <v>54</v>
      </c>
      <c r="B9" s="5" t="s">
        <v>55</v>
      </c>
      <c r="C9" s="5" t="s">
        <v>56</v>
      </c>
      <c r="D9" s="4" t="s">
        <v>57</v>
      </c>
      <c r="E9" s="4">
        <v>1499</v>
      </c>
      <c r="F9" s="4">
        <v>7</v>
      </c>
      <c r="G9" s="4" t="s">
        <v>58</v>
      </c>
      <c r="H9" s="4">
        <v>75329</v>
      </c>
      <c r="I9" s="4" t="s">
        <v>59</v>
      </c>
      <c r="J9" s="4" t="s">
        <v>60</v>
      </c>
      <c r="K9" s="4" t="s">
        <v>61</v>
      </c>
      <c r="L9" s="6">
        <v>606678000</v>
      </c>
      <c r="M9" s="4" t="s">
        <v>62</v>
      </c>
      <c r="N9" s="4" t="s">
        <v>87</v>
      </c>
      <c r="O9" s="4" t="s">
        <v>88</v>
      </c>
      <c r="P9" s="4">
        <v>2255</v>
      </c>
      <c r="Q9" s="4">
        <v>32</v>
      </c>
      <c r="R9" s="4" t="s">
        <v>58</v>
      </c>
      <c r="S9" s="4">
        <v>75002</v>
      </c>
      <c r="T9" s="4" t="s">
        <v>65</v>
      </c>
      <c r="U9" s="5" t="s">
        <v>89</v>
      </c>
      <c r="V9" s="5" t="s">
        <v>90</v>
      </c>
      <c r="W9" s="4" t="s">
        <v>91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 t="s">
        <v>54</v>
      </c>
      <c r="AK9" s="4" t="s">
        <v>69</v>
      </c>
      <c r="AL9" s="4" t="s">
        <v>58</v>
      </c>
      <c r="AM9" s="4">
        <v>75329</v>
      </c>
      <c r="AN9" s="4" t="s">
        <v>199</v>
      </c>
      <c r="AO9" s="4" t="s">
        <v>200</v>
      </c>
      <c r="AP9" s="4" t="s">
        <v>70</v>
      </c>
      <c r="AQ9" s="6">
        <v>581250871</v>
      </c>
      <c r="AR9" s="4" t="s">
        <v>71</v>
      </c>
      <c r="AS9" s="4" t="s">
        <v>72</v>
      </c>
      <c r="AT9" s="4" t="s">
        <v>73</v>
      </c>
      <c r="AU9" s="4" t="s">
        <v>74</v>
      </c>
      <c r="AV9" s="8">
        <v>0.8</v>
      </c>
      <c r="AW9" s="4" t="s">
        <v>75</v>
      </c>
      <c r="AX9" s="4" t="s">
        <v>76</v>
      </c>
      <c r="AY9" s="4" t="s">
        <v>77</v>
      </c>
      <c r="AZ9" s="4" t="s">
        <v>74</v>
      </c>
      <c r="BA9" s="4" t="s">
        <v>78</v>
      </c>
      <c r="BB9" s="4" t="s">
        <v>76</v>
      </c>
      <c r="BC9" s="4" t="s">
        <v>79</v>
      </c>
      <c r="BD9" s="4" t="s">
        <v>76</v>
      </c>
      <c r="BE9" s="4" t="s">
        <v>80</v>
      </c>
      <c r="BF9" s="14">
        <v>8.2445199999999996</v>
      </c>
      <c r="BG9" s="7">
        <v>5.4607999999999999</v>
      </c>
      <c r="BH9" s="7">
        <v>4.0529400000000004</v>
      </c>
      <c r="BI9" s="7">
        <v>3.2530199999999998</v>
      </c>
      <c r="BJ9" s="7">
        <v>1.3545400000000001</v>
      </c>
      <c r="BK9" s="7">
        <v>0.35197000000000001</v>
      </c>
      <c r="BL9" s="7">
        <v>0.35197000000000001</v>
      </c>
      <c r="BM9" s="7">
        <v>0.36263000000000001</v>
      </c>
      <c r="BN9" s="7">
        <f>0.41596+0.44796</f>
        <v>0.86392000000000002</v>
      </c>
      <c r="BO9" s="7">
        <v>3.0930300000000002</v>
      </c>
      <c r="BP9" s="7">
        <v>4.8955299999999999</v>
      </c>
      <c r="BQ9" s="7">
        <v>6.3993799999999998</v>
      </c>
      <c r="BR9" s="7">
        <v>38.684249999999999</v>
      </c>
    </row>
    <row r="10" spans="1:70" ht="26.25" x14ac:dyDescent="0.25">
      <c r="A10" s="4" t="s">
        <v>54</v>
      </c>
      <c r="B10" s="5" t="s">
        <v>55</v>
      </c>
      <c r="C10" s="5" t="s">
        <v>56</v>
      </c>
      <c r="D10" s="4" t="s">
        <v>57</v>
      </c>
      <c r="E10" s="4">
        <v>1499</v>
      </c>
      <c r="F10" s="4">
        <v>7</v>
      </c>
      <c r="G10" s="4" t="s">
        <v>58</v>
      </c>
      <c r="H10" s="4">
        <v>75329</v>
      </c>
      <c r="I10" s="4" t="s">
        <v>59</v>
      </c>
      <c r="J10" s="4" t="s">
        <v>60</v>
      </c>
      <c r="K10" s="4" t="s">
        <v>61</v>
      </c>
      <c r="L10" s="6">
        <v>606678000</v>
      </c>
      <c r="M10" s="4" t="s">
        <v>62</v>
      </c>
      <c r="N10" s="4" t="s">
        <v>87</v>
      </c>
      <c r="O10" s="4" t="s">
        <v>88</v>
      </c>
      <c r="P10" s="4">
        <v>2255</v>
      </c>
      <c r="Q10" s="4">
        <v>32</v>
      </c>
      <c r="R10" s="4" t="s">
        <v>58</v>
      </c>
      <c r="S10" s="4">
        <v>75002</v>
      </c>
      <c r="T10" s="4" t="s">
        <v>65</v>
      </c>
      <c r="U10" s="5" t="s">
        <v>92</v>
      </c>
      <c r="V10" s="5" t="s">
        <v>93</v>
      </c>
      <c r="W10" s="4" t="s">
        <v>68</v>
      </c>
      <c r="X10" s="7">
        <v>9.6000000000000002E-2</v>
      </c>
      <c r="Y10" s="7">
        <v>9.6000000000000002E-2</v>
      </c>
      <c r="Z10" s="7">
        <v>9.6000000000000002E-2</v>
      </c>
      <c r="AA10" s="7">
        <v>9.6000000000000002E-2</v>
      </c>
      <c r="AB10" s="7">
        <v>9.6000000000000002E-2</v>
      </c>
      <c r="AC10" s="7">
        <v>9.6000000000000002E-2</v>
      </c>
      <c r="AD10" s="7">
        <v>9.6000000000000002E-2</v>
      </c>
      <c r="AE10" s="7">
        <v>9.6000000000000002E-2</v>
      </c>
      <c r="AF10" s="7">
        <v>9.6000000000000002E-2</v>
      </c>
      <c r="AG10" s="7">
        <v>9.6000000000000002E-2</v>
      </c>
      <c r="AH10" s="7">
        <v>9.6000000000000002E-2</v>
      </c>
      <c r="AI10" s="7">
        <v>9.6000000000000002E-2</v>
      </c>
      <c r="AJ10" s="4" t="s">
        <v>54</v>
      </c>
      <c r="AK10" s="4" t="s">
        <v>69</v>
      </c>
      <c r="AL10" s="4" t="s">
        <v>58</v>
      </c>
      <c r="AM10" s="4">
        <v>75329</v>
      </c>
      <c r="AN10" s="4" t="s">
        <v>199</v>
      </c>
      <c r="AO10" s="4" t="s">
        <v>200</v>
      </c>
      <c r="AP10" s="4" t="s">
        <v>70</v>
      </c>
      <c r="AQ10" s="6">
        <v>581250871</v>
      </c>
      <c r="AR10" s="4" t="s">
        <v>71</v>
      </c>
      <c r="AS10" s="4" t="s">
        <v>72</v>
      </c>
      <c r="AT10" s="4" t="s">
        <v>73</v>
      </c>
      <c r="AU10" s="4" t="s">
        <v>74</v>
      </c>
      <c r="AV10" s="8">
        <v>0.8</v>
      </c>
      <c r="AW10" s="4" t="s">
        <v>75</v>
      </c>
      <c r="AX10" s="4" t="s">
        <v>76</v>
      </c>
      <c r="AY10" s="4" t="s">
        <v>77</v>
      </c>
      <c r="AZ10" s="4" t="s">
        <v>74</v>
      </c>
      <c r="BA10" s="4" t="s">
        <v>78</v>
      </c>
      <c r="BB10" s="4" t="s">
        <v>76</v>
      </c>
      <c r="BC10" s="4" t="s">
        <v>79</v>
      </c>
      <c r="BD10" s="4" t="s">
        <v>76</v>
      </c>
      <c r="BE10" s="4" t="s">
        <v>80</v>
      </c>
      <c r="BF10" s="14">
        <v>23.315079999999998</v>
      </c>
      <c r="BG10" s="7">
        <v>15.43317</v>
      </c>
      <c r="BH10" s="7">
        <v>11.44422</v>
      </c>
      <c r="BI10" s="7">
        <v>9.20444</v>
      </c>
      <c r="BJ10" s="7">
        <v>3.8182999999999998</v>
      </c>
      <c r="BK10" s="7">
        <v>0.9919</v>
      </c>
      <c r="BL10" s="7">
        <v>1.00257</v>
      </c>
      <c r="BM10" s="7">
        <v>1.03457</v>
      </c>
      <c r="BN10" s="7">
        <f>1.15189+1.26921</f>
        <v>2.4211</v>
      </c>
      <c r="BO10" s="7">
        <v>8.7458200000000001</v>
      </c>
      <c r="BP10" s="7">
        <v>13.822660000000001</v>
      </c>
      <c r="BQ10" s="7">
        <v>18.078250000000001</v>
      </c>
      <c r="BR10" s="7">
        <v>109.31207999999999</v>
      </c>
    </row>
    <row r="11" spans="1:70" ht="26.25" x14ac:dyDescent="0.25">
      <c r="A11" s="4" t="s">
        <v>54</v>
      </c>
      <c r="B11" s="5" t="s">
        <v>55</v>
      </c>
      <c r="C11" s="5" t="s">
        <v>56</v>
      </c>
      <c r="D11" s="4" t="s">
        <v>57</v>
      </c>
      <c r="E11" s="4">
        <v>1499</v>
      </c>
      <c r="F11" s="4">
        <v>7</v>
      </c>
      <c r="G11" s="4" t="s">
        <v>58</v>
      </c>
      <c r="H11" s="4">
        <v>75329</v>
      </c>
      <c r="I11" s="4" t="s">
        <v>59</v>
      </c>
      <c r="J11" s="4" t="s">
        <v>60</v>
      </c>
      <c r="K11" s="4" t="s">
        <v>61</v>
      </c>
      <c r="L11" s="6">
        <v>606678000</v>
      </c>
      <c r="M11" s="4" t="s">
        <v>62</v>
      </c>
      <c r="N11" s="4" t="s">
        <v>94</v>
      </c>
      <c r="O11" s="4" t="s">
        <v>95</v>
      </c>
      <c r="P11" s="4">
        <v>2190</v>
      </c>
      <c r="Q11" s="4">
        <v>13</v>
      </c>
      <c r="R11" s="4" t="s">
        <v>58</v>
      </c>
      <c r="S11" s="4">
        <v>75002</v>
      </c>
      <c r="T11" s="4" t="s">
        <v>65</v>
      </c>
      <c r="U11" s="5" t="s">
        <v>96</v>
      </c>
      <c r="V11" s="5" t="s">
        <v>97</v>
      </c>
      <c r="W11" s="4" t="s">
        <v>98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" t="s">
        <v>54</v>
      </c>
      <c r="AK11" s="4" t="s">
        <v>69</v>
      </c>
      <c r="AL11" s="4" t="s">
        <v>58</v>
      </c>
      <c r="AM11" s="4">
        <v>75329</v>
      </c>
      <c r="AN11" s="4" t="s">
        <v>199</v>
      </c>
      <c r="AO11" s="4" t="s">
        <v>200</v>
      </c>
      <c r="AP11" s="4" t="s">
        <v>70</v>
      </c>
      <c r="AQ11" s="6">
        <v>581250871</v>
      </c>
      <c r="AR11" s="4" t="s">
        <v>71</v>
      </c>
      <c r="AS11" s="4" t="s">
        <v>72</v>
      </c>
      <c r="AT11" s="4" t="s">
        <v>73</v>
      </c>
      <c r="AU11" s="4" t="s">
        <v>74</v>
      </c>
      <c r="AV11" s="8">
        <v>0.8</v>
      </c>
      <c r="AW11" s="4" t="s">
        <v>75</v>
      </c>
      <c r="AX11" s="4" t="s">
        <v>76</v>
      </c>
      <c r="AY11" s="4" t="s">
        <v>77</v>
      </c>
      <c r="AZ11" s="4" t="s">
        <v>74</v>
      </c>
      <c r="BA11" s="4" t="s">
        <v>78</v>
      </c>
      <c r="BB11" s="4" t="s">
        <v>76</v>
      </c>
      <c r="BC11" s="4" t="s">
        <v>79</v>
      </c>
      <c r="BD11" s="4" t="s">
        <v>76</v>
      </c>
      <c r="BE11" s="4" t="s">
        <v>80</v>
      </c>
      <c r="BF11" s="14">
        <v>11.922180000000001</v>
      </c>
      <c r="BG11" s="7">
        <v>7.8912399999999998</v>
      </c>
      <c r="BH11" s="7">
        <v>5.8544499999999999</v>
      </c>
      <c r="BI11" s="7">
        <v>4.70275</v>
      </c>
      <c r="BJ11" s="7">
        <v>1.9514800000000001</v>
      </c>
      <c r="BK11" s="7">
        <v>0.51185999999999998</v>
      </c>
      <c r="BL11" s="7">
        <v>0.51185999999999998</v>
      </c>
      <c r="BM11" s="7">
        <v>0.52253000000000005</v>
      </c>
      <c r="BN11" s="7">
        <v>1.99414</v>
      </c>
      <c r="BO11" s="7">
        <f>2.6233+0.91709</f>
        <v>3.5403899999999999</v>
      </c>
      <c r="BP11" s="7">
        <v>7.0701299999999998</v>
      </c>
      <c r="BQ11" s="7">
        <v>9.2455499999999997</v>
      </c>
      <c r="BR11" s="7">
        <v>55.718559999999997</v>
      </c>
    </row>
    <row r="12" spans="1:70" ht="26.25" x14ac:dyDescent="0.25">
      <c r="A12" s="4" t="s">
        <v>54</v>
      </c>
      <c r="B12" s="5" t="s">
        <v>55</v>
      </c>
      <c r="C12" s="5" t="s">
        <v>56</v>
      </c>
      <c r="D12" s="4" t="s">
        <v>57</v>
      </c>
      <c r="E12" s="4">
        <v>1499</v>
      </c>
      <c r="F12" s="4">
        <v>7</v>
      </c>
      <c r="G12" s="4" t="s">
        <v>58</v>
      </c>
      <c r="H12" s="4">
        <v>75329</v>
      </c>
      <c r="I12" s="4" t="s">
        <v>59</v>
      </c>
      <c r="J12" s="4" t="s">
        <v>60</v>
      </c>
      <c r="K12" s="4" t="s">
        <v>61</v>
      </c>
      <c r="L12" s="6">
        <v>606678000</v>
      </c>
      <c r="M12" s="4" t="s">
        <v>62</v>
      </c>
      <c r="N12" s="4" t="s">
        <v>94</v>
      </c>
      <c r="O12" s="4" t="s">
        <v>95</v>
      </c>
      <c r="P12" s="4">
        <v>2190</v>
      </c>
      <c r="Q12" s="4">
        <v>13</v>
      </c>
      <c r="R12" s="4" t="s">
        <v>58</v>
      </c>
      <c r="S12" s="4">
        <v>75002</v>
      </c>
      <c r="T12" s="4" t="s">
        <v>65</v>
      </c>
      <c r="U12" s="5" t="s">
        <v>99</v>
      </c>
      <c r="V12" s="5" t="s">
        <v>100</v>
      </c>
      <c r="W12" s="4" t="s">
        <v>68</v>
      </c>
      <c r="X12" s="7">
        <v>0.11</v>
      </c>
      <c r="Y12" s="7">
        <v>0.11</v>
      </c>
      <c r="Z12" s="7">
        <v>0.11</v>
      </c>
      <c r="AA12" s="7">
        <v>0.11</v>
      </c>
      <c r="AB12" s="7">
        <v>0.11</v>
      </c>
      <c r="AC12" s="7">
        <v>0.11</v>
      </c>
      <c r="AD12" s="7">
        <v>0.11</v>
      </c>
      <c r="AE12" s="7">
        <v>0.11</v>
      </c>
      <c r="AF12" s="7">
        <v>0.11</v>
      </c>
      <c r="AG12" s="7">
        <v>0.11</v>
      </c>
      <c r="AH12" s="7">
        <v>0.11</v>
      </c>
      <c r="AI12" s="7">
        <v>0.11</v>
      </c>
      <c r="AJ12" s="4" t="s">
        <v>54</v>
      </c>
      <c r="AK12" s="4" t="s">
        <v>69</v>
      </c>
      <c r="AL12" s="4" t="s">
        <v>58</v>
      </c>
      <c r="AM12" s="4">
        <v>75329</v>
      </c>
      <c r="AN12" s="4" t="s">
        <v>199</v>
      </c>
      <c r="AO12" s="4" t="s">
        <v>200</v>
      </c>
      <c r="AP12" s="4" t="s">
        <v>70</v>
      </c>
      <c r="AQ12" s="6">
        <v>581250871</v>
      </c>
      <c r="AR12" s="4" t="s">
        <v>71</v>
      </c>
      <c r="AS12" s="4" t="s">
        <v>72</v>
      </c>
      <c r="AT12" s="4" t="s">
        <v>73</v>
      </c>
      <c r="AU12" s="4" t="s">
        <v>74</v>
      </c>
      <c r="AV12" s="8">
        <v>0.8</v>
      </c>
      <c r="AW12" s="4" t="s">
        <v>75</v>
      </c>
      <c r="AX12" s="4" t="s">
        <v>76</v>
      </c>
      <c r="AY12" s="4" t="s">
        <v>77</v>
      </c>
      <c r="AZ12" s="4" t="s">
        <v>74</v>
      </c>
      <c r="BA12" s="4" t="s">
        <v>78</v>
      </c>
      <c r="BB12" s="4" t="s">
        <v>76</v>
      </c>
      <c r="BC12" s="4" t="s">
        <v>79</v>
      </c>
      <c r="BD12" s="4" t="s">
        <v>76</v>
      </c>
      <c r="BE12" s="4" t="s">
        <v>80</v>
      </c>
      <c r="BF12" s="14">
        <v>33.815049999999999</v>
      </c>
      <c r="BG12" s="7">
        <v>22.372730000000001</v>
      </c>
      <c r="BH12" s="7">
        <v>16.614260000000002</v>
      </c>
      <c r="BI12" s="7">
        <v>13.34046</v>
      </c>
      <c r="BJ12" s="7">
        <v>5.5345300000000002</v>
      </c>
      <c r="BK12" s="7">
        <v>1.45028</v>
      </c>
      <c r="BL12" s="7">
        <v>1.4396199999999999</v>
      </c>
      <c r="BM12" s="7">
        <v>1.5036</v>
      </c>
      <c r="BN12" s="7">
        <v>5.6411699999999998</v>
      </c>
      <c r="BO12" s="7">
        <f>7.74195+2.61264</f>
        <v>10.35459</v>
      </c>
      <c r="BP12" s="7">
        <v>20.048020000000001</v>
      </c>
      <c r="BQ12" s="7">
        <v>26.222380000000001</v>
      </c>
      <c r="BR12" s="7">
        <v>158.33669</v>
      </c>
    </row>
    <row r="13" spans="1:70" ht="26.25" x14ac:dyDescent="0.25">
      <c r="A13" s="4" t="s">
        <v>54</v>
      </c>
      <c r="B13" s="5" t="s">
        <v>55</v>
      </c>
      <c r="C13" s="5" t="s">
        <v>56</v>
      </c>
      <c r="D13" s="4" t="s">
        <v>57</v>
      </c>
      <c r="E13" s="4">
        <v>1499</v>
      </c>
      <c r="F13" s="4">
        <v>7</v>
      </c>
      <c r="G13" s="4" t="s">
        <v>58</v>
      </c>
      <c r="H13" s="4">
        <v>75329</v>
      </c>
      <c r="I13" s="4" t="s">
        <v>59</v>
      </c>
      <c r="J13" s="4" t="s">
        <v>60</v>
      </c>
      <c r="K13" s="4" t="s">
        <v>61</v>
      </c>
      <c r="L13" s="6">
        <v>606678000</v>
      </c>
      <c r="M13" s="4" t="s">
        <v>62</v>
      </c>
      <c r="N13" s="4" t="s">
        <v>101</v>
      </c>
      <c r="O13" s="4" t="s">
        <v>102</v>
      </c>
      <c r="P13" s="4">
        <v>2491</v>
      </c>
      <c r="Q13" s="4">
        <v>5</v>
      </c>
      <c r="R13" s="4" t="s">
        <v>58</v>
      </c>
      <c r="S13" s="4">
        <v>75002</v>
      </c>
      <c r="T13" s="4" t="s">
        <v>65</v>
      </c>
      <c r="U13" s="5" t="s">
        <v>103</v>
      </c>
      <c r="V13" s="5" t="s">
        <v>104</v>
      </c>
      <c r="W13" s="4" t="s">
        <v>68</v>
      </c>
      <c r="X13" s="7">
        <v>7.4999999999999997E-2</v>
      </c>
      <c r="Y13" s="7">
        <v>7.4999999999999997E-2</v>
      </c>
      <c r="Z13" s="7">
        <v>7.4999999999999997E-2</v>
      </c>
      <c r="AA13" s="7">
        <v>7.4999999999999997E-2</v>
      </c>
      <c r="AB13" s="7">
        <v>7.4999999999999997E-2</v>
      </c>
      <c r="AC13" s="7">
        <v>7.4999999999999997E-2</v>
      </c>
      <c r="AD13" s="7">
        <v>7.4999999999999997E-2</v>
      </c>
      <c r="AE13" s="7">
        <v>7.4999999999999997E-2</v>
      </c>
      <c r="AF13" s="7">
        <v>7.4999999999999997E-2</v>
      </c>
      <c r="AG13" s="7">
        <v>7.4999999999999997E-2</v>
      </c>
      <c r="AH13" s="7">
        <v>7.4999999999999997E-2</v>
      </c>
      <c r="AI13" s="7">
        <v>7.4999999999999997E-2</v>
      </c>
      <c r="AJ13" s="4" t="s">
        <v>54</v>
      </c>
      <c r="AK13" s="4" t="s">
        <v>69</v>
      </c>
      <c r="AL13" s="4" t="s">
        <v>58</v>
      </c>
      <c r="AM13" s="4">
        <v>75329</v>
      </c>
      <c r="AN13" s="4" t="s">
        <v>199</v>
      </c>
      <c r="AO13" s="4" t="s">
        <v>200</v>
      </c>
      <c r="AP13" s="4" t="s">
        <v>70</v>
      </c>
      <c r="AQ13" s="6">
        <v>581250871</v>
      </c>
      <c r="AR13" s="4" t="s">
        <v>71</v>
      </c>
      <c r="AS13" s="4" t="s">
        <v>72</v>
      </c>
      <c r="AT13" s="4" t="s">
        <v>73</v>
      </c>
      <c r="AU13" s="4" t="s">
        <v>74</v>
      </c>
      <c r="AV13" s="8">
        <v>0.8</v>
      </c>
      <c r="AW13" s="4" t="s">
        <v>75</v>
      </c>
      <c r="AX13" s="4" t="s">
        <v>76</v>
      </c>
      <c r="AY13" s="4" t="s">
        <v>77</v>
      </c>
      <c r="AZ13" s="4" t="s">
        <v>74</v>
      </c>
      <c r="BA13" s="4" t="s">
        <v>78</v>
      </c>
      <c r="BB13" s="4" t="s">
        <v>76</v>
      </c>
      <c r="BC13" s="4" t="s">
        <v>79</v>
      </c>
      <c r="BD13" s="4" t="s">
        <v>76</v>
      </c>
      <c r="BE13" s="4" t="s">
        <v>80</v>
      </c>
      <c r="BF13" s="14">
        <v>13.878360000000001</v>
      </c>
      <c r="BG13" s="7">
        <f>12.55762+0.44735</f>
        <v>13.00497</v>
      </c>
      <c r="BH13" s="7">
        <v>10.73629</v>
      </c>
      <c r="BI13" s="7">
        <v>8.3078400000000006</v>
      </c>
      <c r="BJ13" s="7">
        <v>3.4722499999999998</v>
      </c>
      <c r="BK13" s="7">
        <v>1.03315</v>
      </c>
      <c r="BL13" s="7">
        <v>1.03315</v>
      </c>
      <c r="BM13" s="7">
        <v>1.0438099999999999</v>
      </c>
      <c r="BN13" s="7">
        <v>3.3657400000000002</v>
      </c>
      <c r="BO13" s="7">
        <v>5.7089800000000004</v>
      </c>
      <c r="BP13" s="7">
        <v>11.8866</v>
      </c>
      <c r="BQ13" s="7">
        <v>14.453519999999999</v>
      </c>
      <c r="BR13" s="7">
        <v>87.924660000000003</v>
      </c>
    </row>
    <row r="14" spans="1:70" ht="26.25" x14ac:dyDescent="0.25">
      <c r="A14" s="4" t="s">
        <v>54</v>
      </c>
      <c r="B14" s="5" t="s">
        <v>55</v>
      </c>
      <c r="C14" s="5" t="s">
        <v>56</v>
      </c>
      <c r="D14" s="4" t="s">
        <v>57</v>
      </c>
      <c r="E14" s="4">
        <v>1499</v>
      </c>
      <c r="F14" s="4">
        <v>7</v>
      </c>
      <c r="G14" s="4" t="s">
        <v>58</v>
      </c>
      <c r="H14" s="4">
        <v>75329</v>
      </c>
      <c r="I14" s="4" t="s">
        <v>59</v>
      </c>
      <c r="J14" s="4" t="s">
        <v>60</v>
      </c>
      <c r="K14" s="4" t="s">
        <v>61</v>
      </c>
      <c r="L14" s="6">
        <v>606678000</v>
      </c>
      <c r="M14" s="4" t="s">
        <v>62</v>
      </c>
      <c r="N14" s="4" t="s">
        <v>105</v>
      </c>
      <c r="O14" s="4" t="s">
        <v>102</v>
      </c>
      <c r="P14" s="4">
        <v>2534</v>
      </c>
      <c r="Q14" s="4">
        <v>13</v>
      </c>
      <c r="R14" s="4" t="s">
        <v>58</v>
      </c>
      <c r="S14" s="4">
        <v>75002</v>
      </c>
      <c r="T14" s="4" t="s">
        <v>65</v>
      </c>
      <c r="U14" s="5" t="s">
        <v>106</v>
      </c>
      <c r="V14" s="5" t="s">
        <v>107</v>
      </c>
      <c r="W14" s="4" t="s">
        <v>68</v>
      </c>
      <c r="X14" s="7">
        <v>7.0000000000000007E-2</v>
      </c>
      <c r="Y14" s="7">
        <v>7.0000000000000007E-2</v>
      </c>
      <c r="Z14" s="7">
        <v>7.0000000000000007E-2</v>
      </c>
      <c r="AA14" s="7">
        <v>7.0000000000000007E-2</v>
      </c>
      <c r="AB14" s="7">
        <v>7.0000000000000007E-2</v>
      </c>
      <c r="AC14" s="7">
        <v>7.0000000000000007E-2</v>
      </c>
      <c r="AD14" s="7">
        <v>7.0000000000000007E-2</v>
      </c>
      <c r="AE14" s="7">
        <v>7.0000000000000007E-2</v>
      </c>
      <c r="AF14" s="7">
        <v>7.0000000000000007E-2</v>
      </c>
      <c r="AG14" s="7">
        <v>7.0000000000000007E-2</v>
      </c>
      <c r="AH14" s="7">
        <v>7.0000000000000007E-2</v>
      </c>
      <c r="AI14" s="7">
        <v>7.0000000000000007E-2</v>
      </c>
      <c r="AJ14" s="4" t="s">
        <v>54</v>
      </c>
      <c r="AK14" s="4" t="s">
        <v>69</v>
      </c>
      <c r="AL14" s="4" t="s">
        <v>58</v>
      </c>
      <c r="AM14" s="4">
        <v>75329</v>
      </c>
      <c r="AN14" s="4" t="s">
        <v>199</v>
      </c>
      <c r="AO14" s="4" t="s">
        <v>200</v>
      </c>
      <c r="AP14" s="4" t="s">
        <v>70</v>
      </c>
      <c r="AQ14" s="6">
        <v>581250871</v>
      </c>
      <c r="AR14" s="4" t="s">
        <v>71</v>
      </c>
      <c r="AS14" s="4" t="s">
        <v>72</v>
      </c>
      <c r="AT14" s="4" t="s">
        <v>73</v>
      </c>
      <c r="AU14" s="4" t="s">
        <v>74</v>
      </c>
      <c r="AV14" s="8">
        <v>0.8</v>
      </c>
      <c r="AW14" s="4" t="s">
        <v>75</v>
      </c>
      <c r="AX14" s="4" t="s">
        <v>76</v>
      </c>
      <c r="AY14" s="4" t="s">
        <v>77</v>
      </c>
      <c r="AZ14" s="4" t="s">
        <v>74</v>
      </c>
      <c r="BA14" s="4" t="s">
        <v>78</v>
      </c>
      <c r="BB14" s="4" t="s">
        <v>76</v>
      </c>
      <c r="BC14" s="4" t="s">
        <v>79</v>
      </c>
      <c r="BD14" s="4" t="s">
        <v>76</v>
      </c>
      <c r="BE14" s="4" t="s">
        <v>80</v>
      </c>
      <c r="BF14" s="14">
        <v>13.846399999999999</v>
      </c>
      <c r="BG14" s="7">
        <f>11.46056+0.44735</f>
        <v>11.907909999999999</v>
      </c>
      <c r="BH14" s="7">
        <v>10.71499</v>
      </c>
      <c r="BI14" s="7">
        <v>8.3078400000000006</v>
      </c>
      <c r="BJ14" s="7">
        <v>3.4615999999999998</v>
      </c>
      <c r="BK14" s="7">
        <v>1.03315</v>
      </c>
      <c r="BL14" s="7">
        <v>1.03315</v>
      </c>
      <c r="BM14" s="7">
        <v>1.03315</v>
      </c>
      <c r="BN14" s="7">
        <v>3.3657400000000002</v>
      </c>
      <c r="BO14" s="7">
        <v>5.6983300000000003</v>
      </c>
      <c r="BP14" s="7">
        <v>11.8653</v>
      </c>
      <c r="BQ14" s="7">
        <v>14.442869999999999</v>
      </c>
      <c r="BR14" s="7">
        <v>86.710430000000002</v>
      </c>
    </row>
    <row r="15" spans="1:70" ht="26.25" x14ac:dyDescent="0.25">
      <c r="A15" s="4" t="s">
        <v>54</v>
      </c>
      <c r="B15" s="5" t="s">
        <v>55</v>
      </c>
      <c r="C15" s="5" t="s">
        <v>56</v>
      </c>
      <c r="D15" s="4" t="s">
        <v>57</v>
      </c>
      <c r="E15" s="4">
        <v>1499</v>
      </c>
      <c r="F15" s="4">
        <v>7</v>
      </c>
      <c r="G15" s="4" t="s">
        <v>58</v>
      </c>
      <c r="H15" s="4">
        <v>75329</v>
      </c>
      <c r="I15" s="4" t="s">
        <v>59</v>
      </c>
      <c r="J15" s="4" t="s">
        <v>60</v>
      </c>
      <c r="K15" s="4" t="s">
        <v>61</v>
      </c>
      <c r="L15" s="6">
        <v>606678000</v>
      </c>
      <c r="M15" s="4" t="s">
        <v>62</v>
      </c>
      <c r="N15" s="4" t="s">
        <v>108</v>
      </c>
      <c r="O15" s="4" t="s">
        <v>88</v>
      </c>
      <c r="P15" s="4">
        <v>804</v>
      </c>
      <c r="Q15" s="4">
        <v>34</v>
      </c>
      <c r="R15" s="4" t="s">
        <v>58</v>
      </c>
      <c r="S15" s="4">
        <v>75002</v>
      </c>
      <c r="T15" s="4" t="s">
        <v>65</v>
      </c>
      <c r="U15" s="5" t="s">
        <v>109</v>
      </c>
      <c r="V15" s="5" t="s">
        <v>110</v>
      </c>
      <c r="W15" s="4" t="s">
        <v>111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4" t="s">
        <v>54</v>
      </c>
      <c r="AK15" s="4" t="s">
        <v>69</v>
      </c>
      <c r="AL15" s="4" t="s">
        <v>58</v>
      </c>
      <c r="AM15" s="4">
        <v>75329</v>
      </c>
      <c r="AN15" s="4" t="s">
        <v>199</v>
      </c>
      <c r="AO15" s="4" t="s">
        <v>200</v>
      </c>
      <c r="AP15" s="4" t="s">
        <v>70</v>
      </c>
      <c r="AQ15" s="6">
        <v>581250871</v>
      </c>
      <c r="AR15" s="4" t="s">
        <v>71</v>
      </c>
      <c r="AS15" s="4" t="s">
        <v>72</v>
      </c>
      <c r="AT15" s="4" t="s">
        <v>73</v>
      </c>
      <c r="AU15" s="4" t="s">
        <v>74</v>
      </c>
      <c r="AV15" s="8">
        <v>0.8</v>
      </c>
      <c r="AW15" s="4" t="s">
        <v>75</v>
      </c>
      <c r="AX15" s="4" t="s">
        <v>76</v>
      </c>
      <c r="AY15" s="4" t="s">
        <v>77</v>
      </c>
      <c r="AZ15" s="4" t="s">
        <v>74</v>
      </c>
      <c r="BA15" s="4" t="s">
        <v>78</v>
      </c>
      <c r="BB15" s="4" t="s">
        <v>76</v>
      </c>
      <c r="BC15" s="4" t="s">
        <v>79</v>
      </c>
      <c r="BD15" s="4" t="s">
        <v>76</v>
      </c>
      <c r="BE15" s="4" t="s">
        <v>80</v>
      </c>
      <c r="BF15" s="14">
        <v>7.5512699999999997</v>
      </c>
      <c r="BG15" s="7">
        <v>5.0661800000000001</v>
      </c>
      <c r="BH15" s="7">
        <v>3.89296</v>
      </c>
      <c r="BI15" s="7">
        <v>3.1996899999999999</v>
      </c>
      <c r="BJ15" s="7">
        <v>1.8024899999999999</v>
      </c>
      <c r="BK15" s="7">
        <v>0.90658000000000005</v>
      </c>
      <c r="BL15" s="7">
        <v>0.89590999999999998</v>
      </c>
      <c r="BM15" s="7">
        <v>0.91724000000000006</v>
      </c>
      <c r="BN15" s="7">
        <f>0.75726+0.62927</f>
        <v>1.38653</v>
      </c>
      <c r="BO15" s="7">
        <v>3.0930300000000002</v>
      </c>
      <c r="BP15" s="7">
        <v>4.5648900000000001</v>
      </c>
      <c r="BQ15" s="7">
        <v>5.8234399999999997</v>
      </c>
      <c r="BR15" s="7">
        <v>39.100209999999997</v>
      </c>
    </row>
    <row r="16" spans="1:70" ht="26.25" x14ac:dyDescent="0.25">
      <c r="A16" s="4" t="s">
        <v>54</v>
      </c>
      <c r="B16" s="5" t="s">
        <v>55</v>
      </c>
      <c r="C16" s="5" t="s">
        <v>56</v>
      </c>
      <c r="D16" s="4" t="s">
        <v>57</v>
      </c>
      <c r="E16" s="4">
        <v>1499</v>
      </c>
      <c r="F16" s="4">
        <v>7</v>
      </c>
      <c r="G16" s="4" t="s">
        <v>58</v>
      </c>
      <c r="H16" s="4">
        <v>75329</v>
      </c>
      <c r="I16" s="4" t="s">
        <v>59</v>
      </c>
      <c r="J16" s="4" t="s">
        <v>60</v>
      </c>
      <c r="K16" s="4" t="s">
        <v>61</v>
      </c>
      <c r="L16" s="6">
        <v>606678000</v>
      </c>
      <c r="M16" s="4" t="s">
        <v>62</v>
      </c>
      <c r="N16" s="4" t="s">
        <v>108</v>
      </c>
      <c r="O16" s="4" t="s">
        <v>88</v>
      </c>
      <c r="P16" s="4">
        <v>804</v>
      </c>
      <c r="Q16" s="4">
        <v>34</v>
      </c>
      <c r="R16" s="4" t="s">
        <v>58</v>
      </c>
      <c r="S16" s="4">
        <v>75002</v>
      </c>
      <c r="T16" s="4" t="s">
        <v>65</v>
      </c>
      <c r="U16" s="5" t="s">
        <v>112</v>
      </c>
      <c r="V16" s="5" t="s">
        <v>113</v>
      </c>
      <c r="W16" s="4" t="s">
        <v>68</v>
      </c>
      <c r="X16" s="7">
        <v>9.1999999999999998E-2</v>
      </c>
      <c r="Y16" s="7">
        <v>9.1999999999999998E-2</v>
      </c>
      <c r="Z16" s="7">
        <v>9.1999999999999998E-2</v>
      </c>
      <c r="AA16" s="7">
        <v>9.1999999999999998E-2</v>
      </c>
      <c r="AB16" s="7">
        <v>9.1999999999999998E-2</v>
      </c>
      <c r="AC16" s="7">
        <v>9.1999999999999998E-2</v>
      </c>
      <c r="AD16" s="7">
        <v>9.1999999999999998E-2</v>
      </c>
      <c r="AE16" s="7">
        <v>9.1999999999999998E-2</v>
      </c>
      <c r="AF16" s="7">
        <v>9.1999999999999998E-2</v>
      </c>
      <c r="AG16" s="7">
        <v>9.1999999999999998E-2</v>
      </c>
      <c r="AH16" s="7">
        <v>9.1999999999999998E-2</v>
      </c>
      <c r="AI16" s="7">
        <v>9.1999999999999998E-2</v>
      </c>
      <c r="AJ16" s="4" t="s">
        <v>54</v>
      </c>
      <c r="AK16" s="4" t="s">
        <v>69</v>
      </c>
      <c r="AL16" s="4" t="s">
        <v>58</v>
      </c>
      <c r="AM16" s="4">
        <v>75329</v>
      </c>
      <c r="AN16" s="4" t="s">
        <v>199</v>
      </c>
      <c r="AO16" s="4" t="s">
        <v>200</v>
      </c>
      <c r="AP16" s="4" t="s">
        <v>70</v>
      </c>
      <c r="AQ16" s="6">
        <v>581250871</v>
      </c>
      <c r="AR16" s="4" t="s">
        <v>71</v>
      </c>
      <c r="AS16" s="4" t="s">
        <v>72</v>
      </c>
      <c r="AT16" s="4" t="s">
        <v>73</v>
      </c>
      <c r="AU16" s="4" t="s">
        <v>74</v>
      </c>
      <c r="AV16" s="8">
        <v>0.8</v>
      </c>
      <c r="AW16" s="4" t="s">
        <v>75</v>
      </c>
      <c r="AX16" s="4" t="s">
        <v>76</v>
      </c>
      <c r="AY16" s="4" t="s">
        <v>77</v>
      </c>
      <c r="AZ16" s="4" t="s">
        <v>74</v>
      </c>
      <c r="BA16" s="4" t="s">
        <v>78</v>
      </c>
      <c r="BB16" s="4" t="s">
        <v>76</v>
      </c>
      <c r="BC16" s="4" t="s">
        <v>79</v>
      </c>
      <c r="BD16" s="4" t="s">
        <v>76</v>
      </c>
      <c r="BE16" s="4" t="s">
        <v>80</v>
      </c>
      <c r="BF16" s="14">
        <v>29.138500000000001</v>
      </c>
      <c r="BG16" s="7">
        <v>19.283470000000001</v>
      </c>
      <c r="BH16" s="7">
        <v>14.3132</v>
      </c>
      <c r="BI16" s="7">
        <v>11.50822</v>
      </c>
      <c r="BJ16" s="7">
        <v>4.7675400000000003</v>
      </c>
      <c r="BK16" s="7">
        <v>1.42788</v>
      </c>
      <c r="BL16" s="7">
        <v>1.2372099999999999</v>
      </c>
      <c r="BM16" s="7">
        <v>1.30121</v>
      </c>
      <c r="BN16" s="7">
        <f>1.43986+1.58918</f>
        <v>3.0290400000000002</v>
      </c>
      <c r="BO16" s="7">
        <v>10.921609999999999</v>
      </c>
      <c r="BP16" s="7">
        <v>17.288989999999998</v>
      </c>
      <c r="BQ16" s="7">
        <v>22.600480000000001</v>
      </c>
      <c r="BR16" s="7">
        <v>136.63742999999999</v>
      </c>
    </row>
    <row r="17" spans="1:70" ht="26.25" x14ac:dyDescent="0.25">
      <c r="A17" s="4" t="s">
        <v>54</v>
      </c>
      <c r="B17" s="5" t="s">
        <v>55</v>
      </c>
      <c r="C17" s="5" t="s">
        <v>56</v>
      </c>
      <c r="D17" s="4" t="s">
        <v>57</v>
      </c>
      <c r="E17" s="4">
        <v>1499</v>
      </c>
      <c r="F17" s="4">
        <v>7</v>
      </c>
      <c r="G17" s="4" t="s">
        <v>58</v>
      </c>
      <c r="H17" s="4">
        <v>75329</v>
      </c>
      <c r="I17" s="4" t="s">
        <v>59</v>
      </c>
      <c r="J17" s="4" t="s">
        <v>60</v>
      </c>
      <c r="K17" s="4" t="s">
        <v>61</v>
      </c>
      <c r="L17" s="6">
        <v>606678000</v>
      </c>
      <c r="M17" s="4" t="s">
        <v>62</v>
      </c>
      <c r="N17" s="4" t="s">
        <v>114</v>
      </c>
      <c r="O17" s="4" t="s">
        <v>115</v>
      </c>
      <c r="P17" s="4">
        <v>1991</v>
      </c>
      <c r="Q17" s="4">
        <v>6</v>
      </c>
      <c r="R17" s="4" t="s">
        <v>58</v>
      </c>
      <c r="S17" s="4">
        <v>75002</v>
      </c>
      <c r="T17" s="4" t="s">
        <v>65</v>
      </c>
      <c r="U17" s="5" t="s">
        <v>116</v>
      </c>
      <c r="V17" s="5" t="s">
        <v>117</v>
      </c>
      <c r="W17" s="4" t="s">
        <v>118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 t="s">
        <v>54</v>
      </c>
      <c r="AK17" s="4" t="s">
        <v>69</v>
      </c>
      <c r="AL17" s="4" t="s">
        <v>58</v>
      </c>
      <c r="AM17" s="4">
        <v>75329</v>
      </c>
      <c r="AN17" s="4" t="s">
        <v>199</v>
      </c>
      <c r="AO17" s="4" t="s">
        <v>200</v>
      </c>
      <c r="AP17" s="4" t="s">
        <v>70</v>
      </c>
      <c r="AQ17" s="6">
        <v>581250871</v>
      </c>
      <c r="AR17" s="4" t="s">
        <v>71</v>
      </c>
      <c r="AS17" s="4" t="s">
        <v>72</v>
      </c>
      <c r="AT17" s="4" t="s">
        <v>73</v>
      </c>
      <c r="AU17" s="4" t="s">
        <v>74</v>
      </c>
      <c r="AV17" s="8">
        <v>0.8</v>
      </c>
      <c r="AW17" s="4" t="s">
        <v>75</v>
      </c>
      <c r="AX17" s="4" t="s">
        <v>76</v>
      </c>
      <c r="AY17" s="4" t="s">
        <v>77</v>
      </c>
      <c r="AZ17" s="4" t="s">
        <v>74</v>
      </c>
      <c r="BA17" s="4" t="s">
        <v>78</v>
      </c>
      <c r="BB17" s="4" t="s">
        <v>76</v>
      </c>
      <c r="BC17" s="4" t="s">
        <v>79</v>
      </c>
      <c r="BD17" s="4" t="s">
        <v>76</v>
      </c>
      <c r="BE17" s="4" t="s">
        <v>80</v>
      </c>
      <c r="BF17" s="14">
        <f>7.80724+1.84264</f>
        <v>9.6498799999999996</v>
      </c>
      <c r="BG17" s="7">
        <v>7.4024999999999999</v>
      </c>
      <c r="BH17" s="7">
        <v>6.0178599999999998</v>
      </c>
      <c r="BI17" s="7">
        <v>4.6758199999999999</v>
      </c>
      <c r="BJ17" s="7">
        <v>1.9491499999999999</v>
      </c>
      <c r="BK17" s="7">
        <v>0.57516</v>
      </c>
      <c r="BL17" s="7">
        <v>0.58581000000000005</v>
      </c>
      <c r="BM17" s="7">
        <v>0.57513000000000003</v>
      </c>
      <c r="BN17" s="7">
        <v>1.8958900000000001</v>
      </c>
      <c r="BO17" s="7">
        <v>3.2059700000000002</v>
      </c>
      <c r="BP17" s="7">
        <v>6.6782300000000001</v>
      </c>
      <c r="BQ17" s="7">
        <v>8.1161200000000004</v>
      </c>
      <c r="BR17" s="7">
        <v>51.327550000000002</v>
      </c>
    </row>
    <row r="18" spans="1:70" ht="26.25" x14ac:dyDescent="0.25">
      <c r="A18" s="4" t="s">
        <v>54</v>
      </c>
      <c r="B18" s="5" t="s">
        <v>55</v>
      </c>
      <c r="C18" s="5" t="s">
        <v>56</v>
      </c>
      <c r="D18" s="4" t="s">
        <v>57</v>
      </c>
      <c r="E18" s="4">
        <v>1499</v>
      </c>
      <c r="F18" s="4">
        <v>7</v>
      </c>
      <c r="G18" s="4" t="s">
        <v>58</v>
      </c>
      <c r="H18" s="4">
        <v>75329</v>
      </c>
      <c r="I18" s="4" t="s">
        <v>59</v>
      </c>
      <c r="J18" s="4" t="s">
        <v>60</v>
      </c>
      <c r="K18" s="4" t="s">
        <v>61</v>
      </c>
      <c r="L18" s="6">
        <v>606678000</v>
      </c>
      <c r="M18" s="4" t="s">
        <v>62</v>
      </c>
      <c r="N18" s="4" t="s">
        <v>119</v>
      </c>
      <c r="O18" s="4" t="s">
        <v>120</v>
      </c>
      <c r="P18" s="4">
        <v>2481</v>
      </c>
      <c r="Q18" s="4">
        <v>107</v>
      </c>
      <c r="R18" s="4" t="s">
        <v>58</v>
      </c>
      <c r="S18" s="4">
        <v>75002</v>
      </c>
      <c r="T18" s="4" t="s">
        <v>65</v>
      </c>
      <c r="U18" s="5" t="s">
        <v>121</v>
      </c>
      <c r="V18" s="5" t="s">
        <v>122</v>
      </c>
      <c r="W18" s="4" t="s">
        <v>68</v>
      </c>
      <c r="X18" s="7">
        <v>0.18099999999999999</v>
      </c>
      <c r="Y18" s="7">
        <v>0.18099999999999999</v>
      </c>
      <c r="Z18" s="7">
        <v>0.18099999999999999</v>
      </c>
      <c r="AA18" s="7">
        <v>0.18099999999999999</v>
      </c>
      <c r="AB18" s="7">
        <v>0.18099999999999999</v>
      </c>
      <c r="AC18" s="7">
        <v>0.18099999999999999</v>
      </c>
      <c r="AD18" s="7">
        <v>0.18099999999999999</v>
      </c>
      <c r="AE18" s="7">
        <v>0.18099999999999999</v>
      </c>
      <c r="AF18" s="7">
        <v>0.18099999999999999</v>
      </c>
      <c r="AG18" s="7">
        <v>0.18099999999999999</v>
      </c>
      <c r="AH18" s="7">
        <v>0.18099999999999999</v>
      </c>
      <c r="AI18" s="7">
        <v>0.18099999999999999</v>
      </c>
      <c r="AJ18" s="4" t="s">
        <v>54</v>
      </c>
      <c r="AK18" s="4" t="s">
        <v>69</v>
      </c>
      <c r="AL18" s="4" t="s">
        <v>58</v>
      </c>
      <c r="AM18" s="4">
        <v>75329</v>
      </c>
      <c r="AN18" s="4" t="s">
        <v>199</v>
      </c>
      <c r="AO18" s="4" t="s">
        <v>200</v>
      </c>
      <c r="AP18" s="4" t="s">
        <v>70</v>
      </c>
      <c r="AQ18" s="6">
        <v>581250871</v>
      </c>
      <c r="AR18" s="4" t="s">
        <v>71</v>
      </c>
      <c r="AS18" s="4" t="s">
        <v>72</v>
      </c>
      <c r="AT18" s="4" t="s">
        <v>73</v>
      </c>
      <c r="AU18" s="4" t="s">
        <v>74</v>
      </c>
      <c r="AV18" s="8">
        <v>0.8</v>
      </c>
      <c r="AW18" s="4" t="s">
        <v>75</v>
      </c>
      <c r="AX18" s="4" t="s">
        <v>76</v>
      </c>
      <c r="AY18" s="4" t="s">
        <v>77</v>
      </c>
      <c r="AZ18" s="4" t="s">
        <v>74</v>
      </c>
      <c r="BA18" s="4" t="s">
        <v>78</v>
      </c>
      <c r="BB18" s="4" t="s">
        <v>76</v>
      </c>
      <c r="BC18" s="4" t="s">
        <v>79</v>
      </c>
      <c r="BD18" s="4" t="s">
        <v>76</v>
      </c>
      <c r="BE18" s="4" t="s">
        <v>80</v>
      </c>
      <c r="BF18" s="14">
        <f>52.10164+5.74132</f>
        <v>57.842960000000005</v>
      </c>
      <c r="BG18" s="7">
        <v>35.71519</v>
      </c>
      <c r="BH18" s="7">
        <v>29.070250000000001</v>
      </c>
      <c r="BI18" s="7">
        <v>22.524480000000001</v>
      </c>
      <c r="BJ18" s="7">
        <v>9.3888700000000007</v>
      </c>
      <c r="BK18" s="7">
        <v>2.8100499999999999</v>
      </c>
      <c r="BL18" s="7">
        <v>2.7880099999999999</v>
      </c>
      <c r="BM18" s="7">
        <v>2.8100499999999999</v>
      </c>
      <c r="BN18" s="7">
        <v>9.1354199999999999</v>
      </c>
      <c r="BO18" s="7">
        <v>15.449769999999999</v>
      </c>
      <c r="BP18" s="7">
        <v>32.199869999999997</v>
      </c>
      <c r="BQ18" s="7">
        <v>39.175409999999999</v>
      </c>
      <c r="BR18" s="7">
        <v>258.91032999999999</v>
      </c>
    </row>
    <row r="19" spans="1:70" ht="26.25" x14ac:dyDescent="0.25">
      <c r="A19" s="4" t="s">
        <v>54</v>
      </c>
      <c r="B19" s="5" t="s">
        <v>55</v>
      </c>
      <c r="C19" s="5" t="s">
        <v>56</v>
      </c>
      <c r="D19" s="4" t="s">
        <v>57</v>
      </c>
      <c r="E19" s="4">
        <v>1499</v>
      </c>
      <c r="F19" s="4">
        <v>7</v>
      </c>
      <c r="G19" s="4" t="s">
        <v>58</v>
      </c>
      <c r="H19" s="4">
        <v>75329</v>
      </c>
      <c r="I19" s="4" t="s">
        <v>59</v>
      </c>
      <c r="J19" s="4" t="s">
        <v>60</v>
      </c>
      <c r="K19" s="4" t="s">
        <v>61</v>
      </c>
      <c r="L19" s="6">
        <v>606678000</v>
      </c>
      <c r="M19" s="4" t="s">
        <v>62</v>
      </c>
      <c r="N19" s="4" t="s">
        <v>123</v>
      </c>
      <c r="O19" s="4" t="s">
        <v>57</v>
      </c>
      <c r="P19" s="4" t="s">
        <v>124</v>
      </c>
      <c r="Q19" s="3"/>
      <c r="R19" s="4" t="s">
        <v>58</v>
      </c>
      <c r="S19" s="4">
        <v>75002</v>
      </c>
      <c r="T19" s="4" t="s">
        <v>65</v>
      </c>
      <c r="U19" s="5" t="s">
        <v>125</v>
      </c>
      <c r="V19" s="5" t="s">
        <v>126</v>
      </c>
      <c r="W19" s="4" t="s">
        <v>68</v>
      </c>
      <c r="X19" s="7">
        <v>0.33200000000000002</v>
      </c>
      <c r="Y19" s="7">
        <v>0.33200000000000002</v>
      </c>
      <c r="Z19" s="7">
        <v>0.33200000000000002</v>
      </c>
      <c r="AA19" s="7">
        <v>0.33200000000000002</v>
      </c>
      <c r="AB19" s="7">
        <v>0.33200000000000002</v>
      </c>
      <c r="AC19" s="7">
        <v>0.33200000000000002</v>
      </c>
      <c r="AD19" s="7">
        <v>0.33200000000000002</v>
      </c>
      <c r="AE19" s="7">
        <v>0.33200000000000002</v>
      </c>
      <c r="AF19" s="7">
        <v>0.33200000000000002</v>
      </c>
      <c r="AG19" s="7">
        <v>0.33200000000000002</v>
      </c>
      <c r="AH19" s="7">
        <v>0.33200000000000002</v>
      </c>
      <c r="AI19" s="7">
        <v>0.33200000000000002</v>
      </c>
      <c r="AJ19" s="4" t="s">
        <v>54</v>
      </c>
      <c r="AK19" s="4" t="s">
        <v>69</v>
      </c>
      <c r="AL19" s="4" t="s">
        <v>58</v>
      </c>
      <c r="AM19" s="4">
        <v>75329</v>
      </c>
      <c r="AN19" s="4" t="s">
        <v>199</v>
      </c>
      <c r="AO19" s="4" t="s">
        <v>200</v>
      </c>
      <c r="AP19" s="4" t="s">
        <v>70</v>
      </c>
      <c r="AQ19" s="6">
        <v>581250871</v>
      </c>
      <c r="AR19" s="4" t="s">
        <v>71</v>
      </c>
      <c r="AS19" s="4" t="s">
        <v>72</v>
      </c>
      <c r="AT19" s="4" t="s">
        <v>73</v>
      </c>
      <c r="AU19" s="4" t="s">
        <v>74</v>
      </c>
      <c r="AV19" s="8">
        <v>0.8</v>
      </c>
      <c r="AW19" s="4" t="s">
        <v>75</v>
      </c>
      <c r="AX19" s="4" t="s">
        <v>76</v>
      </c>
      <c r="AY19" s="4" t="s">
        <v>77</v>
      </c>
      <c r="AZ19" s="4" t="s">
        <v>74</v>
      </c>
      <c r="BA19" s="4" t="s">
        <v>78</v>
      </c>
      <c r="BB19" s="4" t="s">
        <v>76</v>
      </c>
      <c r="BC19" s="4" t="s">
        <v>79</v>
      </c>
      <c r="BD19" s="4" t="s">
        <v>76</v>
      </c>
      <c r="BE19" s="4" t="s">
        <v>80</v>
      </c>
      <c r="BF19" s="14">
        <f>87.23297+4.11336</f>
        <v>91.346329999999995</v>
      </c>
      <c r="BG19" s="7">
        <v>63.277479999999997</v>
      </c>
      <c r="BH19" s="7">
        <v>51.512860000000003</v>
      </c>
      <c r="BI19" s="7">
        <v>39.897419999999997</v>
      </c>
      <c r="BJ19" s="7">
        <v>16.655889999999999</v>
      </c>
      <c r="BK19" s="7">
        <v>4.9552100000000001</v>
      </c>
      <c r="BL19" s="7">
        <v>4.9552100000000001</v>
      </c>
      <c r="BM19" s="7">
        <v>4.9871800000000004</v>
      </c>
      <c r="BN19" s="7">
        <v>16.165700000000001</v>
      </c>
      <c r="BO19" s="7">
        <v>27.39751</v>
      </c>
      <c r="BP19" s="7">
        <v>57.043509999999998</v>
      </c>
      <c r="BQ19" s="7">
        <v>69.415549999999996</v>
      </c>
      <c r="BR19" s="7">
        <v>447.60984999999999</v>
      </c>
    </row>
    <row r="20" spans="1:70" ht="26.25" x14ac:dyDescent="0.25">
      <c r="A20" s="4" t="s">
        <v>54</v>
      </c>
      <c r="B20" s="5" t="s">
        <v>55</v>
      </c>
      <c r="C20" s="5" t="s">
        <v>56</v>
      </c>
      <c r="D20" s="4" t="s">
        <v>57</v>
      </c>
      <c r="E20" s="4">
        <v>1499</v>
      </c>
      <c r="F20" s="4">
        <v>7</v>
      </c>
      <c r="G20" s="4" t="s">
        <v>58</v>
      </c>
      <c r="H20" s="4">
        <v>75329</v>
      </c>
      <c r="I20" s="4" t="s">
        <v>59</v>
      </c>
      <c r="J20" s="4" t="s">
        <v>60</v>
      </c>
      <c r="K20" s="4" t="s">
        <v>61</v>
      </c>
      <c r="L20" s="6">
        <v>606678000</v>
      </c>
      <c r="M20" s="4" t="s">
        <v>62</v>
      </c>
      <c r="N20" s="4" t="s">
        <v>127</v>
      </c>
      <c r="O20" s="4" t="s">
        <v>128</v>
      </c>
      <c r="P20" s="4">
        <v>714</v>
      </c>
      <c r="Q20" s="4">
        <v>9</v>
      </c>
      <c r="R20" s="4" t="s">
        <v>58</v>
      </c>
      <c r="S20" s="4">
        <v>75002</v>
      </c>
      <c r="T20" s="4" t="s">
        <v>65</v>
      </c>
      <c r="U20" s="5" t="s">
        <v>129</v>
      </c>
      <c r="V20" s="5" t="s">
        <v>130</v>
      </c>
      <c r="W20" s="4" t="s">
        <v>68</v>
      </c>
      <c r="X20" s="7">
        <v>0.20399999999999999</v>
      </c>
      <c r="Y20" s="7">
        <v>0.20399999999999999</v>
      </c>
      <c r="Z20" s="7">
        <v>0.20399999999999999</v>
      </c>
      <c r="AA20" s="7">
        <v>0.20399999999999999</v>
      </c>
      <c r="AB20" s="7">
        <v>0.20399999999999999</v>
      </c>
      <c r="AC20" s="7">
        <v>0.20399999999999999</v>
      </c>
      <c r="AD20" s="7">
        <v>0.20399999999999999</v>
      </c>
      <c r="AE20" s="7">
        <v>0.20399999999999999</v>
      </c>
      <c r="AF20" s="7">
        <v>0.20399999999999999</v>
      </c>
      <c r="AG20" s="7">
        <v>0.20399999999999999</v>
      </c>
      <c r="AH20" s="7">
        <v>0.20399999999999999</v>
      </c>
      <c r="AI20" s="7">
        <v>0.20399999999999999</v>
      </c>
      <c r="AJ20" s="4" t="s">
        <v>54</v>
      </c>
      <c r="AK20" s="4" t="s">
        <v>69</v>
      </c>
      <c r="AL20" s="4" t="s">
        <v>58</v>
      </c>
      <c r="AM20" s="4">
        <v>75329</v>
      </c>
      <c r="AN20" s="4" t="s">
        <v>199</v>
      </c>
      <c r="AO20" s="4" t="s">
        <v>200</v>
      </c>
      <c r="AP20" s="4" t="s">
        <v>70</v>
      </c>
      <c r="AQ20" s="6">
        <v>581250871</v>
      </c>
      <c r="AR20" s="4" t="s">
        <v>71</v>
      </c>
      <c r="AS20" s="4" t="s">
        <v>72</v>
      </c>
      <c r="AT20" s="4" t="s">
        <v>73</v>
      </c>
      <c r="AU20" s="4" t="s">
        <v>74</v>
      </c>
      <c r="AV20" s="8">
        <v>0.8</v>
      </c>
      <c r="AW20" s="4" t="s">
        <v>75</v>
      </c>
      <c r="AX20" s="4" t="s">
        <v>76</v>
      </c>
      <c r="AY20" s="4" t="s">
        <v>77</v>
      </c>
      <c r="AZ20" s="4" t="s">
        <v>74</v>
      </c>
      <c r="BA20" s="4" t="s">
        <v>78</v>
      </c>
      <c r="BB20" s="4" t="s">
        <v>76</v>
      </c>
      <c r="BC20" s="4" t="s">
        <v>79</v>
      </c>
      <c r="BD20" s="4" t="s">
        <v>76</v>
      </c>
      <c r="BE20" s="4" t="s">
        <v>80</v>
      </c>
      <c r="BF20" s="14">
        <v>65.03904</v>
      </c>
      <c r="BG20" s="7">
        <v>43.035829999999997</v>
      </c>
      <c r="BH20" s="7">
        <v>31.943570000000001</v>
      </c>
      <c r="BI20" s="7">
        <v>25.672180000000001</v>
      </c>
      <c r="BJ20" s="7">
        <v>10.644299999999999</v>
      </c>
      <c r="BK20" s="7">
        <v>2.7837299999999998</v>
      </c>
      <c r="BL20" s="7">
        <v>2.7730600000000001</v>
      </c>
      <c r="BM20" s="7">
        <v>2.89039</v>
      </c>
      <c r="BN20" s="7">
        <f>0.70393+9.76972</f>
        <v>10.473649999999999</v>
      </c>
      <c r="BO20" s="7">
        <v>24.381640000000001</v>
      </c>
      <c r="BP20" s="7">
        <v>38.566929999999999</v>
      </c>
      <c r="BQ20" s="7">
        <v>50.448450000000001</v>
      </c>
      <c r="BR20" s="7">
        <v>308.65276999999998</v>
      </c>
    </row>
    <row r="21" spans="1:70" ht="26.25" x14ac:dyDescent="0.25">
      <c r="A21" s="4" t="s">
        <v>54</v>
      </c>
      <c r="B21" s="5" t="s">
        <v>55</v>
      </c>
      <c r="C21" s="5" t="s">
        <v>56</v>
      </c>
      <c r="D21" s="4" t="s">
        <v>57</v>
      </c>
      <c r="E21" s="4">
        <v>1499</v>
      </c>
      <c r="F21" s="4">
        <v>7</v>
      </c>
      <c r="G21" s="4" t="s">
        <v>58</v>
      </c>
      <c r="H21" s="4">
        <v>75329</v>
      </c>
      <c r="I21" s="4" t="s">
        <v>59</v>
      </c>
      <c r="J21" s="4" t="s">
        <v>60</v>
      </c>
      <c r="K21" s="4" t="s">
        <v>61</v>
      </c>
      <c r="L21" s="6">
        <v>606678000</v>
      </c>
      <c r="M21" s="4" t="s">
        <v>62</v>
      </c>
      <c r="N21" s="4" t="s">
        <v>131</v>
      </c>
      <c r="O21" s="4" t="s">
        <v>132</v>
      </c>
      <c r="P21" s="4">
        <v>9</v>
      </c>
      <c r="Q21" s="4">
        <v>9</v>
      </c>
      <c r="R21" s="4" t="s">
        <v>58</v>
      </c>
      <c r="S21" s="4">
        <v>75002</v>
      </c>
      <c r="T21" s="4" t="s">
        <v>65</v>
      </c>
      <c r="U21" s="5" t="s">
        <v>133</v>
      </c>
      <c r="V21" s="5" t="s">
        <v>134</v>
      </c>
      <c r="W21" s="4" t="s">
        <v>68</v>
      </c>
      <c r="X21" s="7">
        <v>9.0999999999999998E-2</v>
      </c>
      <c r="Y21" s="7">
        <v>9.0999999999999998E-2</v>
      </c>
      <c r="Z21" s="7">
        <v>9.0999999999999998E-2</v>
      </c>
      <c r="AA21" s="7">
        <v>9.0999999999999998E-2</v>
      </c>
      <c r="AB21" s="7">
        <v>9.0999999999999998E-2</v>
      </c>
      <c r="AC21" s="7">
        <v>9.0999999999999998E-2</v>
      </c>
      <c r="AD21" s="7">
        <v>9.0999999999999998E-2</v>
      </c>
      <c r="AE21" s="7">
        <v>9.0999999999999998E-2</v>
      </c>
      <c r="AF21" s="7">
        <v>9.0999999999999998E-2</v>
      </c>
      <c r="AG21" s="7">
        <v>9.0999999999999998E-2</v>
      </c>
      <c r="AH21" s="7">
        <v>9.0999999999999998E-2</v>
      </c>
      <c r="AI21" s="7">
        <v>9.0999999999999998E-2</v>
      </c>
      <c r="AJ21" s="4" t="s">
        <v>54</v>
      </c>
      <c r="AK21" s="4" t="s">
        <v>69</v>
      </c>
      <c r="AL21" s="4" t="s">
        <v>58</v>
      </c>
      <c r="AM21" s="4">
        <v>75329</v>
      </c>
      <c r="AN21" s="4" t="s">
        <v>199</v>
      </c>
      <c r="AO21" s="4" t="s">
        <v>200</v>
      </c>
      <c r="AP21" s="4" t="s">
        <v>70</v>
      </c>
      <c r="AQ21" s="6">
        <v>581250871</v>
      </c>
      <c r="AR21" s="4" t="s">
        <v>71</v>
      </c>
      <c r="AS21" s="4" t="s">
        <v>72</v>
      </c>
      <c r="AT21" s="4" t="s">
        <v>73</v>
      </c>
      <c r="AU21" s="4" t="s">
        <v>74</v>
      </c>
      <c r="AV21" s="8">
        <v>0.8</v>
      </c>
      <c r="AW21" s="4" t="s">
        <v>75</v>
      </c>
      <c r="AX21" s="4" t="s">
        <v>76</v>
      </c>
      <c r="AY21" s="4" t="s">
        <v>77</v>
      </c>
      <c r="AZ21" s="4" t="s">
        <v>74</v>
      </c>
      <c r="BA21" s="4" t="s">
        <v>78</v>
      </c>
      <c r="BB21" s="4" t="s">
        <v>76</v>
      </c>
      <c r="BC21" s="4" t="s">
        <v>79</v>
      </c>
      <c r="BD21" s="4" t="s">
        <v>76</v>
      </c>
      <c r="BE21" s="4" t="s">
        <v>80</v>
      </c>
      <c r="BF21" s="14">
        <f>19.44887+13.00497</f>
        <v>32.45384</v>
      </c>
      <c r="BG21" s="7">
        <v>24.731809999999999</v>
      </c>
      <c r="BH21" s="7">
        <v>20.141190000000002</v>
      </c>
      <c r="BI21" s="7">
        <v>15.59318</v>
      </c>
      <c r="BJ21" s="7">
        <v>6.5078100000000001</v>
      </c>
      <c r="BK21" s="7">
        <v>1.9384999999999999</v>
      </c>
      <c r="BL21" s="7">
        <v>1.9384999999999999</v>
      </c>
      <c r="BM21" s="7">
        <v>1.9491499999999999</v>
      </c>
      <c r="BN21" s="7">
        <v>6.32674</v>
      </c>
      <c r="BO21" s="7">
        <v>10.704330000000001</v>
      </c>
      <c r="BP21" s="7">
        <v>22.303360000000001</v>
      </c>
      <c r="BQ21" s="7">
        <v>27.12829</v>
      </c>
      <c r="BR21" s="7">
        <v>171.7167</v>
      </c>
    </row>
    <row r="22" spans="1:70" ht="26.25" x14ac:dyDescent="0.25">
      <c r="A22" s="4" t="s">
        <v>54</v>
      </c>
      <c r="B22" s="5" t="s">
        <v>55</v>
      </c>
      <c r="C22" s="5" t="s">
        <v>56</v>
      </c>
      <c r="D22" s="4" t="s">
        <v>57</v>
      </c>
      <c r="E22" s="4">
        <v>1499</v>
      </c>
      <c r="F22" s="4">
        <v>7</v>
      </c>
      <c r="G22" s="4" t="s">
        <v>58</v>
      </c>
      <c r="H22" s="4">
        <v>75329</v>
      </c>
      <c r="I22" s="4" t="s">
        <v>59</v>
      </c>
      <c r="J22" s="4" t="s">
        <v>60</v>
      </c>
      <c r="K22" s="4" t="s">
        <v>61</v>
      </c>
      <c r="L22" s="6">
        <v>606678000</v>
      </c>
      <c r="M22" s="4" t="s">
        <v>62</v>
      </c>
      <c r="N22" s="4" t="s">
        <v>135</v>
      </c>
      <c r="O22" s="4" t="s">
        <v>115</v>
      </c>
      <c r="P22" s="4">
        <v>2200</v>
      </c>
      <c r="Q22" s="4">
        <v>10</v>
      </c>
      <c r="R22" s="4" t="s">
        <v>58</v>
      </c>
      <c r="S22" s="4">
        <v>75002</v>
      </c>
      <c r="T22" s="4" t="s">
        <v>65</v>
      </c>
      <c r="U22" s="5" t="s">
        <v>136</v>
      </c>
      <c r="V22" s="5" t="s">
        <v>137</v>
      </c>
      <c r="W22" s="4" t="s">
        <v>68</v>
      </c>
      <c r="X22" s="7">
        <v>0.215</v>
      </c>
      <c r="Y22" s="7">
        <v>0.215</v>
      </c>
      <c r="Z22" s="7">
        <v>0.215</v>
      </c>
      <c r="AA22" s="7">
        <v>0.215</v>
      </c>
      <c r="AB22" s="7">
        <v>0.215</v>
      </c>
      <c r="AC22" s="7">
        <v>0.215</v>
      </c>
      <c r="AD22" s="7">
        <v>0.215</v>
      </c>
      <c r="AE22" s="7">
        <v>0.215</v>
      </c>
      <c r="AF22" s="7">
        <v>0.215</v>
      </c>
      <c r="AG22" s="7">
        <v>0.215</v>
      </c>
      <c r="AH22" s="7">
        <v>0.215</v>
      </c>
      <c r="AI22" s="7">
        <v>0.215</v>
      </c>
      <c r="AJ22" s="4" t="s">
        <v>54</v>
      </c>
      <c r="AK22" s="4" t="s">
        <v>69</v>
      </c>
      <c r="AL22" s="4" t="s">
        <v>58</v>
      </c>
      <c r="AM22" s="4">
        <v>75329</v>
      </c>
      <c r="AN22" s="4" t="s">
        <v>199</v>
      </c>
      <c r="AO22" s="4" t="s">
        <v>200</v>
      </c>
      <c r="AP22" s="4" t="s">
        <v>70</v>
      </c>
      <c r="AQ22" s="6">
        <v>581250871</v>
      </c>
      <c r="AR22" s="4" t="s">
        <v>71</v>
      </c>
      <c r="AS22" s="4" t="s">
        <v>72</v>
      </c>
      <c r="AT22" s="4" t="s">
        <v>73</v>
      </c>
      <c r="AU22" s="4" t="s">
        <v>74</v>
      </c>
      <c r="AV22" s="8">
        <v>0.8</v>
      </c>
      <c r="AW22" s="4" t="s">
        <v>75</v>
      </c>
      <c r="AX22" s="4" t="s">
        <v>76</v>
      </c>
      <c r="AY22" s="4" t="s">
        <v>77</v>
      </c>
      <c r="AZ22" s="4" t="s">
        <v>74</v>
      </c>
      <c r="BA22" s="4" t="s">
        <v>78</v>
      </c>
      <c r="BB22" s="4" t="s">
        <v>76</v>
      </c>
      <c r="BC22" s="4" t="s">
        <v>79</v>
      </c>
      <c r="BD22" s="4" t="s">
        <v>76</v>
      </c>
      <c r="BE22" s="4" t="s">
        <v>80</v>
      </c>
      <c r="BF22" s="14">
        <f>40.80814+11.43289</f>
        <v>52.241030000000002</v>
      </c>
      <c r="BG22" s="7">
        <v>41.039439999999999</v>
      </c>
      <c r="BH22" s="7">
        <v>33.406500000000001</v>
      </c>
      <c r="BI22" s="7">
        <v>25.883700000000001</v>
      </c>
      <c r="BJ22" s="7">
        <v>10.805070000000001</v>
      </c>
      <c r="BK22" s="7">
        <v>3.2161900000000001</v>
      </c>
      <c r="BL22" s="7">
        <v>3.2051699999999999</v>
      </c>
      <c r="BM22" s="7">
        <v>3.2382200000000001</v>
      </c>
      <c r="BN22" s="7">
        <v>10.48565</v>
      </c>
      <c r="BO22" s="7">
        <v>17.76613</v>
      </c>
      <c r="BP22" s="7">
        <v>37.008189999999999</v>
      </c>
      <c r="BQ22" s="7">
        <v>45.015610000000002</v>
      </c>
      <c r="BR22" s="7">
        <v>283.3109</v>
      </c>
    </row>
    <row r="23" spans="1:70" ht="26.25" x14ac:dyDescent="0.25">
      <c r="A23" s="4" t="s">
        <v>54</v>
      </c>
      <c r="B23" s="5" t="s">
        <v>55</v>
      </c>
      <c r="C23" s="5" t="s">
        <v>56</v>
      </c>
      <c r="D23" s="4" t="s">
        <v>57</v>
      </c>
      <c r="E23" s="4">
        <v>1499</v>
      </c>
      <c r="F23" s="4">
        <v>7</v>
      </c>
      <c r="G23" s="4" t="s">
        <v>58</v>
      </c>
      <c r="H23" s="4">
        <v>75329</v>
      </c>
      <c r="I23" s="4" t="s">
        <v>59</v>
      </c>
      <c r="J23" s="4" t="s">
        <v>60</v>
      </c>
      <c r="K23" s="4" t="s">
        <v>61</v>
      </c>
      <c r="L23" s="6">
        <v>606678000</v>
      </c>
      <c r="M23" s="4" t="s">
        <v>62</v>
      </c>
      <c r="N23" s="4" t="s">
        <v>138</v>
      </c>
      <c r="O23" s="4" t="s">
        <v>132</v>
      </c>
      <c r="P23" s="4">
        <v>1</v>
      </c>
      <c r="Q23" s="4">
        <v>1</v>
      </c>
      <c r="R23" s="4" t="s">
        <v>58</v>
      </c>
      <c r="S23" s="4">
        <v>75002</v>
      </c>
      <c r="T23" s="4" t="s">
        <v>65</v>
      </c>
      <c r="U23" s="5" t="s">
        <v>139</v>
      </c>
      <c r="V23" s="5" t="s">
        <v>140</v>
      </c>
      <c r="W23" s="4" t="s">
        <v>68</v>
      </c>
      <c r="X23" s="7">
        <v>5.8999999999999997E-2</v>
      </c>
      <c r="Y23" s="7">
        <v>5.8999999999999997E-2</v>
      </c>
      <c r="Z23" s="7">
        <v>5.8999999999999997E-2</v>
      </c>
      <c r="AA23" s="7">
        <v>5.8999999999999997E-2</v>
      </c>
      <c r="AB23" s="7">
        <v>5.8999999999999997E-2</v>
      </c>
      <c r="AC23" s="7">
        <v>5.8999999999999997E-2</v>
      </c>
      <c r="AD23" s="7">
        <v>5.8999999999999997E-2</v>
      </c>
      <c r="AE23" s="7">
        <v>5.8999999999999997E-2</v>
      </c>
      <c r="AF23" s="7">
        <v>5.8999999999999997E-2</v>
      </c>
      <c r="AG23" s="7">
        <v>5.8999999999999997E-2</v>
      </c>
      <c r="AH23" s="7">
        <v>5.8999999999999997E-2</v>
      </c>
      <c r="AI23" s="7">
        <v>5.8999999999999997E-2</v>
      </c>
      <c r="AJ23" s="4" t="s">
        <v>54</v>
      </c>
      <c r="AK23" s="4" t="s">
        <v>69</v>
      </c>
      <c r="AL23" s="4" t="s">
        <v>58</v>
      </c>
      <c r="AM23" s="4">
        <v>75329</v>
      </c>
      <c r="AN23" s="4" t="s">
        <v>199</v>
      </c>
      <c r="AO23" s="4" t="s">
        <v>200</v>
      </c>
      <c r="AP23" s="4" t="s">
        <v>70</v>
      </c>
      <c r="AQ23" s="6">
        <v>581250871</v>
      </c>
      <c r="AR23" s="4" t="s">
        <v>71</v>
      </c>
      <c r="AS23" s="4" t="s">
        <v>72</v>
      </c>
      <c r="AT23" s="4" t="s">
        <v>73</v>
      </c>
      <c r="AU23" s="4" t="s">
        <v>74</v>
      </c>
      <c r="AV23" s="8">
        <v>0.8</v>
      </c>
      <c r="AW23" s="4" t="s">
        <v>75</v>
      </c>
      <c r="AX23" s="4" t="s">
        <v>76</v>
      </c>
      <c r="AY23" s="4" t="s">
        <v>77</v>
      </c>
      <c r="AZ23" s="4" t="s">
        <v>74</v>
      </c>
      <c r="BA23" s="4" t="s">
        <v>78</v>
      </c>
      <c r="BB23" s="4" t="s">
        <v>76</v>
      </c>
      <c r="BC23" s="4" t="s">
        <v>79</v>
      </c>
      <c r="BD23" s="4" t="s">
        <v>76</v>
      </c>
      <c r="BE23" s="4" t="s">
        <v>80</v>
      </c>
      <c r="BF23" s="14">
        <f>8.05148+6.15702</f>
        <v>14.208500000000001</v>
      </c>
      <c r="BG23" s="7">
        <v>11.70825</v>
      </c>
      <c r="BH23" s="7">
        <v>9.5163899999999995</v>
      </c>
      <c r="BI23" s="7">
        <v>7.3906200000000002</v>
      </c>
      <c r="BJ23" s="7">
        <v>3.073</v>
      </c>
      <c r="BK23" s="7">
        <v>0.91418999999999995</v>
      </c>
      <c r="BL23" s="7">
        <v>0.92520000000000002</v>
      </c>
      <c r="BM23" s="7">
        <v>0.91418999999999995</v>
      </c>
      <c r="BN23" s="7">
        <v>2.9958999999999998</v>
      </c>
      <c r="BO23" s="7">
        <v>5.0666000000000002</v>
      </c>
      <c r="BP23" s="7">
        <v>10.551740000000001</v>
      </c>
      <c r="BQ23" s="7">
        <v>12.831709999999999</v>
      </c>
      <c r="BR23" s="7">
        <v>80.096289999999996</v>
      </c>
    </row>
    <row r="24" spans="1:70" ht="26.25" x14ac:dyDescent="0.25">
      <c r="A24" s="4" t="s">
        <v>54</v>
      </c>
      <c r="B24" s="5" t="s">
        <v>55</v>
      </c>
      <c r="C24" s="5" t="s">
        <v>56</v>
      </c>
      <c r="D24" s="4" t="s">
        <v>57</v>
      </c>
      <c r="E24" s="4">
        <v>1499</v>
      </c>
      <c r="F24" s="4">
        <v>7</v>
      </c>
      <c r="G24" s="4" t="s">
        <v>58</v>
      </c>
      <c r="H24" s="4">
        <v>75329</v>
      </c>
      <c r="I24" s="4" t="s">
        <v>59</v>
      </c>
      <c r="J24" s="4" t="s">
        <v>60</v>
      </c>
      <c r="K24" s="4" t="s">
        <v>61</v>
      </c>
      <c r="L24" s="6">
        <v>606678000</v>
      </c>
      <c r="M24" s="4" t="s">
        <v>62</v>
      </c>
      <c r="N24" s="4" t="s">
        <v>141</v>
      </c>
      <c r="O24" s="4" t="s">
        <v>142</v>
      </c>
      <c r="P24" s="4">
        <v>2472</v>
      </c>
      <c r="Q24" s="4">
        <v>25</v>
      </c>
      <c r="R24" s="4" t="s">
        <v>58</v>
      </c>
      <c r="S24" s="4">
        <v>75002</v>
      </c>
      <c r="T24" s="4" t="s">
        <v>65</v>
      </c>
      <c r="U24" s="5" t="s">
        <v>143</v>
      </c>
      <c r="V24" s="5" t="s">
        <v>144</v>
      </c>
      <c r="W24" s="4" t="s">
        <v>68</v>
      </c>
      <c r="X24" s="7">
        <v>0.20100000000000001</v>
      </c>
      <c r="Y24" s="7">
        <v>0.20100000000000001</v>
      </c>
      <c r="Z24" s="7">
        <v>0.20100000000000001</v>
      </c>
      <c r="AA24" s="7">
        <v>0.20100000000000001</v>
      </c>
      <c r="AB24" s="7">
        <v>0.20100000000000001</v>
      </c>
      <c r="AC24" s="7">
        <v>0.20100000000000001</v>
      </c>
      <c r="AD24" s="7">
        <v>0.20100000000000001</v>
      </c>
      <c r="AE24" s="7">
        <v>0.20100000000000001</v>
      </c>
      <c r="AF24" s="7">
        <v>0.20100000000000001</v>
      </c>
      <c r="AG24" s="7">
        <v>0.20100000000000001</v>
      </c>
      <c r="AH24" s="7">
        <v>0.20100000000000001</v>
      </c>
      <c r="AI24" s="7">
        <v>0.20100000000000001</v>
      </c>
      <c r="AJ24" s="4" t="s">
        <v>54</v>
      </c>
      <c r="AK24" s="4" t="s">
        <v>69</v>
      </c>
      <c r="AL24" s="4" t="s">
        <v>58</v>
      </c>
      <c r="AM24" s="4">
        <v>75329</v>
      </c>
      <c r="AN24" s="4" t="s">
        <v>199</v>
      </c>
      <c r="AO24" s="4" t="s">
        <v>200</v>
      </c>
      <c r="AP24" s="4" t="s">
        <v>70</v>
      </c>
      <c r="AQ24" s="6">
        <v>581250871</v>
      </c>
      <c r="AR24" s="4" t="s">
        <v>71</v>
      </c>
      <c r="AS24" s="4" t="s">
        <v>72</v>
      </c>
      <c r="AT24" s="4" t="s">
        <v>73</v>
      </c>
      <c r="AU24" s="4" t="s">
        <v>74</v>
      </c>
      <c r="AV24" s="8">
        <v>0.8</v>
      </c>
      <c r="AW24" s="4" t="s">
        <v>75</v>
      </c>
      <c r="AX24" s="4" t="s">
        <v>76</v>
      </c>
      <c r="AY24" s="4" t="s">
        <v>77</v>
      </c>
      <c r="AZ24" s="4" t="s">
        <v>74</v>
      </c>
      <c r="BA24" s="4" t="s">
        <v>78</v>
      </c>
      <c r="BB24" s="4" t="s">
        <v>76</v>
      </c>
      <c r="BC24" s="4" t="s">
        <v>79</v>
      </c>
      <c r="BD24" s="4" t="s">
        <v>76</v>
      </c>
      <c r="BE24" s="4" t="s">
        <v>80</v>
      </c>
      <c r="BF24" s="14">
        <f>10.5187+31.95261</f>
        <v>42.471310000000003</v>
      </c>
      <c r="BG24" s="7">
        <v>40.257399999999997</v>
      </c>
      <c r="BH24" s="7">
        <v>32.767670000000003</v>
      </c>
      <c r="BI24" s="7">
        <v>25.388059999999999</v>
      </c>
      <c r="BJ24" s="7">
        <v>10.595800000000001</v>
      </c>
      <c r="BK24" s="7">
        <v>3.1611199999999999</v>
      </c>
      <c r="BL24" s="7">
        <v>3.1501000000000001</v>
      </c>
      <c r="BM24" s="7">
        <v>3.1721300000000001</v>
      </c>
      <c r="BN24" s="7">
        <v>10.2874</v>
      </c>
      <c r="BO24" s="7">
        <f>4.8353+11.2126</f>
        <v>16.047899999999998</v>
      </c>
      <c r="BP24" s="7">
        <v>32.316079999999999</v>
      </c>
      <c r="BQ24" s="7">
        <v>39.321190000000001</v>
      </c>
      <c r="BR24" s="7">
        <f>144.13368+114.80248</f>
        <v>258.93615999999997</v>
      </c>
    </row>
    <row r="25" spans="1:70" ht="26.25" x14ac:dyDescent="0.25">
      <c r="A25" s="4" t="s">
        <v>54</v>
      </c>
      <c r="B25" s="5" t="s">
        <v>55</v>
      </c>
      <c r="C25" s="5" t="s">
        <v>56</v>
      </c>
      <c r="D25" s="4" t="s">
        <v>57</v>
      </c>
      <c r="E25" s="4">
        <v>1499</v>
      </c>
      <c r="F25" s="4">
        <v>7</v>
      </c>
      <c r="G25" s="4" t="s">
        <v>58</v>
      </c>
      <c r="H25" s="4">
        <v>75329</v>
      </c>
      <c r="I25" s="4" t="s">
        <v>59</v>
      </c>
      <c r="J25" s="4" t="s">
        <v>60</v>
      </c>
      <c r="K25" s="4" t="s">
        <v>61</v>
      </c>
      <c r="L25" s="6">
        <v>606678000</v>
      </c>
      <c r="M25" s="4" t="s">
        <v>62</v>
      </c>
      <c r="N25" s="4" t="s">
        <v>145</v>
      </c>
      <c r="O25" s="4" t="s">
        <v>146</v>
      </c>
      <c r="P25" s="4" t="s">
        <v>147</v>
      </c>
      <c r="Q25" s="3"/>
      <c r="R25" s="4" t="s">
        <v>58</v>
      </c>
      <c r="S25" s="4">
        <v>75002</v>
      </c>
      <c r="T25" s="4" t="s">
        <v>65</v>
      </c>
      <c r="U25" s="5" t="s">
        <v>148</v>
      </c>
      <c r="V25" s="5" t="s">
        <v>149</v>
      </c>
      <c r="W25" s="4" t="s">
        <v>68</v>
      </c>
      <c r="X25" s="7">
        <v>5.7000000000000002E-2</v>
      </c>
      <c r="Y25" s="7">
        <v>5.7000000000000002E-2</v>
      </c>
      <c r="Z25" s="7">
        <v>5.7000000000000002E-2</v>
      </c>
      <c r="AA25" s="7">
        <v>5.7000000000000002E-2</v>
      </c>
      <c r="AB25" s="7">
        <v>5.7000000000000002E-2</v>
      </c>
      <c r="AC25" s="7">
        <v>5.7000000000000002E-2</v>
      </c>
      <c r="AD25" s="7">
        <v>5.7000000000000002E-2</v>
      </c>
      <c r="AE25" s="7">
        <v>5.7000000000000002E-2</v>
      </c>
      <c r="AF25" s="7">
        <v>5.7000000000000002E-2</v>
      </c>
      <c r="AG25" s="7">
        <v>5.7000000000000002E-2</v>
      </c>
      <c r="AH25" s="7">
        <v>5.7000000000000002E-2</v>
      </c>
      <c r="AI25" s="7">
        <v>5.7000000000000002E-2</v>
      </c>
      <c r="AJ25" s="4" t="s">
        <v>54</v>
      </c>
      <c r="AK25" s="4" t="s">
        <v>69</v>
      </c>
      <c r="AL25" s="4" t="s">
        <v>58</v>
      </c>
      <c r="AM25" s="4">
        <v>75329</v>
      </c>
      <c r="AN25" s="4" t="s">
        <v>199</v>
      </c>
      <c r="AO25" s="4" t="s">
        <v>200</v>
      </c>
      <c r="AP25" s="4" t="s">
        <v>70</v>
      </c>
      <c r="AQ25" s="6">
        <v>581250871</v>
      </c>
      <c r="AR25" s="4" t="s">
        <v>71</v>
      </c>
      <c r="AS25" s="4" t="s">
        <v>72</v>
      </c>
      <c r="AT25" s="4" t="s">
        <v>73</v>
      </c>
      <c r="AU25" s="4" t="s">
        <v>74</v>
      </c>
      <c r="AV25" s="8">
        <v>0.8</v>
      </c>
      <c r="AW25" s="4" t="s">
        <v>75</v>
      </c>
      <c r="AX25" s="4" t="s">
        <v>76</v>
      </c>
      <c r="AY25" s="4" t="s">
        <v>77</v>
      </c>
      <c r="AZ25" s="4" t="s">
        <v>74</v>
      </c>
      <c r="BA25" s="4" t="s">
        <v>78</v>
      </c>
      <c r="BB25" s="4" t="s">
        <v>76</v>
      </c>
      <c r="BC25" s="4" t="s">
        <v>79</v>
      </c>
      <c r="BD25" s="4" t="s">
        <v>76</v>
      </c>
      <c r="BE25" s="4" t="s">
        <v>80</v>
      </c>
      <c r="BF25" s="14">
        <v>18.160520000000002</v>
      </c>
      <c r="BG25" s="7">
        <v>12.02881</v>
      </c>
      <c r="BH25" s="7">
        <v>8.9149700000000003</v>
      </c>
      <c r="BI25" s="7">
        <v>7.1767599999999998</v>
      </c>
      <c r="BJ25" s="7">
        <v>2.9752100000000001</v>
      </c>
      <c r="BK25" s="7">
        <v>0.76780000000000004</v>
      </c>
      <c r="BL25" s="7">
        <v>0.77846000000000004</v>
      </c>
      <c r="BM25" s="7">
        <v>0.81045</v>
      </c>
      <c r="BN25" s="7">
        <v>3.0285299999999999</v>
      </c>
      <c r="BO25" s="7">
        <f>2.69795+3.09251</f>
        <v>5.7904599999999995</v>
      </c>
      <c r="BP25" s="7">
        <v>10.770479999999999</v>
      </c>
      <c r="BQ25" s="7">
        <v>14.0976</v>
      </c>
      <c r="BR25" s="7">
        <v>85.300049999999999</v>
      </c>
    </row>
    <row r="26" spans="1:70" ht="26.25" x14ac:dyDescent="0.25">
      <c r="A26" s="4" t="s">
        <v>54</v>
      </c>
      <c r="B26" s="5" t="s">
        <v>55</v>
      </c>
      <c r="C26" s="5" t="s">
        <v>56</v>
      </c>
      <c r="D26" s="4" t="s">
        <v>57</v>
      </c>
      <c r="E26" s="4">
        <v>1499</v>
      </c>
      <c r="F26" s="4">
        <v>7</v>
      </c>
      <c r="G26" s="4" t="s">
        <v>58</v>
      </c>
      <c r="H26" s="4">
        <v>75329</v>
      </c>
      <c r="I26" s="4" t="s">
        <v>59</v>
      </c>
      <c r="J26" s="4" t="s">
        <v>60</v>
      </c>
      <c r="K26" s="4" t="s">
        <v>61</v>
      </c>
      <c r="L26" s="6">
        <v>606678000</v>
      </c>
      <c r="M26" s="4" t="s">
        <v>62</v>
      </c>
      <c r="N26" s="4" t="s">
        <v>150</v>
      </c>
      <c r="O26" s="4" t="s">
        <v>151</v>
      </c>
      <c r="P26" s="4">
        <v>80</v>
      </c>
      <c r="Q26" s="4">
        <v>1</v>
      </c>
      <c r="R26" s="4" t="s">
        <v>58</v>
      </c>
      <c r="S26" s="4">
        <v>75002</v>
      </c>
      <c r="T26" s="4" t="s">
        <v>65</v>
      </c>
      <c r="U26" s="5" t="s">
        <v>152</v>
      </c>
      <c r="V26" s="5" t="s">
        <v>153</v>
      </c>
      <c r="W26" s="4" t="s">
        <v>154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4" t="s">
        <v>54</v>
      </c>
      <c r="AK26" s="4" t="s">
        <v>69</v>
      </c>
      <c r="AL26" s="4" t="s">
        <v>58</v>
      </c>
      <c r="AM26" s="4">
        <v>75329</v>
      </c>
      <c r="AN26" s="4" t="s">
        <v>199</v>
      </c>
      <c r="AO26" s="4" t="s">
        <v>200</v>
      </c>
      <c r="AP26" s="4" t="s">
        <v>70</v>
      </c>
      <c r="AQ26" s="6">
        <v>581250871</v>
      </c>
      <c r="AR26" s="4" t="s">
        <v>71</v>
      </c>
      <c r="AS26" s="4" t="s">
        <v>72</v>
      </c>
      <c r="AT26" s="4" t="s">
        <v>73</v>
      </c>
      <c r="AU26" s="4" t="s">
        <v>74</v>
      </c>
      <c r="AV26" s="8">
        <v>0.8</v>
      </c>
      <c r="AW26" s="4" t="s">
        <v>75</v>
      </c>
      <c r="AX26" s="4" t="s">
        <v>76</v>
      </c>
      <c r="AY26" s="4" t="s">
        <v>77</v>
      </c>
      <c r="AZ26" s="4" t="s">
        <v>74</v>
      </c>
      <c r="BA26" s="4" t="s">
        <v>78</v>
      </c>
      <c r="BB26" s="4" t="s">
        <v>76</v>
      </c>
      <c r="BC26" s="4" t="s">
        <v>79</v>
      </c>
      <c r="BD26" s="4" t="s">
        <v>76</v>
      </c>
      <c r="BE26" s="4" t="s">
        <v>80</v>
      </c>
      <c r="BF26" s="14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</row>
    <row r="27" spans="1:70" ht="26.25" x14ac:dyDescent="0.25">
      <c r="A27" s="4" t="s">
        <v>54</v>
      </c>
      <c r="B27" s="5" t="s">
        <v>55</v>
      </c>
      <c r="C27" s="5" t="s">
        <v>56</v>
      </c>
      <c r="D27" s="4" t="s">
        <v>57</v>
      </c>
      <c r="E27" s="4">
        <v>1499</v>
      </c>
      <c r="F27" s="4">
        <v>7</v>
      </c>
      <c r="G27" s="4" t="s">
        <v>58</v>
      </c>
      <c r="H27" s="4">
        <v>75329</v>
      </c>
      <c r="I27" s="4" t="s">
        <v>59</v>
      </c>
      <c r="J27" s="4" t="s">
        <v>60</v>
      </c>
      <c r="K27" s="4" t="s">
        <v>61</v>
      </c>
      <c r="L27" s="6">
        <v>606678000</v>
      </c>
      <c r="M27" s="4" t="s">
        <v>62</v>
      </c>
      <c r="N27" s="4" t="s">
        <v>195</v>
      </c>
      <c r="O27" s="4" t="s">
        <v>196</v>
      </c>
      <c r="P27" s="4">
        <v>77</v>
      </c>
      <c r="Q27" s="4">
        <v>1</v>
      </c>
      <c r="R27" s="4" t="s">
        <v>58</v>
      </c>
      <c r="S27" s="4">
        <v>75002</v>
      </c>
      <c r="T27" s="4" t="s">
        <v>65</v>
      </c>
      <c r="U27" s="5" t="s">
        <v>197</v>
      </c>
      <c r="V27" s="5" t="s">
        <v>198</v>
      </c>
      <c r="W27" s="4" t="s">
        <v>98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4" t="s">
        <v>54</v>
      </c>
      <c r="AK27" s="4" t="s">
        <v>69</v>
      </c>
      <c r="AL27" s="4" t="s">
        <v>58</v>
      </c>
      <c r="AM27" s="4">
        <v>75329</v>
      </c>
      <c r="AN27" s="4" t="s">
        <v>199</v>
      </c>
      <c r="AO27" s="4" t="s">
        <v>200</v>
      </c>
      <c r="AP27" s="4" t="s">
        <v>70</v>
      </c>
      <c r="AQ27" s="6">
        <v>581250871</v>
      </c>
      <c r="AR27" s="4" t="s">
        <v>71</v>
      </c>
      <c r="AS27" s="4" t="s">
        <v>72</v>
      </c>
      <c r="AT27" s="4" t="s">
        <v>73</v>
      </c>
      <c r="AU27" s="4" t="s">
        <v>74</v>
      </c>
      <c r="AV27" s="8">
        <v>0.8</v>
      </c>
      <c r="AW27" s="4" t="s">
        <v>75</v>
      </c>
      <c r="AX27" s="4" t="s">
        <v>76</v>
      </c>
      <c r="AY27" s="4" t="s">
        <v>77</v>
      </c>
      <c r="AZ27" s="4" t="s">
        <v>74</v>
      </c>
      <c r="BA27" s="4" t="s">
        <v>78</v>
      </c>
      <c r="BB27" s="4" t="s">
        <v>76</v>
      </c>
      <c r="BC27" s="4" t="s">
        <v>79</v>
      </c>
      <c r="BD27" s="4" t="s">
        <v>76</v>
      </c>
      <c r="BE27" s="4" t="s">
        <v>80</v>
      </c>
      <c r="BF27" s="14">
        <v>9.65</v>
      </c>
      <c r="BG27" s="7">
        <v>8.0289999999999999</v>
      </c>
      <c r="BH27" s="7">
        <v>7.4029999999999996</v>
      </c>
      <c r="BI27" s="7">
        <v>4.6760000000000002</v>
      </c>
      <c r="BJ27" s="7">
        <v>1.9490000000000001</v>
      </c>
      <c r="BK27" s="7">
        <v>0.57499999999999996</v>
      </c>
      <c r="BL27" s="7">
        <v>0.58599999999999997</v>
      </c>
      <c r="BM27" s="7">
        <v>0.57499999999999996</v>
      </c>
      <c r="BN27" s="7">
        <v>1.8959999999999999</v>
      </c>
      <c r="BO27" s="7">
        <v>3.7749999999999999</v>
      </c>
      <c r="BP27" s="7">
        <v>6.0782999999999996</v>
      </c>
      <c r="BQ27" s="7">
        <v>10.778</v>
      </c>
      <c r="BR27" s="7">
        <v>55.97</v>
      </c>
    </row>
    <row r="28" spans="1:70" x14ac:dyDescent="0.25">
      <c r="BR28" s="9">
        <f>SUM(BR6:BR27)</f>
        <v>3282.4118749999993</v>
      </c>
    </row>
    <row r="30" spans="1:70" x14ac:dyDescent="0.25">
      <c r="A30" s="15" t="s">
        <v>1</v>
      </c>
      <c r="B30" s="16"/>
      <c r="C30" s="16"/>
      <c r="D30" s="16"/>
      <c r="E30" s="16"/>
      <c r="F30" s="16"/>
      <c r="G30" s="16"/>
      <c r="H30" s="17"/>
      <c r="I30" s="15" t="s">
        <v>2</v>
      </c>
      <c r="J30" s="16"/>
      <c r="K30" s="16"/>
      <c r="L30" s="16"/>
      <c r="M30" s="17"/>
      <c r="N30" s="15" t="s">
        <v>3</v>
      </c>
      <c r="O30" s="16"/>
      <c r="P30" s="16"/>
      <c r="Q30" s="16"/>
      <c r="R30" s="16"/>
      <c r="S30" s="16"/>
      <c r="T30" s="16"/>
      <c r="U30" s="16"/>
      <c r="V30" s="16"/>
      <c r="W30" s="16"/>
      <c r="X30" s="15" t="s">
        <v>4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5" t="s">
        <v>5</v>
      </c>
      <c r="AK30" s="16"/>
      <c r="AL30" s="16"/>
      <c r="AM30" s="17"/>
      <c r="AN30" s="15" t="s">
        <v>6</v>
      </c>
      <c r="AO30" s="16"/>
      <c r="AP30" s="16"/>
      <c r="AQ30" s="16"/>
      <c r="AR30" s="17"/>
      <c r="AS30" s="15" t="s">
        <v>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8" t="s">
        <v>8</v>
      </c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x14ac:dyDescent="0.25">
      <c r="A31" s="1" t="s">
        <v>9</v>
      </c>
      <c r="B31" s="1" t="s">
        <v>10</v>
      </c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21</v>
      </c>
      <c r="N31" s="1" t="s">
        <v>22</v>
      </c>
      <c r="O31" s="1" t="s">
        <v>12</v>
      </c>
      <c r="P31" s="1" t="s">
        <v>13</v>
      </c>
      <c r="Q31" s="1" t="s">
        <v>14</v>
      </c>
      <c r="R31" s="1" t="s">
        <v>15</v>
      </c>
      <c r="S31" s="1" t="s">
        <v>16</v>
      </c>
      <c r="T31" s="1" t="s">
        <v>23</v>
      </c>
      <c r="U31" s="1" t="s">
        <v>24</v>
      </c>
      <c r="V31" s="1" t="s">
        <v>25</v>
      </c>
      <c r="W31" s="1" t="s">
        <v>26</v>
      </c>
      <c r="X31" s="2">
        <v>42736</v>
      </c>
      <c r="Y31" s="2">
        <v>42767</v>
      </c>
      <c r="Z31" s="2">
        <v>42795</v>
      </c>
      <c r="AA31" s="2">
        <v>42826</v>
      </c>
      <c r="AB31" s="2">
        <v>42856</v>
      </c>
      <c r="AC31" s="2">
        <v>42887</v>
      </c>
      <c r="AD31" s="2">
        <v>42917</v>
      </c>
      <c r="AE31" s="2">
        <v>42948</v>
      </c>
      <c r="AF31" s="2">
        <v>42979</v>
      </c>
      <c r="AG31" s="2">
        <v>43009</v>
      </c>
      <c r="AH31" s="2">
        <v>43040</v>
      </c>
      <c r="AI31" s="2">
        <v>43070</v>
      </c>
      <c r="AJ31" s="1" t="s">
        <v>9</v>
      </c>
      <c r="AK31" s="1" t="s">
        <v>27</v>
      </c>
      <c r="AL31" s="1" t="s">
        <v>15</v>
      </c>
      <c r="AM31" s="1" t="s">
        <v>16</v>
      </c>
      <c r="AN31" s="1" t="s">
        <v>17</v>
      </c>
      <c r="AO31" s="1" t="s">
        <v>18</v>
      </c>
      <c r="AP31" s="1" t="s">
        <v>19</v>
      </c>
      <c r="AQ31" s="1" t="s">
        <v>20</v>
      </c>
      <c r="AR31" s="1" t="s">
        <v>21</v>
      </c>
      <c r="AS31" s="1" t="s">
        <v>28</v>
      </c>
      <c r="AT31" s="1" t="s">
        <v>29</v>
      </c>
      <c r="AU31" s="1" t="s">
        <v>30</v>
      </c>
      <c r="AV31" s="1" t="s">
        <v>31</v>
      </c>
      <c r="AW31" s="1" t="s">
        <v>32</v>
      </c>
      <c r="AX31" s="1" t="s">
        <v>33</v>
      </c>
      <c r="AY31" s="1" t="s">
        <v>34</v>
      </c>
      <c r="AZ31" s="1" t="s">
        <v>35</v>
      </c>
      <c r="BA31" s="1" t="s">
        <v>36</v>
      </c>
      <c r="BB31" s="1" t="s">
        <v>37</v>
      </c>
      <c r="BC31" s="1" t="s">
        <v>38</v>
      </c>
      <c r="BD31" s="1" t="s">
        <v>39</v>
      </c>
      <c r="BE31" s="1" t="s">
        <v>40</v>
      </c>
      <c r="BF31" s="11" t="s">
        <v>41</v>
      </c>
      <c r="BG31" s="11" t="s">
        <v>42</v>
      </c>
      <c r="BH31" s="11" t="s">
        <v>43</v>
      </c>
      <c r="BI31" s="11" t="s">
        <v>44</v>
      </c>
      <c r="BJ31" s="11" t="s">
        <v>45</v>
      </c>
      <c r="BK31" s="11" t="s">
        <v>46</v>
      </c>
      <c r="BL31" s="11" t="s">
        <v>47</v>
      </c>
      <c r="BM31" s="11" t="s">
        <v>48</v>
      </c>
      <c r="BN31" s="11" t="s">
        <v>49</v>
      </c>
      <c r="BO31" s="11" t="s">
        <v>50</v>
      </c>
      <c r="BP31" s="11" t="s">
        <v>51</v>
      </c>
      <c r="BQ31" s="11" t="s">
        <v>52</v>
      </c>
      <c r="BR31" s="11" t="s">
        <v>53</v>
      </c>
    </row>
    <row r="32" spans="1:70" ht="26.25" x14ac:dyDescent="0.25">
      <c r="A32" s="4" t="s">
        <v>155</v>
      </c>
      <c r="B32" s="5" t="s">
        <v>156</v>
      </c>
      <c r="C32" s="5" t="s">
        <v>157</v>
      </c>
      <c r="D32" s="4" t="s">
        <v>158</v>
      </c>
      <c r="E32" s="4">
        <v>3165</v>
      </c>
      <c r="F32" s="4">
        <v>17</v>
      </c>
      <c r="G32" s="4" t="s">
        <v>159</v>
      </c>
      <c r="H32" s="4">
        <v>75002</v>
      </c>
      <c r="I32" s="4" t="s">
        <v>160</v>
      </c>
      <c r="J32" s="4" t="s">
        <v>161</v>
      </c>
      <c r="K32" s="4" t="s">
        <v>162</v>
      </c>
      <c r="L32" s="6">
        <v>702131956</v>
      </c>
      <c r="M32" s="4" t="s">
        <v>163</v>
      </c>
      <c r="N32" s="4" t="s">
        <v>164</v>
      </c>
      <c r="O32" s="4" t="s">
        <v>146</v>
      </c>
      <c r="P32" s="4">
        <v>641</v>
      </c>
      <c r="Q32" s="4">
        <v>16</v>
      </c>
      <c r="R32" s="4" t="s">
        <v>58</v>
      </c>
      <c r="S32" s="4">
        <v>75002</v>
      </c>
      <c r="T32" s="4" t="s">
        <v>65</v>
      </c>
      <c r="U32" s="5" t="s">
        <v>165</v>
      </c>
      <c r="V32" s="5" t="s">
        <v>166</v>
      </c>
      <c r="W32" s="4" t="s">
        <v>167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4" t="s">
        <v>155</v>
      </c>
      <c r="AK32" s="4" t="s">
        <v>168</v>
      </c>
      <c r="AL32" s="4" t="s">
        <v>159</v>
      </c>
      <c r="AM32" s="4">
        <v>75002</v>
      </c>
      <c r="AN32" s="4" t="s">
        <v>169</v>
      </c>
      <c r="AO32" s="4" t="s">
        <v>170</v>
      </c>
      <c r="AP32" s="4" t="s">
        <v>171</v>
      </c>
      <c r="AQ32" s="6">
        <v>581291125</v>
      </c>
      <c r="AR32" s="4" t="s">
        <v>172</v>
      </c>
      <c r="AS32" s="4" t="s">
        <v>194</v>
      </c>
      <c r="AT32" s="4" t="s">
        <v>73</v>
      </c>
      <c r="AU32" s="4" t="s">
        <v>74</v>
      </c>
      <c r="AV32" s="8">
        <v>0.8</v>
      </c>
      <c r="AW32" s="4" t="s">
        <v>75</v>
      </c>
      <c r="AX32" s="4" t="s">
        <v>76</v>
      </c>
      <c r="AY32" s="4" t="s">
        <v>77</v>
      </c>
      <c r="AZ32" s="4" t="s">
        <v>74</v>
      </c>
      <c r="BA32" s="4" t="s">
        <v>78</v>
      </c>
      <c r="BB32" s="4" t="s">
        <v>76</v>
      </c>
      <c r="BC32" s="4" t="s">
        <v>79</v>
      </c>
      <c r="BD32" s="4" t="s">
        <v>76</v>
      </c>
      <c r="BE32" s="4" t="s">
        <v>173</v>
      </c>
      <c r="BF32" s="7">
        <v>2.4241619999999999</v>
      </c>
      <c r="BG32" s="7">
        <v>2.0642800000000001</v>
      </c>
      <c r="BH32" s="7">
        <v>1.8255790000000001</v>
      </c>
      <c r="BI32" s="7">
        <v>1.128344</v>
      </c>
      <c r="BJ32" s="7">
        <v>0.41237499999999999</v>
      </c>
      <c r="BK32" s="7">
        <v>0.14007500000000001</v>
      </c>
      <c r="BL32" s="7">
        <v>0.102315</v>
      </c>
      <c r="BM32" s="7">
        <v>0.10666200000000001</v>
      </c>
      <c r="BN32" s="7">
        <v>0.33446100000000001</v>
      </c>
      <c r="BO32" s="7">
        <v>0.93354199999999998</v>
      </c>
      <c r="BP32" s="7">
        <v>1.4947760000000001</v>
      </c>
      <c r="BQ32" s="7">
        <v>1.8733679999999999</v>
      </c>
      <c r="BR32" s="7">
        <v>12.839938999999999</v>
      </c>
    </row>
    <row r="33" spans="1:70" ht="26.25" x14ac:dyDescent="0.25">
      <c r="A33" s="4" t="s">
        <v>155</v>
      </c>
      <c r="B33" s="5" t="s">
        <v>156</v>
      </c>
      <c r="C33" s="5" t="s">
        <v>157</v>
      </c>
      <c r="D33" s="4" t="s">
        <v>158</v>
      </c>
      <c r="E33" s="4">
        <v>3165</v>
      </c>
      <c r="F33" s="4">
        <v>17</v>
      </c>
      <c r="G33" s="4" t="s">
        <v>159</v>
      </c>
      <c r="H33" s="4">
        <v>75002</v>
      </c>
      <c r="I33" s="4" t="s">
        <v>160</v>
      </c>
      <c r="J33" s="4" t="s">
        <v>161</v>
      </c>
      <c r="K33" s="4" t="s">
        <v>162</v>
      </c>
      <c r="L33" s="6">
        <v>702131956</v>
      </c>
      <c r="M33" s="4" t="s">
        <v>163</v>
      </c>
      <c r="N33" s="4" t="s">
        <v>174</v>
      </c>
      <c r="O33" s="4" t="s">
        <v>175</v>
      </c>
      <c r="P33" s="4">
        <v>9</v>
      </c>
      <c r="Q33" s="3"/>
      <c r="R33" s="4" t="s">
        <v>58</v>
      </c>
      <c r="S33" s="4">
        <v>75002</v>
      </c>
      <c r="T33" s="4" t="s">
        <v>65</v>
      </c>
      <c r="U33" s="5" t="s">
        <v>176</v>
      </c>
      <c r="V33" s="5" t="s">
        <v>177</v>
      </c>
      <c r="W33" s="4" t="s">
        <v>178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4" t="s">
        <v>155</v>
      </c>
      <c r="AK33" s="4" t="s">
        <v>168</v>
      </c>
      <c r="AL33" s="4" t="s">
        <v>159</v>
      </c>
      <c r="AM33" s="4">
        <v>75002</v>
      </c>
      <c r="AN33" s="4" t="s">
        <v>169</v>
      </c>
      <c r="AO33" s="4" t="s">
        <v>170</v>
      </c>
      <c r="AP33" s="4" t="s">
        <v>171</v>
      </c>
      <c r="AQ33" s="6">
        <v>581291125</v>
      </c>
      <c r="AR33" s="4" t="s">
        <v>172</v>
      </c>
      <c r="AS33" s="4" t="s">
        <v>194</v>
      </c>
      <c r="AT33" s="4" t="s">
        <v>73</v>
      </c>
      <c r="AU33" s="4" t="s">
        <v>74</v>
      </c>
      <c r="AV33" s="8">
        <v>0.8</v>
      </c>
      <c r="AW33" s="4" t="s">
        <v>75</v>
      </c>
      <c r="AX33" s="4" t="s">
        <v>76</v>
      </c>
      <c r="AY33" s="4" t="s">
        <v>77</v>
      </c>
      <c r="AZ33" s="4" t="s">
        <v>74</v>
      </c>
      <c r="BA33" s="4" t="s">
        <v>78</v>
      </c>
      <c r="BB33" s="4" t="s">
        <v>76</v>
      </c>
      <c r="BC33" s="4" t="s">
        <v>79</v>
      </c>
      <c r="BD33" s="4" t="s">
        <v>76</v>
      </c>
      <c r="BE33" s="4" t="s">
        <v>173</v>
      </c>
      <c r="BF33" s="7">
        <v>6.2608740000000003</v>
      </c>
      <c r="BG33" s="7">
        <v>5.3314069999999996</v>
      </c>
      <c r="BH33" s="7">
        <v>4.7149179999999999</v>
      </c>
      <c r="BI33" s="7">
        <v>2.914167</v>
      </c>
      <c r="BJ33" s="7">
        <v>1.0650409999999999</v>
      </c>
      <c r="BK33" s="7">
        <v>0.36175800000000002</v>
      </c>
      <c r="BL33" s="7">
        <v>0.26426100000000002</v>
      </c>
      <c r="BM33" s="7">
        <v>0.275476</v>
      </c>
      <c r="BN33" s="7">
        <v>0.66307099999999997</v>
      </c>
      <c r="BO33" s="7">
        <v>1.9586699999999999</v>
      </c>
      <c r="BP33" s="7">
        <v>3.3206060000000002</v>
      </c>
      <c r="BQ33" s="7">
        <v>4.1616350000000004</v>
      </c>
      <c r="BR33" s="7">
        <v>31.291884</v>
      </c>
    </row>
    <row r="34" spans="1:70" ht="26.25" x14ac:dyDescent="0.25">
      <c r="A34" s="4" t="s">
        <v>155</v>
      </c>
      <c r="B34" s="5" t="s">
        <v>156</v>
      </c>
      <c r="C34" s="5" t="s">
        <v>157</v>
      </c>
      <c r="D34" s="4" t="s">
        <v>158</v>
      </c>
      <c r="E34" s="4">
        <v>3165</v>
      </c>
      <c r="F34" s="4">
        <v>17</v>
      </c>
      <c r="G34" s="4" t="s">
        <v>159</v>
      </c>
      <c r="H34" s="4">
        <v>75002</v>
      </c>
      <c r="I34" s="4" t="s">
        <v>160</v>
      </c>
      <c r="J34" s="4" t="s">
        <v>161</v>
      </c>
      <c r="K34" s="4" t="s">
        <v>162</v>
      </c>
      <c r="L34" s="6">
        <v>702131956</v>
      </c>
      <c r="M34" s="4" t="s">
        <v>163</v>
      </c>
      <c r="N34" s="4" t="s">
        <v>179</v>
      </c>
      <c r="O34" s="4" t="s">
        <v>179</v>
      </c>
      <c r="P34" s="4" t="s">
        <v>180</v>
      </c>
      <c r="Q34" s="3"/>
      <c r="R34" s="4" t="s">
        <v>58</v>
      </c>
      <c r="S34" s="4">
        <v>75002</v>
      </c>
      <c r="T34" s="4" t="s">
        <v>65</v>
      </c>
      <c r="U34" s="5" t="s">
        <v>181</v>
      </c>
      <c r="V34" s="5" t="s">
        <v>182</v>
      </c>
      <c r="W34" s="4" t="s">
        <v>68</v>
      </c>
      <c r="X34" s="7">
        <v>0.104</v>
      </c>
      <c r="Y34" s="7">
        <v>0.104</v>
      </c>
      <c r="Z34" s="7">
        <v>0.104</v>
      </c>
      <c r="AA34" s="7">
        <v>0.104</v>
      </c>
      <c r="AB34" s="7">
        <v>0.104</v>
      </c>
      <c r="AC34" s="7">
        <v>0.104</v>
      </c>
      <c r="AD34" s="7">
        <v>0.104</v>
      </c>
      <c r="AE34" s="7">
        <v>0.104</v>
      </c>
      <c r="AF34" s="7">
        <v>0.104</v>
      </c>
      <c r="AG34" s="7">
        <v>0.104</v>
      </c>
      <c r="AH34" s="7">
        <v>0.104</v>
      </c>
      <c r="AI34" s="7">
        <v>0.104</v>
      </c>
      <c r="AJ34" s="4" t="s">
        <v>155</v>
      </c>
      <c r="AK34" s="4" t="s">
        <v>168</v>
      </c>
      <c r="AL34" s="4" t="s">
        <v>159</v>
      </c>
      <c r="AM34" s="4">
        <v>75002</v>
      </c>
      <c r="AN34" s="4" t="s">
        <v>169</v>
      </c>
      <c r="AO34" s="4" t="s">
        <v>170</v>
      </c>
      <c r="AP34" s="4" t="s">
        <v>171</v>
      </c>
      <c r="AQ34" s="6">
        <v>581291125</v>
      </c>
      <c r="AR34" s="4" t="s">
        <v>172</v>
      </c>
      <c r="AS34" s="4" t="s">
        <v>194</v>
      </c>
      <c r="AT34" s="4" t="s">
        <v>73</v>
      </c>
      <c r="AU34" s="4" t="s">
        <v>74</v>
      </c>
      <c r="AV34" s="8">
        <v>0.8</v>
      </c>
      <c r="AW34" s="4" t="s">
        <v>75</v>
      </c>
      <c r="AX34" s="4" t="s">
        <v>76</v>
      </c>
      <c r="AY34" s="4" t="s">
        <v>77</v>
      </c>
      <c r="AZ34" s="4" t="s">
        <v>74</v>
      </c>
      <c r="BA34" s="4" t="s">
        <v>78</v>
      </c>
      <c r="BB34" s="4" t="s">
        <v>76</v>
      </c>
      <c r="BC34" s="4" t="s">
        <v>79</v>
      </c>
      <c r="BD34" s="4" t="s">
        <v>76</v>
      </c>
      <c r="BE34" s="4" t="s">
        <v>173</v>
      </c>
      <c r="BF34" s="7">
        <v>22.22</v>
      </c>
      <c r="BG34" s="7">
        <v>21.46</v>
      </c>
      <c r="BH34" s="7">
        <v>17.832922</v>
      </c>
      <c r="BI34" s="7">
        <v>10.43268</v>
      </c>
      <c r="BJ34" s="7">
        <v>3.8128829999999998</v>
      </c>
      <c r="BK34" s="7">
        <v>1.2951280000000001</v>
      </c>
      <c r="BL34" s="7">
        <v>0.94606999999999997</v>
      </c>
      <c r="BM34" s="7">
        <v>0.98621499999999995</v>
      </c>
      <c r="BN34" s="7">
        <v>3.092463</v>
      </c>
      <c r="BO34" s="7">
        <v>9.6625560000000004</v>
      </c>
      <c r="BP34" s="7">
        <v>16.381336000000001</v>
      </c>
      <c r="BQ34" s="7">
        <v>20.530321000000001</v>
      </c>
      <c r="BR34" s="7">
        <v>128.65257399999999</v>
      </c>
    </row>
    <row r="35" spans="1:70" ht="26.25" x14ac:dyDescent="0.25">
      <c r="A35" s="4" t="s">
        <v>155</v>
      </c>
      <c r="B35" s="5" t="s">
        <v>156</v>
      </c>
      <c r="C35" s="5" t="s">
        <v>157</v>
      </c>
      <c r="D35" s="4" t="s">
        <v>158</v>
      </c>
      <c r="E35" s="4">
        <v>3165</v>
      </c>
      <c r="F35" s="4">
        <v>17</v>
      </c>
      <c r="G35" s="4" t="s">
        <v>159</v>
      </c>
      <c r="H35" s="4">
        <v>75002</v>
      </c>
      <c r="I35" s="4" t="s">
        <v>160</v>
      </c>
      <c r="J35" s="4" t="s">
        <v>161</v>
      </c>
      <c r="K35" s="4" t="s">
        <v>162</v>
      </c>
      <c r="L35" s="6">
        <v>702131956</v>
      </c>
      <c r="M35" s="4" t="s">
        <v>163</v>
      </c>
      <c r="N35" s="4" t="s">
        <v>183</v>
      </c>
      <c r="O35" s="4" t="s">
        <v>184</v>
      </c>
      <c r="P35" s="4">
        <v>40909</v>
      </c>
      <c r="Q35" s="3"/>
      <c r="R35" s="4" t="s">
        <v>58</v>
      </c>
      <c r="S35" s="4">
        <v>75002</v>
      </c>
      <c r="T35" s="4" t="s">
        <v>65</v>
      </c>
      <c r="U35" s="5" t="s">
        <v>185</v>
      </c>
      <c r="V35" s="5" t="s">
        <v>202</v>
      </c>
      <c r="W35" s="4" t="s">
        <v>68</v>
      </c>
      <c r="X35" s="7">
        <v>0.11</v>
      </c>
      <c r="Y35" s="7">
        <v>0.11</v>
      </c>
      <c r="Z35" s="7">
        <v>0.11</v>
      </c>
      <c r="AA35" s="7">
        <v>0.11</v>
      </c>
      <c r="AB35" s="7">
        <v>0.11</v>
      </c>
      <c r="AC35" s="7">
        <v>0.11</v>
      </c>
      <c r="AD35" s="7">
        <v>0.11</v>
      </c>
      <c r="AE35" s="7">
        <v>0.11</v>
      </c>
      <c r="AF35" s="7">
        <v>0.11</v>
      </c>
      <c r="AG35" s="7">
        <v>0.11</v>
      </c>
      <c r="AH35" s="7">
        <v>0.11</v>
      </c>
      <c r="AI35" s="7">
        <v>0.11</v>
      </c>
      <c r="AJ35" s="4" t="s">
        <v>155</v>
      </c>
      <c r="AK35" s="4" t="s">
        <v>168</v>
      </c>
      <c r="AL35" s="4" t="s">
        <v>159</v>
      </c>
      <c r="AM35" s="4">
        <v>75002</v>
      </c>
      <c r="AN35" s="4" t="s">
        <v>169</v>
      </c>
      <c r="AO35" s="4" t="s">
        <v>170</v>
      </c>
      <c r="AP35" s="4" t="s">
        <v>171</v>
      </c>
      <c r="AQ35" s="6">
        <v>581291125</v>
      </c>
      <c r="AR35" s="4" t="s">
        <v>172</v>
      </c>
      <c r="AS35" s="4" t="s">
        <v>194</v>
      </c>
      <c r="AT35" s="4" t="s">
        <v>73</v>
      </c>
      <c r="AU35" s="4" t="s">
        <v>74</v>
      </c>
      <c r="AV35" s="8">
        <v>0.8</v>
      </c>
      <c r="AW35" s="4" t="s">
        <v>75</v>
      </c>
      <c r="AX35" s="4" t="s">
        <v>76</v>
      </c>
      <c r="AY35" s="4" t="s">
        <v>77</v>
      </c>
      <c r="AZ35" s="4" t="s">
        <v>74</v>
      </c>
      <c r="BA35" s="4" t="s">
        <v>78</v>
      </c>
      <c r="BB35" s="4" t="s">
        <v>76</v>
      </c>
      <c r="BC35" s="4" t="s">
        <v>79</v>
      </c>
      <c r="BD35" s="4" t="s">
        <v>76</v>
      </c>
      <c r="BE35" s="4" t="s">
        <v>173</v>
      </c>
      <c r="BF35" s="7">
        <v>0</v>
      </c>
      <c r="BG35" s="7">
        <v>23.79</v>
      </c>
      <c r="BH35" s="7">
        <v>20.74</v>
      </c>
      <c r="BI35" s="7">
        <v>12.66</v>
      </c>
      <c r="BJ35" s="7">
        <v>2.0499999999999998</v>
      </c>
      <c r="BK35" s="7">
        <v>0.44</v>
      </c>
      <c r="BL35" s="7">
        <v>0.26</v>
      </c>
      <c r="BM35" s="7">
        <v>0.25</v>
      </c>
      <c r="BN35" s="7">
        <v>2.6669830000000001</v>
      </c>
      <c r="BO35" s="7">
        <v>8.3330059999999992</v>
      </c>
      <c r="BP35" s="7">
        <v>18.759</v>
      </c>
      <c r="BQ35" s="7">
        <v>21.786000000000001</v>
      </c>
      <c r="BR35" s="7">
        <v>111.734989</v>
      </c>
    </row>
    <row r="36" spans="1:70" ht="26.25" x14ac:dyDescent="0.25">
      <c r="A36" s="4" t="s">
        <v>155</v>
      </c>
      <c r="B36" s="5" t="s">
        <v>156</v>
      </c>
      <c r="C36" s="5" t="s">
        <v>157</v>
      </c>
      <c r="D36" s="4" t="s">
        <v>158</v>
      </c>
      <c r="E36" s="4">
        <v>3165</v>
      </c>
      <c r="F36" s="4">
        <v>17</v>
      </c>
      <c r="G36" s="4" t="s">
        <v>159</v>
      </c>
      <c r="H36" s="4">
        <v>75002</v>
      </c>
      <c r="I36" s="4" t="s">
        <v>160</v>
      </c>
      <c r="J36" s="4" t="s">
        <v>161</v>
      </c>
      <c r="K36" s="4" t="s">
        <v>162</v>
      </c>
      <c r="L36" s="6">
        <v>702131956</v>
      </c>
      <c r="M36" s="4" t="s">
        <v>163</v>
      </c>
      <c r="N36" s="4" t="s">
        <v>186</v>
      </c>
      <c r="O36" s="4" t="s">
        <v>120</v>
      </c>
      <c r="P36" s="4">
        <v>591</v>
      </c>
      <c r="Q36" s="4">
        <v>34</v>
      </c>
      <c r="R36" s="4" t="s">
        <v>58</v>
      </c>
      <c r="S36" s="4">
        <v>75002</v>
      </c>
      <c r="T36" s="4" t="s">
        <v>65</v>
      </c>
      <c r="U36" s="5" t="s">
        <v>187</v>
      </c>
      <c r="V36" s="5" t="s">
        <v>188</v>
      </c>
      <c r="W36" s="4" t="s">
        <v>167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4" t="s">
        <v>155</v>
      </c>
      <c r="AK36" s="4" t="s">
        <v>168</v>
      </c>
      <c r="AL36" s="4" t="s">
        <v>159</v>
      </c>
      <c r="AM36" s="4">
        <v>75002</v>
      </c>
      <c r="AN36" s="4" t="s">
        <v>169</v>
      </c>
      <c r="AO36" s="4" t="s">
        <v>170</v>
      </c>
      <c r="AP36" s="4" t="s">
        <v>171</v>
      </c>
      <c r="AQ36" s="6">
        <v>581291125</v>
      </c>
      <c r="AR36" s="4" t="s">
        <v>172</v>
      </c>
      <c r="AS36" s="4" t="s">
        <v>194</v>
      </c>
      <c r="AT36" s="4" t="s">
        <v>73</v>
      </c>
      <c r="AU36" s="4" t="s">
        <v>74</v>
      </c>
      <c r="AV36" s="8">
        <v>0.8</v>
      </c>
      <c r="AW36" s="4" t="s">
        <v>75</v>
      </c>
      <c r="AX36" s="4" t="s">
        <v>76</v>
      </c>
      <c r="AY36" s="4" t="s">
        <v>77</v>
      </c>
      <c r="AZ36" s="4" t="s">
        <v>74</v>
      </c>
      <c r="BA36" s="4" t="s">
        <v>78</v>
      </c>
      <c r="BB36" s="4" t="s">
        <v>76</v>
      </c>
      <c r="BC36" s="4" t="s">
        <v>79</v>
      </c>
      <c r="BD36" s="4" t="s">
        <v>76</v>
      </c>
      <c r="BE36" s="4" t="s">
        <v>173</v>
      </c>
      <c r="BF36" s="7">
        <v>2.74</v>
      </c>
      <c r="BG36" s="7">
        <v>3.02</v>
      </c>
      <c r="BH36" s="7">
        <v>1.64</v>
      </c>
      <c r="BI36" s="7">
        <v>0.93</v>
      </c>
      <c r="BJ36" s="7">
        <v>0.04</v>
      </c>
      <c r="BK36" s="7">
        <v>0</v>
      </c>
      <c r="BL36" s="7">
        <v>0</v>
      </c>
      <c r="BM36" s="7">
        <v>0</v>
      </c>
      <c r="BN36" s="7">
        <v>0.24487800000000001</v>
      </c>
      <c r="BO36" s="7">
        <v>0.76512100000000005</v>
      </c>
      <c r="BP36" s="7">
        <v>1.905</v>
      </c>
      <c r="BQ36" s="7">
        <v>2.246</v>
      </c>
      <c r="BR36" s="7">
        <v>13.530999</v>
      </c>
    </row>
    <row r="37" spans="1:70" ht="26.25" x14ac:dyDescent="0.25">
      <c r="A37" s="4" t="s">
        <v>155</v>
      </c>
      <c r="B37" s="5" t="s">
        <v>156</v>
      </c>
      <c r="C37" s="5" t="s">
        <v>157</v>
      </c>
      <c r="D37" s="4" t="s">
        <v>158</v>
      </c>
      <c r="E37" s="4">
        <v>3165</v>
      </c>
      <c r="F37" s="4">
        <v>17</v>
      </c>
      <c r="G37" s="4" t="s">
        <v>159</v>
      </c>
      <c r="H37" s="4">
        <v>75002</v>
      </c>
      <c r="I37" s="4" t="s">
        <v>160</v>
      </c>
      <c r="J37" s="4" t="s">
        <v>161</v>
      </c>
      <c r="K37" s="4" t="s">
        <v>162</v>
      </c>
      <c r="L37" s="6">
        <v>702131956</v>
      </c>
      <c r="M37" s="4" t="s">
        <v>163</v>
      </c>
      <c r="N37" s="4" t="s">
        <v>189</v>
      </c>
      <c r="O37" s="4" t="s">
        <v>120</v>
      </c>
      <c r="P37" s="4">
        <v>591</v>
      </c>
      <c r="Q37" s="4">
        <v>34</v>
      </c>
      <c r="R37" s="4" t="s">
        <v>58</v>
      </c>
      <c r="S37" s="4">
        <v>75002</v>
      </c>
      <c r="T37" s="4" t="s">
        <v>65</v>
      </c>
      <c r="U37" s="5" t="s">
        <v>190</v>
      </c>
      <c r="V37" s="5" t="s">
        <v>191</v>
      </c>
      <c r="W37" s="4" t="s">
        <v>154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4" t="s">
        <v>155</v>
      </c>
      <c r="AK37" s="4" t="s">
        <v>168</v>
      </c>
      <c r="AL37" s="4" t="s">
        <v>159</v>
      </c>
      <c r="AM37" s="4">
        <v>75002</v>
      </c>
      <c r="AN37" s="4" t="s">
        <v>169</v>
      </c>
      <c r="AO37" s="4" t="s">
        <v>170</v>
      </c>
      <c r="AP37" s="4" t="s">
        <v>171</v>
      </c>
      <c r="AQ37" s="6">
        <v>581291125</v>
      </c>
      <c r="AR37" s="4" t="s">
        <v>172</v>
      </c>
      <c r="AS37" s="4" t="s">
        <v>194</v>
      </c>
      <c r="AT37" s="4" t="s">
        <v>73</v>
      </c>
      <c r="AU37" s="4" t="s">
        <v>74</v>
      </c>
      <c r="AV37" s="8">
        <v>0.8</v>
      </c>
      <c r="AW37" s="4" t="s">
        <v>75</v>
      </c>
      <c r="AX37" s="4" t="s">
        <v>76</v>
      </c>
      <c r="AY37" s="4" t="s">
        <v>77</v>
      </c>
      <c r="AZ37" s="4" t="s">
        <v>74</v>
      </c>
      <c r="BA37" s="4" t="s">
        <v>78</v>
      </c>
      <c r="BB37" s="4" t="s">
        <v>76</v>
      </c>
      <c r="BC37" s="4" t="s">
        <v>79</v>
      </c>
      <c r="BD37" s="4" t="s">
        <v>76</v>
      </c>
      <c r="BE37" s="4" t="s">
        <v>173</v>
      </c>
      <c r="BF37" s="7">
        <v>0</v>
      </c>
      <c r="BG37" s="7">
        <v>0</v>
      </c>
      <c r="BH37" s="7">
        <v>1.3392379999999999</v>
      </c>
      <c r="BI37" s="7">
        <v>0.90163899999999997</v>
      </c>
      <c r="BJ37" s="7">
        <v>0.49424800000000002</v>
      </c>
      <c r="BK37" s="7">
        <v>0.30294100000000002</v>
      </c>
      <c r="BL37" s="7">
        <v>0.24221100000000001</v>
      </c>
      <c r="BM37" s="7">
        <v>0.244398</v>
      </c>
      <c r="BN37" s="7">
        <v>0.45241399999999998</v>
      </c>
      <c r="BO37" s="7">
        <v>0.85029600000000005</v>
      </c>
      <c r="BP37" s="7">
        <v>1.292845</v>
      </c>
      <c r="BQ37" s="7">
        <v>1.5797239999999999</v>
      </c>
      <c r="BR37" s="7">
        <v>7.699954</v>
      </c>
    </row>
    <row r="38" spans="1:70" ht="26.25" x14ac:dyDescent="0.25">
      <c r="A38" s="4" t="s">
        <v>155</v>
      </c>
      <c r="B38" s="5" t="s">
        <v>156</v>
      </c>
      <c r="C38" s="5" t="s">
        <v>157</v>
      </c>
      <c r="D38" s="4" t="s">
        <v>158</v>
      </c>
      <c r="E38" s="4">
        <v>3165</v>
      </c>
      <c r="F38" s="4">
        <v>17</v>
      </c>
      <c r="G38" s="4" t="s">
        <v>159</v>
      </c>
      <c r="H38" s="4">
        <v>75002</v>
      </c>
      <c r="I38" s="4" t="s">
        <v>160</v>
      </c>
      <c r="J38" s="4" t="s">
        <v>161</v>
      </c>
      <c r="K38" s="4" t="s">
        <v>162</v>
      </c>
      <c r="L38" s="6">
        <v>702131956</v>
      </c>
      <c r="M38" s="4" t="s">
        <v>163</v>
      </c>
      <c r="N38" s="4" t="s">
        <v>192</v>
      </c>
      <c r="O38" s="4" t="s">
        <v>158</v>
      </c>
      <c r="P38" s="4">
        <v>3165</v>
      </c>
      <c r="Q38" s="4">
        <v>17</v>
      </c>
      <c r="R38" s="4" t="s">
        <v>58</v>
      </c>
      <c r="S38" s="4">
        <v>75002</v>
      </c>
      <c r="T38" s="4" t="s">
        <v>65</v>
      </c>
      <c r="U38" s="5" t="s">
        <v>193</v>
      </c>
      <c r="V38" s="5" t="s">
        <v>203</v>
      </c>
      <c r="W38" s="4" t="s">
        <v>68</v>
      </c>
      <c r="X38" s="7">
        <v>0.214</v>
      </c>
      <c r="Y38" s="7">
        <v>0.214</v>
      </c>
      <c r="Z38" s="7">
        <v>0.214</v>
      </c>
      <c r="AA38" s="7">
        <v>0.214</v>
      </c>
      <c r="AB38" s="7">
        <v>0.214</v>
      </c>
      <c r="AC38" s="7">
        <v>0.214</v>
      </c>
      <c r="AD38" s="7">
        <v>0.214</v>
      </c>
      <c r="AE38" s="7">
        <v>0.214</v>
      </c>
      <c r="AF38" s="7">
        <v>0.214</v>
      </c>
      <c r="AG38" s="7">
        <v>0.214</v>
      </c>
      <c r="AH38" s="7">
        <v>0.214</v>
      </c>
      <c r="AI38" s="7">
        <v>0.214</v>
      </c>
      <c r="AJ38" s="4" t="s">
        <v>155</v>
      </c>
      <c r="AK38" s="4" t="s">
        <v>168</v>
      </c>
      <c r="AL38" s="4" t="s">
        <v>159</v>
      </c>
      <c r="AM38" s="4">
        <v>75002</v>
      </c>
      <c r="AN38" s="4" t="s">
        <v>169</v>
      </c>
      <c r="AO38" s="4" t="s">
        <v>170</v>
      </c>
      <c r="AP38" s="4" t="s">
        <v>171</v>
      </c>
      <c r="AQ38" s="6">
        <v>581291125</v>
      </c>
      <c r="AR38" s="4" t="s">
        <v>172</v>
      </c>
      <c r="AS38" s="4" t="s">
        <v>194</v>
      </c>
      <c r="AT38" s="4" t="s">
        <v>73</v>
      </c>
      <c r="AU38" s="4" t="s">
        <v>74</v>
      </c>
      <c r="AV38" s="8">
        <v>0.8</v>
      </c>
      <c r="AW38" s="4" t="s">
        <v>75</v>
      </c>
      <c r="AX38" s="4" t="s">
        <v>76</v>
      </c>
      <c r="AY38" s="4" t="s">
        <v>77</v>
      </c>
      <c r="AZ38" s="4" t="s">
        <v>74</v>
      </c>
      <c r="BA38" s="4" t="s">
        <v>78</v>
      </c>
      <c r="BB38" s="4" t="s">
        <v>76</v>
      </c>
      <c r="BC38" s="4" t="s">
        <v>79</v>
      </c>
      <c r="BD38" s="4" t="s">
        <v>76</v>
      </c>
      <c r="BE38" s="4" t="s">
        <v>173</v>
      </c>
      <c r="BF38" s="7">
        <v>50.681331999999998</v>
      </c>
      <c r="BG38" s="7">
        <v>43.157471000000001</v>
      </c>
      <c r="BH38" s="7">
        <v>38.166921000000002</v>
      </c>
      <c r="BI38" s="7">
        <v>23.590047999999999</v>
      </c>
      <c r="BJ38" s="7">
        <v>8.6215250000000001</v>
      </c>
      <c r="BK38" s="7">
        <v>2.9284349999999999</v>
      </c>
      <c r="BL38" s="7">
        <v>2.1392289999999998</v>
      </c>
      <c r="BM38" s="7">
        <v>2.230064</v>
      </c>
      <c r="BN38" s="7">
        <v>7.1657039999999999</v>
      </c>
      <c r="BO38" s="7">
        <v>22.631979000000001</v>
      </c>
      <c r="BP38" s="7">
        <v>38.368820999999997</v>
      </c>
      <c r="BQ38" s="7">
        <v>48.086722999999999</v>
      </c>
      <c r="BR38" s="7">
        <v>287.76825200000002</v>
      </c>
    </row>
    <row r="39" spans="1:70" x14ac:dyDescent="0.25">
      <c r="BR39" s="10">
        <f>SUM(BR32:BR38)</f>
        <v>593.51859100000001</v>
      </c>
    </row>
    <row r="41" spans="1:70" x14ac:dyDescent="0.25">
      <c r="BP41" s="12" t="s">
        <v>201</v>
      </c>
      <c r="BQ41" s="12"/>
      <c r="BR41" s="13">
        <f>BR28+BR39</f>
        <v>3875.9304659999993</v>
      </c>
    </row>
  </sheetData>
  <mergeCells count="17">
    <mergeCell ref="A2:R2"/>
    <mergeCell ref="A4:H4"/>
    <mergeCell ref="I4:M4"/>
    <mergeCell ref="N4:W4"/>
    <mergeCell ref="X4:AI4"/>
    <mergeCell ref="A30:H30"/>
    <mergeCell ref="I30:M30"/>
    <mergeCell ref="N30:W30"/>
    <mergeCell ref="X30:AI30"/>
    <mergeCell ref="AJ30:AM30"/>
    <mergeCell ref="AN30:AR30"/>
    <mergeCell ref="AS30:BE30"/>
    <mergeCell ref="BF30:BR30"/>
    <mergeCell ref="AJ4:AM4"/>
    <mergeCell ref="AN4:AR4"/>
    <mergeCell ref="AS4:BE4"/>
    <mergeCell ref="BF4:BR4"/>
  </mergeCells>
  <pageMargins left="0.23622047244094491" right="0.23622047244094491" top="0.74803149606299213" bottom="0.74803149606299213" header="0.31496062992125984" footer="0.31496062992125984"/>
  <pageSetup paperSize="9" scale="47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OM plyn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creator>pavlina</dc:creator>
  <cp:lastModifiedBy>KH</cp:lastModifiedBy>
  <cp:lastPrinted>2017-05-24T04:46:25Z</cp:lastPrinted>
  <dcterms:created xsi:type="dcterms:W3CDTF">2016-10-10T09:42:58Z</dcterms:created>
  <dcterms:modified xsi:type="dcterms:W3CDTF">2018-09-07T06:06:00Z</dcterms:modified>
</cp:coreProperties>
</file>