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2" i="1" l="1"/>
  <c r="H51" i="1"/>
  <c r="H50" i="1"/>
  <c r="H49" i="1"/>
  <c r="H48" i="1"/>
  <c r="H47" i="1"/>
  <c r="G52" i="1"/>
  <c r="G51" i="1"/>
  <c r="G50" i="1"/>
  <c r="G49" i="1"/>
  <c r="E16" i="1" s="1"/>
  <c r="G48" i="1"/>
  <c r="G47" i="1"/>
  <c r="G39" i="1"/>
  <c r="F39" i="1"/>
  <c r="G51" i="12"/>
  <c r="AC51" i="12"/>
  <c r="AD51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5" i="12"/>
  <c r="I25" i="12"/>
  <c r="I24" i="12" s="1"/>
  <c r="K25" i="12"/>
  <c r="K24" i="12" s="1"/>
  <c r="M25" i="12"/>
  <c r="O25" i="12"/>
  <c r="Q25" i="12"/>
  <c r="Q24" i="12" s="1"/>
  <c r="U25" i="12"/>
  <c r="U24" i="12" s="1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G24" i="12" s="1"/>
  <c r="I28" i="12"/>
  <c r="K28" i="12"/>
  <c r="O28" i="12"/>
  <c r="O24" i="12" s="1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K33" i="12" s="1"/>
  <c r="O34" i="12"/>
  <c r="Q34" i="12"/>
  <c r="U34" i="12"/>
  <c r="U33" i="12" s="1"/>
  <c r="G35" i="12"/>
  <c r="I35" i="12"/>
  <c r="K35" i="12"/>
  <c r="M35" i="12"/>
  <c r="O35" i="12"/>
  <c r="Q35" i="12"/>
  <c r="U35" i="12"/>
  <c r="G36" i="12"/>
  <c r="G33" i="12" s="1"/>
  <c r="I36" i="12"/>
  <c r="K36" i="12"/>
  <c r="O36" i="12"/>
  <c r="O33" i="12" s="1"/>
  <c r="Q36" i="12"/>
  <c r="U36" i="12"/>
  <c r="G37" i="12"/>
  <c r="M37" i="12" s="1"/>
  <c r="I37" i="12"/>
  <c r="I33" i="12" s="1"/>
  <c r="K37" i="12"/>
  <c r="O37" i="12"/>
  <c r="Q37" i="12"/>
  <c r="Q33" i="12" s="1"/>
  <c r="U37" i="12"/>
  <c r="K38" i="12"/>
  <c r="U38" i="12"/>
  <c r="G39" i="12"/>
  <c r="I39" i="12"/>
  <c r="I38" i="12" s="1"/>
  <c r="K39" i="12"/>
  <c r="M39" i="12"/>
  <c r="O39" i="12"/>
  <c r="Q39" i="12"/>
  <c r="Q38" i="12" s="1"/>
  <c r="U39" i="12"/>
  <c r="G40" i="12"/>
  <c r="G38" i="12" s="1"/>
  <c r="I40" i="12"/>
  <c r="K40" i="12"/>
  <c r="O40" i="12"/>
  <c r="O38" i="12" s="1"/>
  <c r="Q40" i="12"/>
  <c r="U40" i="12"/>
  <c r="G42" i="12"/>
  <c r="M42" i="12" s="1"/>
  <c r="I42" i="12"/>
  <c r="I41" i="12" s="1"/>
  <c r="K42" i="12"/>
  <c r="K41" i="12" s="1"/>
  <c r="O42" i="12"/>
  <c r="Q42" i="12"/>
  <c r="Q41" i="12" s="1"/>
  <c r="U42" i="12"/>
  <c r="U41" i="12" s="1"/>
  <c r="G43" i="12"/>
  <c r="I43" i="12"/>
  <c r="K43" i="12"/>
  <c r="M43" i="12"/>
  <c r="O43" i="12"/>
  <c r="Q43" i="12"/>
  <c r="U43" i="12"/>
  <c r="G44" i="12"/>
  <c r="G41" i="12" s="1"/>
  <c r="I44" i="12"/>
  <c r="K44" i="12"/>
  <c r="O44" i="12"/>
  <c r="O41" i="12" s="1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G47" i="12" s="1"/>
  <c r="I48" i="12"/>
  <c r="I47" i="12" s="1"/>
  <c r="K48" i="12"/>
  <c r="O48" i="12"/>
  <c r="O47" i="12" s="1"/>
  <c r="Q48" i="12"/>
  <c r="Q47" i="12" s="1"/>
  <c r="U48" i="12"/>
  <c r="G49" i="12"/>
  <c r="M49" i="12" s="1"/>
  <c r="I49" i="12"/>
  <c r="K49" i="12"/>
  <c r="K47" i="12" s="1"/>
  <c r="O49" i="12"/>
  <c r="Q49" i="12"/>
  <c r="U49" i="12"/>
  <c r="U47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H53" i="1"/>
  <c r="I53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53" i="1" l="1"/>
  <c r="G29" i="1"/>
  <c r="G28" i="1"/>
  <c r="M24" i="12"/>
  <c r="M44" i="12"/>
  <c r="M41" i="12" s="1"/>
  <c r="M40" i="12"/>
  <c r="M38" i="12" s="1"/>
  <c r="M36" i="12"/>
  <c r="M33" i="12" s="1"/>
  <c r="M28" i="12"/>
  <c r="M12" i="12"/>
  <c r="M8" i="12" s="1"/>
  <c r="M48" i="12"/>
  <c r="M47" i="12" s="1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<sst xmlns="http://schemas.openxmlformats.org/spreadsheetml/2006/main" count="309" uniqueCount="177">
  <si>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</si>
  <si>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</si>
  <si>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</si>
  <si>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</si>
  <si>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</si>
  <si>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</si>
  <si>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</si>
  <si>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</si>
  <si>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</si>
  <si>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</si>
  <si>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</si>
  <si>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</si>
  <si>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</si>
  <si>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</si>
  <si>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</si>
  <si>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</si>
  <si>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</si>
  <si>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</si>
  <si>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</si>
  <si>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</si>
  <si>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</si>
  <si>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</si>
  <si>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</si>
  <si>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</si>
  <si>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</si>
  <si>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</si>
  <si>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</si>
  <si>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</si>
  <si>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</si>
  <si>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</si>
  <si>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</si>
  <si>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</si>
  <si>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</si>
  <si>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</si>
  <si>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</si>
  <si>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</si>
  <si>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</si>
  <si>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</si>
  <si>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</si>
  <si>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</si>
  <si>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</si>
  <si>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</si>
  <si>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</si>
  <si>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</si>
  <si>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</si>
  <si>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Údolní 39 - ZTI - SO.04.01,02,03 - Vnitro-are</t>
  </si>
  <si>
    <t>Kancelář veřejného ochránce práv</t>
  </si>
  <si>
    <t>Údolní 39</t>
  </si>
  <si>
    <t>Brno</t>
  </si>
  <si>
    <t>602 00</t>
  </si>
  <si>
    <t>PROGIS PRO s.r.o.</t>
  </si>
  <si>
    <t>Jeronýmova 1385/23</t>
  </si>
  <si>
    <t>Brno 18</t>
  </si>
  <si>
    <t>61800</t>
  </si>
  <si>
    <t>15547337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</si>
  <si>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</si>
  <si>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</si>
  <si>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</si>
  <si>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</si>
  <si>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</si>
  <si>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</si>
  <si>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</si>
  <si>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</si>
  <si>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</si>
  <si>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</si>
  <si>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721</t>
  </si>
  <si>
    <t>Vnitřní kanalizace</t>
  </si>
  <si>
    <t>722</t>
  </si>
  <si>
    <t>Vnitřní vodovod</t>
  </si>
  <si>
    <t>724</t>
  </si>
  <si>
    <t>Strojní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</si>
  <si>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</si>
  <si>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</si>
  <si>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</si>
  <si>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</si>
  <si>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</si>
  <si>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</si>
  <si>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</si>
  <si>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</si>
  <si>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</si>
  <si>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</si>
  <si>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</si>
  <si>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</si>
  <si>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</si>
  <si>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</si>
  <si>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</si>
  <si>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</si>
  <si>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</si>
  <si>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</si>
  <si>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</si>
  <si>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</si>
  <si>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</si>
  <si>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</si>
  <si>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</si>
  <si>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</si>
  <si>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</si>
  <si>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</si>
  <si>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</si>
  <si>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</si>
  <si>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</si>
  <si>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</si>
  <si>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</si>
  <si>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</si>
  <si>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</si>
  <si>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132201219R00</t>
  </si>
  <si>
    <t>Příplatek za lepivost - hloubení rýh 200cm v hor.3</t>
  </si>
  <si>
    <t>131201202R00</t>
  </si>
  <si>
    <t>Hloubení zapažených jam v hor.3 do 1000 m3</t>
  </si>
  <si>
    <t>131201209R00</t>
  </si>
  <si>
    <t>Příplatek za lepivost - hloubení zapaž.jam v hor.3</t>
  </si>
  <si>
    <t>151101101R00</t>
  </si>
  <si>
    <t>Pažení a rozepření stěn rýh - příložné - hl. do 2m</t>
  </si>
  <si>
    <t>m2</t>
  </si>
  <si>
    <t>151101102R00</t>
  </si>
  <si>
    <t>Pažení a rozepření stěn rýh - příložné - hl. do 4m</t>
  </si>
  <si>
    <t>151101103R00</t>
  </si>
  <si>
    <t>Pažení a rozepření stěn rýh - příložné - hl. do 8m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</si>
  <si>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</si>
  <si>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</si>
  <si>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</si>
  <si>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</si>
  <si>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151101113R00</t>
  </si>
  <si>
    <t>Odstranění pažení stěn rýh - příložné - hl. do 8 m</t>
  </si>
  <si>
    <t>175101101RT2</t>
  </si>
  <si>
    <t>Obsyp potrubí bez prohození sypaniny, s dodáním štěrkopísku frakce 0 - 22 mm</t>
  </si>
  <si>
    <t>161101101R00</t>
  </si>
  <si>
    <t>Svislé přemístění výkopku z hor.1-4 do 2,5 m</t>
  </si>
  <si>
    <t>161101102R00</t>
  </si>
  <si>
    <t>Svislé přemístění výkopku z hor.1-4 do 4,0 m</t>
  </si>
  <si>
    <t>162701105R14</t>
  </si>
  <si>
    <t>Vodorovné přemístění výkopku z hor.1-4 do 10000 m, kapacita vozu 12 m3</t>
  </si>
  <si>
    <t>174101102R00</t>
  </si>
  <si>
    <t>Zásyp ruční se zhutněním</t>
  </si>
  <si>
    <t>451572111RK1</t>
  </si>
  <si>
    <t>Lože pod potrubí z kameniva těženého 0 - 4 mm, kraj Jihomoravský</t>
  </si>
  <si>
    <t>452311121R00</t>
  </si>
  <si>
    <t>Obetonování RN betonem C 8/10</t>
  </si>
  <si>
    <t>452312131R00</t>
  </si>
  <si>
    <t>Sedlové lože pod potrubí z betonu C 12/15</t>
  </si>
  <si>
    <t>PC</t>
  </si>
  <si>
    <t>Retenční nádrž plastová /PP ER 5.02N /3,16x2x2,16/, obetonovat -1</t>
  </si>
  <si>
    <t>kus</t>
  </si>
  <si>
    <t xml:space="preserve">PC </t>
  </si>
  <si>
    <t>Regulátor odtoku 6,47 l Hydrovortex, +m</t>
  </si>
  <si>
    <t>Retenční nádrž plastová /PP ER3.41N/ /2,16x1x1,4/, Obetonovat - 2</t>
  </si>
  <si>
    <t>Akumulační nádrž PP ER 25,8N - 7,16x2x2,16, obetonovat</t>
  </si>
  <si>
    <t>452386111R00</t>
  </si>
  <si>
    <t>Vyrovnávací prstence z betonu C -/7,5 výšky 100 mm</t>
  </si>
  <si>
    <t>871313121R00</t>
  </si>
  <si>
    <t>Montáž trub z plastu, gumový kroužek, DN 150</t>
  </si>
  <si>
    <t>m</t>
  </si>
  <si>
    <t>Navrtávka do st. revizní kanalizační šachty pro, potrubí DN150 a DN100</t>
  </si>
  <si>
    <t>894402211RT2</t>
  </si>
  <si>
    <t>Osazení beton. skruží přechodových 60/100/70/9, včetně skruže přechod. TBR-Q 625/600/90/SPK (SLK)</t>
  </si>
  <si>
    <t>899103111RT2</t>
  </si>
  <si>
    <t>Osazení poklopu s rámem do 150 kg, včetně dodávky poklopu lit. kruhového D 600</t>
  </si>
  <si>
    <t>721176222R00</t>
  </si>
  <si>
    <t>Potrubí KG svodné (ležaté) v zemi D 110 x 3,2 mm</t>
  </si>
  <si>
    <t>721176224R00</t>
  </si>
  <si>
    <t>Potrubí KG svodné (ležaté) v zemi D 160 x 4,0 mm</t>
  </si>
  <si>
    <t>722178116RT1</t>
  </si>
  <si>
    <t>Potrubí vícevrstvé IVAR.ALPEX-DUO, D 40 x 3,5 mm, lisovaný spoj, mosazné press fitinky</t>
  </si>
  <si>
    <t>722181242RW2</t>
  </si>
  <si>
    <t>Izolace návleková MIRELON STABIL tl. stěny 9 mm, vnitřní průměr 45 mm</t>
  </si>
  <si>
    <t>722221116R00</t>
  </si>
  <si>
    <t>Kohout vypouštěcí kulový, IVAR.EURO N DN 15</t>
  </si>
  <si>
    <t>722235114R00</t>
  </si>
  <si>
    <t>Kohout kulový, vnitř.-vnitř.z. IVAR PERFECTA DN 32</t>
  </si>
  <si>
    <t>722171213R00</t>
  </si>
  <si>
    <t>Potrubí z PEHD, D 32 x 3,0 mm</t>
  </si>
  <si>
    <t>724149101R00</t>
  </si>
  <si>
    <t>Montáž čerpadel stroj.ponorných do 40 l, bez potr.</t>
  </si>
  <si>
    <t>Ponorné čerpadlo v nádrži RN2, +m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</si>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</sst>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SUMIF(F47:F52,A16,G47:G52)+SUMIF(F47:F52,"PSU",G47:G52)</f>
        <v>0</v>
      </c>
      <c r="F16" s="85"/>
      <c r="G16" s="84">
        <f>SUMIF(F47:F52,A16,H47:H52)+SUMIF(F47:F52,"PSU",H47:H52)</f>
        <v>0</v>
      </c>
      <c r="H16" s="85"/>
      <c r="I16" s="84">
        <f>SUMIF(F47:F52,A16,I47:I52)+SUMIF(F47:F52,"PSU",I47:I52)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SUMIF(F47:F52,A17,G47:G52)</f>
        <v>0</v>
      </c>
      <c r="F17" s="85"/>
      <c r="G17" s="84">
        <f>SUMIF(F47:F52,A17,H47:H52)</f>
        <v>0</v>
      </c>
      <c r="H17" s="85"/>
      <c r="I17" s="84">
        <f>SUMIF(F47:F52,A17,I47:I52)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SUMIF(F47:F52,A18,G47:G52)</f>
        <v>0</v>
      </c>
      <c r="F18" s="85"/>
      <c r="G18" s="84">
        <f>SUMIF(F47:F52,A18,H47:H52)</f>
        <v>0</v>
      </c>
      <c r="H18" s="85"/>
      <c r="I18" s="84">
        <f>SUMIF(F47:F52,A18,I47:I52)</f>
        <v>0</v>
      </c>
      <c r="J18" s="94"/>
    </row>
    <row r="19" spans="1:10" ht="23.25" customHeight="1" x14ac:dyDescent="0.2">
      <c r="A19" s="196" t="s">
        <v>71</v>
      </c>
      <c r="B19" s="197" t="s">
        <v>26</v>
      </c>
      <c r="C19" s="58"/>
      <c r="D19" s="59"/>
      <c r="E19" s="84">
        <f>SUMIF(F47:F52,A19,G47:G52)</f>
        <v>0</v>
      </c>
      <c r="F19" s="85"/>
      <c r="G19" s="84">
        <f>SUMIF(F47:F52,A19,H47:H52)</f>
        <v>0</v>
      </c>
      <c r="H19" s="85"/>
      <c r="I19" s="84">
        <f>SUMIF(F47:F52,A19,I47:I52)</f>
        <v>0</v>
      </c>
      <c r="J19" s="94"/>
    </row>
    <row r="20" spans="1:10" ht="23.25" customHeight="1" x14ac:dyDescent="0.2">
      <c r="A20" s="196" t="s">
        <v>72</v>
      </c>
      <c r="B20" s="197" t="s">
        <v>27</v>
      </c>
      <c r="C20" s="58"/>
      <c r="D20" s="59"/>
      <c r="E20" s="84">
        <f>SUMIF(F47:F52,A20,G47:G52)</f>
        <v>0</v>
      </c>
      <c r="F20" s="85"/>
      <c r="G20" s="84">
        <f>SUMIF(F47:F52,A20,H47:H52)</f>
        <v>0</v>
      </c>
      <c r="H20" s="85"/>
      <c r="I20" s="84">
        <f>SUMIF(F47:F52,A20,I47:I52)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Pol'!AC51</f>
        <v>0</v>
      </c>
      <c r="G39" s="149">
        <f>' Pol'!AD51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57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58</v>
      </c>
      <c r="G46" s="175" t="s">
        <v>29</v>
      </c>
      <c r="H46" s="175" t="s">
        <v>30</v>
      </c>
      <c r="I46" s="176" t="s">
        <v>28</v>
      </c>
      <c r="J46" s="176"/>
    </row>
    <row r="47" spans="1:10" ht="25.5" customHeight="1" x14ac:dyDescent="0.2">
      <c r="A47" s="166"/>
      <c r="B47" s="177" t="s">
        <v>59</v>
      </c>
      <c r="C47" s="178" t="s">
        <v>60</v>
      </c>
      <c r="D47" s="179"/>
      <c r="E47" s="179"/>
      <c r="F47" s="183" t="s">
        <v>23</v>
      </c>
      <c r="G47" s="184">
        <f>' Pol'!I8</f>
        <v>0</v>
      </c>
      <c r="H47" s="184">
        <f>' Pol'!K8</f>
        <v>0</v>
      </c>
      <c r="I47" s="185"/>
      <c r="J47" s="185"/>
    </row>
    <row r="48" spans="1:10" ht="25.5" customHeight="1" x14ac:dyDescent="0.2">
      <c r="A48" s="166"/>
      <c r="B48" s="169" t="s">
        <v>61</v>
      </c>
      <c r="C48" s="168" t="s">
        <v>62</v>
      </c>
      <c r="D48" s="170"/>
      <c r="E48" s="170"/>
      <c r="F48" s="186" t="s">
        <v>23</v>
      </c>
      <c r="G48" s="187">
        <f>' Pol'!I24</f>
        <v>0</v>
      </c>
      <c r="H48" s="187">
        <f>' Pol'!K24</f>
        <v>0</v>
      </c>
      <c r="I48" s="188"/>
      <c r="J48" s="188"/>
    </row>
    <row r="49" spans="1:10" ht="25.5" customHeight="1" x14ac:dyDescent="0.2">
      <c r="A49" s="166"/>
      <c r="B49" s="169" t="s">
        <v>63</v>
      </c>
      <c r="C49" s="168" t="s">
        <v>64</v>
      </c>
      <c r="D49" s="170"/>
      <c r="E49" s="170"/>
      <c r="F49" s="186" t="s">
        <v>23</v>
      </c>
      <c r="G49" s="187">
        <f>' Pol'!I33</f>
        <v>0</v>
      </c>
      <c r="H49" s="187">
        <f>' Pol'!K33</f>
        <v>0</v>
      </c>
      <c r="I49" s="188"/>
      <c r="J49" s="188"/>
    </row>
    <row r="50" spans="1:10" ht="25.5" customHeight="1" x14ac:dyDescent="0.2">
      <c r="A50" s="166"/>
      <c r="B50" s="169" t="s">
        <v>65</v>
      </c>
      <c r="C50" s="168" t="s">
        <v>66</v>
      </c>
      <c r="D50" s="170"/>
      <c r="E50" s="170"/>
      <c r="F50" s="186" t="s">
        <v>24</v>
      </c>
      <c r="G50" s="187">
        <f>' Pol'!I38</f>
        <v>0</v>
      </c>
      <c r="H50" s="187">
        <f>' Pol'!K38</f>
        <v>0</v>
      </c>
      <c r="I50" s="188"/>
      <c r="J50" s="188"/>
    </row>
    <row r="51" spans="1:10" ht="25.5" customHeight="1" x14ac:dyDescent="0.2">
      <c r="A51" s="166"/>
      <c r="B51" s="169" t="s">
        <v>67</v>
      </c>
      <c r="C51" s="168" t="s">
        <v>68</v>
      </c>
      <c r="D51" s="170"/>
      <c r="E51" s="170"/>
      <c r="F51" s="186" t="s">
        <v>24</v>
      </c>
      <c r="G51" s="187">
        <f>' Pol'!I41</f>
        <v>0</v>
      </c>
      <c r="H51" s="187">
        <f>' Pol'!K41</f>
        <v>0</v>
      </c>
      <c r="I51" s="188"/>
      <c r="J51" s="188"/>
    </row>
    <row r="52" spans="1:10" ht="25.5" customHeight="1" x14ac:dyDescent="0.2">
      <c r="A52" s="166"/>
      <c r="B52" s="180" t="s">
        <v>69</v>
      </c>
      <c r="C52" s="181" t="s">
        <v>70</v>
      </c>
      <c r="D52" s="182"/>
      <c r="E52" s="182"/>
      <c r="F52" s="189" t="s">
        <v>24</v>
      </c>
      <c r="G52" s="190">
        <f>' Pol'!I47</f>
        <v>0</v>
      </c>
      <c r="H52" s="190">
        <f>' Pol'!K47</f>
        <v>0</v>
      </c>
      <c r="I52" s="191"/>
      <c r="J52" s="191"/>
    </row>
    <row r="53" spans="1:10" ht="25.5" customHeight="1" x14ac:dyDescent="0.2">
      <c r="A53" s="167"/>
      <c r="B53" s="173" t="s">
        <v>1</v>
      </c>
      <c r="C53" s="173"/>
      <c r="D53" s="174"/>
      <c r="E53" s="174"/>
      <c r="F53" s="192"/>
      <c r="G53" s="193">
        <f>SUM(G47:G52)</f>
        <v>0</v>
      </c>
      <c r="H53" s="193">
        <f>SUM(H47:H52)</f>
        <v>0</v>
      </c>
      <c r="I53" s="194">
        <f>SUM(I47:I52)</f>
        <v>0</v>
      </c>
      <c r="J53" s="194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  <row r="56" spans="1:10" x14ac:dyDescent="0.2">
      <c r="F56" s="195"/>
      <c r="G56" s="131"/>
      <c r="H56" s="195"/>
      <c r="I56" s="131"/>
      <c r="J5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74</v>
      </c>
    </row>
    <row r="2" spans="1:60" ht="24.95" customHeight="1" x14ac:dyDescent="0.2">
      <c r="A2" s="206" t="s">
        <v>73</v>
      </c>
      <c r="B2" s="200"/>
      <c r="C2" s="201" t="s">
        <v>45</v>
      </c>
      <c r="D2" s="202"/>
      <c r="E2" s="202"/>
      <c r="F2" s="202"/>
      <c r="G2" s="208"/>
      <c r="AE2" t="s">
        <v>75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76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77</v>
      </c>
    </row>
    <row r="5" spans="1:60" hidden="1" x14ac:dyDescent="0.2">
      <c r="A5" s="210" t="s">
        <v>78</v>
      </c>
      <c r="B5" s="211"/>
      <c r="C5" s="212"/>
      <c r="D5" s="213"/>
      <c r="E5" s="214"/>
      <c r="F5" s="214"/>
      <c r="G5" s="215"/>
      <c r="AE5" t="s">
        <v>79</v>
      </c>
    </row>
    <row r="6" spans="1:60" x14ac:dyDescent="0.2">
      <c r="D6" s="198"/>
    </row>
    <row r="7" spans="1:60" ht="38.25" x14ac:dyDescent="0.2">
      <c r="A7" s="220" t="s">
        <v>80</v>
      </c>
      <c r="B7" s="221" t="s">
        <v>81</v>
      </c>
      <c r="C7" s="221" t="s">
        <v>82</v>
      </c>
      <c r="D7" s="235" t="s">
        <v>83</v>
      </c>
      <c r="E7" s="220" t="s">
        <v>84</v>
      </c>
      <c r="F7" s="216" t="s">
        <v>85</v>
      </c>
      <c r="G7" s="236" t="s">
        <v>28</v>
      </c>
      <c r="H7" s="237" t="s">
        <v>29</v>
      </c>
      <c r="I7" s="237" t="s">
        <v>86</v>
      </c>
      <c r="J7" s="237" t="s">
        <v>30</v>
      </c>
      <c r="K7" s="237" t="s">
        <v>87</v>
      </c>
      <c r="L7" s="237" t="s">
        <v>88</v>
      </c>
      <c r="M7" s="237" t="s">
        <v>89</v>
      </c>
      <c r="N7" s="237" t="s">
        <v>90</v>
      </c>
      <c r="O7" s="237" t="s">
        <v>91</v>
      </c>
      <c r="P7" s="237" t="s">
        <v>92</v>
      </c>
      <c r="Q7" s="237" t="s">
        <v>93</v>
      </c>
      <c r="R7" s="237" t="s">
        <v>94</v>
      </c>
      <c r="S7" s="237" t="s">
        <v>95</v>
      </c>
      <c r="T7" s="237" t="s">
        <v>96</v>
      </c>
      <c r="U7" s="222" t="s">
        <v>97</v>
      </c>
    </row>
    <row r="8" spans="1:60" x14ac:dyDescent="0.2">
      <c r="A8" s="238" t="s">
        <v>98</v>
      </c>
      <c r="B8" s="239" t="s">
        <v>59</v>
      </c>
      <c r="C8" s="240" t="s">
        <v>60</v>
      </c>
      <c r="D8" s="241"/>
      <c r="E8" s="242"/>
      <c r="F8" s="229"/>
      <c r="G8" s="229">
        <f>SUMIF(AE9:AE23,"&lt;&gt;NOR",G9:G23)</f>
        <v>0</v>
      </c>
      <c r="H8" s="229"/>
      <c r="I8" s="229">
        <f>SUM(I9:I23)</f>
        <v>0</v>
      </c>
      <c r="J8" s="229"/>
      <c r="K8" s="229">
        <f>SUM(K9:K23)</f>
        <v>0</v>
      </c>
      <c r="L8" s="229"/>
      <c r="M8" s="229">
        <f>SUM(M9:M23)</f>
        <v>0</v>
      </c>
      <c r="N8" s="229"/>
      <c r="O8" s="229">
        <f>SUM(O9:O23)</f>
        <v>44.49</v>
      </c>
      <c r="P8" s="229"/>
      <c r="Q8" s="229">
        <f>SUM(Q9:Q23)</f>
        <v>0</v>
      </c>
      <c r="R8" s="229"/>
      <c r="S8" s="229"/>
      <c r="T8" s="243"/>
      <c r="U8" s="229">
        <f>SUM(U9:U23)</f>
        <v>830.29000000000008</v>
      </c>
      <c r="AE8" t="s">
        <v>99</v>
      </c>
    </row>
    <row r="9" spans="1:60" ht="22.5" outlineLevel="1" x14ac:dyDescent="0.2">
      <c r="A9" s="218">
        <v>1</v>
      </c>
      <c r="B9" s="223" t="s">
        <v>100</v>
      </c>
      <c r="C9" s="266" t="s">
        <v>101</v>
      </c>
      <c r="D9" s="225" t="s">
        <v>102</v>
      </c>
      <c r="E9" s="227">
        <v>120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0.16</v>
      </c>
      <c r="U9" s="231">
        <f>ROUND(E9*T9,2)</f>
        <v>19.2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103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3" t="s">
        <v>104</v>
      </c>
      <c r="C10" s="266" t="s">
        <v>105</v>
      </c>
      <c r="D10" s="225" t="s">
        <v>102</v>
      </c>
      <c r="E10" s="227">
        <v>120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8.4000000000000005E-2</v>
      </c>
      <c r="U10" s="231">
        <f>ROUND(E10*T10,2)</f>
        <v>10.08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103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106</v>
      </c>
      <c r="C11" s="266" t="s">
        <v>107</v>
      </c>
      <c r="D11" s="225" t="s">
        <v>102</v>
      </c>
      <c r="E11" s="227">
        <v>140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1.556</v>
      </c>
      <c r="U11" s="231">
        <f>ROUND(E11*T11,2)</f>
        <v>217.84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103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4</v>
      </c>
      <c r="B12" s="223" t="s">
        <v>108</v>
      </c>
      <c r="C12" s="266" t="s">
        <v>109</v>
      </c>
      <c r="D12" s="225" t="s">
        <v>102</v>
      </c>
      <c r="E12" s="227">
        <v>140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0.107</v>
      </c>
      <c r="U12" s="231">
        <f>ROUND(E12*T12,2)</f>
        <v>14.98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103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5</v>
      </c>
      <c r="B13" s="223" t="s">
        <v>110</v>
      </c>
      <c r="C13" s="266" t="s">
        <v>111</v>
      </c>
      <c r="D13" s="225" t="s">
        <v>112</v>
      </c>
      <c r="E13" s="227">
        <v>96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9.8999999999999999E-4</v>
      </c>
      <c r="O13" s="231">
        <f>ROUND(E13*N13,2)</f>
        <v>0.1</v>
      </c>
      <c r="P13" s="231">
        <v>0</v>
      </c>
      <c r="Q13" s="231">
        <f>ROUND(E13*P13,2)</f>
        <v>0</v>
      </c>
      <c r="R13" s="231"/>
      <c r="S13" s="231"/>
      <c r="T13" s="232">
        <v>0.23599999999999999</v>
      </c>
      <c r="U13" s="231">
        <f>ROUND(E13*T13,2)</f>
        <v>22.66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103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6</v>
      </c>
      <c r="B14" s="223" t="s">
        <v>113</v>
      </c>
      <c r="C14" s="266" t="s">
        <v>114</v>
      </c>
      <c r="D14" s="225" t="s">
        <v>112</v>
      </c>
      <c r="E14" s="227">
        <v>199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8.5999999999999998E-4</v>
      </c>
      <c r="O14" s="231">
        <f>ROUND(E14*N14,2)</f>
        <v>0.17</v>
      </c>
      <c r="P14" s="231">
        <v>0</v>
      </c>
      <c r="Q14" s="231">
        <f>ROUND(E14*P14,2)</f>
        <v>0</v>
      </c>
      <c r="R14" s="231"/>
      <c r="S14" s="231"/>
      <c r="T14" s="232">
        <v>0.47899999999999998</v>
      </c>
      <c r="U14" s="231">
        <f>ROUND(E14*T14,2)</f>
        <v>95.32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103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7</v>
      </c>
      <c r="B15" s="223" t="s">
        <v>115</v>
      </c>
      <c r="C15" s="266" t="s">
        <v>116</v>
      </c>
      <c r="D15" s="225" t="s">
        <v>112</v>
      </c>
      <c r="E15" s="227">
        <v>14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1.1900000000000001E-3</v>
      </c>
      <c r="O15" s="231">
        <f>ROUND(E15*N15,2)</f>
        <v>0.02</v>
      </c>
      <c r="P15" s="231">
        <v>0</v>
      </c>
      <c r="Q15" s="231">
        <f>ROUND(E15*P15,2)</f>
        <v>0</v>
      </c>
      <c r="R15" s="231"/>
      <c r="S15" s="231"/>
      <c r="T15" s="232">
        <v>0.63700000000000001</v>
      </c>
      <c r="U15" s="231">
        <f>ROUND(E15*T15,2)</f>
        <v>8.92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103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8</v>
      </c>
      <c r="B16" s="223" t="s">
        <v>117</v>
      </c>
      <c r="C16" s="266" t="s">
        <v>118</v>
      </c>
      <c r="D16" s="225" t="s">
        <v>112</v>
      </c>
      <c r="E16" s="227">
        <v>96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7.0000000000000007E-2</v>
      </c>
      <c r="U16" s="231">
        <f>ROUND(E16*T16,2)</f>
        <v>6.72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103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9</v>
      </c>
      <c r="B17" s="223" t="s">
        <v>119</v>
      </c>
      <c r="C17" s="266" t="s">
        <v>120</v>
      </c>
      <c r="D17" s="225" t="s">
        <v>112</v>
      </c>
      <c r="E17" s="227">
        <v>199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0.32700000000000001</v>
      </c>
      <c r="U17" s="231">
        <f>ROUND(E17*T17,2)</f>
        <v>65.069999999999993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103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10</v>
      </c>
      <c r="B18" s="223" t="s">
        <v>121</v>
      </c>
      <c r="C18" s="266" t="s">
        <v>122</v>
      </c>
      <c r="D18" s="225" t="s">
        <v>112</v>
      </c>
      <c r="E18" s="227">
        <v>14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0.41</v>
      </c>
      <c r="U18" s="231">
        <f>ROUND(E18*T18,2)</f>
        <v>5.74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103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>
        <v>11</v>
      </c>
      <c r="B19" s="223" t="s">
        <v>123</v>
      </c>
      <c r="C19" s="266" t="s">
        <v>124</v>
      </c>
      <c r="D19" s="225" t="s">
        <v>102</v>
      </c>
      <c r="E19" s="227">
        <v>26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1.7</v>
      </c>
      <c r="O19" s="231">
        <f>ROUND(E19*N19,2)</f>
        <v>44.2</v>
      </c>
      <c r="P19" s="231">
        <v>0</v>
      </c>
      <c r="Q19" s="231">
        <f>ROUND(E19*P19,2)</f>
        <v>0</v>
      </c>
      <c r="R19" s="231"/>
      <c r="S19" s="231"/>
      <c r="T19" s="232">
        <v>1.587</v>
      </c>
      <c r="U19" s="231">
        <f>ROUND(E19*T19,2)</f>
        <v>41.26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103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12</v>
      </c>
      <c r="B20" s="223" t="s">
        <v>125</v>
      </c>
      <c r="C20" s="266" t="s">
        <v>126</v>
      </c>
      <c r="D20" s="225" t="s">
        <v>102</v>
      </c>
      <c r="E20" s="227">
        <v>110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0.34499999999999997</v>
      </c>
      <c r="U20" s="231">
        <f>ROUND(E20*T20,2)</f>
        <v>37.950000000000003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103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13</v>
      </c>
      <c r="B21" s="223" t="s">
        <v>127</v>
      </c>
      <c r="C21" s="266" t="s">
        <v>128</v>
      </c>
      <c r="D21" s="225" t="s">
        <v>102</v>
      </c>
      <c r="E21" s="227">
        <v>150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0.51900000000000002</v>
      </c>
      <c r="U21" s="231">
        <f>ROUND(E21*T21,2)</f>
        <v>77.849999999999994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103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>
        <v>14</v>
      </c>
      <c r="B22" s="223" t="s">
        <v>129</v>
      </c>
      <c r="C22" s="266" t="s">
        <v>130</v>
      </c>
      <c r="D22" s="225" t="s">
        <v>102</v>
      </c>
      <c r="E22" s="227">
        <v>94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1.0999999999999999E-2</v>
      </c>
      <c r="U22" s="231">
        <f>ROUND(E22*T22,2)</f>
        <v>1.03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103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>
        <v>15</v>
      </c>
      <c r="B23" s="223" t="s">
        <v>131</v>
      </c>
      <c r="C23" s="266" t="s">
        <v>132</v>
      </c>
      <c r="D23" s="225" t="s">
        <v>102</v>
      </c>
      <c r="E23" s="227">
        <v>166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1.2390000000000001</v>
      </c>
      <c r="U23" s="231">
        <f>ROUND(E23*T23,2)</f>
        <v>205.67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103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x14ac:dyDescent="0.2">
      <c r="A24" s="219" t="s">
        <v>98</v>
      </c>
      <c r="B24" s="224" t="s">
        <v>61</v>
      </c>
      <c r="C24" s="267" t="s">
        <v>62</v>
      </c>
      <c r="D24" s="226"/>
      <c r="E24" s="228"/>
      <c r="F24" s="233"/>
      <c r="G24" s="233">
        <f>SUMIF(AE25:AE32,"&lt;&gt;NOR",G25:G32)</f>
        <v>0</v>
      </c>
      <c r="H24" s="233"/>
      <c r="I24" s="233">
        <f>SUM(I25:I32)</f>
        <v>0</v>
      </c>
      <c r="J24" s="233"/>
      <c r="K24" s="233">
        <f>SUM(K25:K32)</f>
        <v>0</v>
      </c>
      <c r="L24" s="233"/>
      <c r="M24" s="233">
        <f>SUM(M25:M32)</f>
        <v>0</v>
      </c>
      <c r="N24" s="233"/>
      <c r="O24" s="233">
        <f>SUM(O25:O32)</f>
        <v>139.54000000000002</v>
      </c>
      <c r="P24" s="233"/>
      <c r="Q24" s="233">
        <f>SUM(Q25:Q32)</f>
        <v>0</v>
      </c>
      <c r="R24" s="233"/>
      <c r="S24" s="233"/>
      <c r="T24" s="234"/>
      <c r="U24" s="233">
        <f>SUM(U25:U32)</f>
        <v>150.47000000000003</v>
      </c>
      <c r="AE24" t="s">
        <v>99</v>
      </c>
    </row>
    <row r="25" spans="1:60" ht="22.5" outlineLevel="1" x14ac:dyDescent="0.2">
      <c r="A25" s="218">
        <v>16</v>
      </c>
      <c r="B25" s="223" t="s">
        <v>133</v>
      </c>
      <c r="C25" s="266" t="s">
        <v>134</v>
      </c>
      <c r="D25" s="225" t="s">
        <v>102</v>
      </c>
      <c r="E25" s="227">
        <v>65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1.1322000000000001</v>
      </c>
      <c r="O25" s="231">
        <f>ROUND(E25*N25,2)</f>
        <v>73.59</v>
      </c>
      <c r="P25" s="231">
        <v>0</v>
      </c>
      <c r="Q25" s="231">
        <f>ROUND(E25*P25,2)</f>
        <v>0</v>
      </c>
      <c r="R25" s="231"/>
      <c r="S25" s="231"/>
      <c r="T25" s="232">
        <v>1.6950000000000001</v>
      </c>
      <c r="U25" s="231">
        <f>ROUND(E25*T25,2)</f>
        <v>110.18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103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>
        <v>17</v>
      </c>
      <c r="B26" s="223" t="s">
        <v>135</v>
      </c>
      <c r="C26" s="266" t="s">
        <v>136</v>
      </c>
      <c r="D26" s="225" t="s">
        <v>102</v>
      </c>
      <c r="E26" s="227">
        <v>15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2.5</v>
      </c>
      <c r="O26" s="231">
        <f>ROUND(E26*N26,2)</f>
        <v>37.5</v>
      </c>
      <c r="P26" s="231">
        <v>0</v>
      </c>
      <c r="Q26" s="231">
        <f>ROUND(E26*P26,2)</f>
        <v>0</v>
      </c>
      <c r="R26" s="231"/>
      <c r="S26" s="231"/>
      <c r="T26" s="232">
        <v>1.4490000000000001</v>
      </c>
      <c r="U26" s="231">
        <f>ROUND(E26*T26,2)</f>
        <v>21.74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103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18</v>
      </c>
      <c r="B27" s="223" t="s">
        <v>137</v>
      </c>
      <c r="C27" s="266" t="s">
        <v>138</v>
      </c>
      <c r="D27" s="225" t="s">
        <v>102</v>
      </c>
      <c r="E27" s="227">
        <v>11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2.5</v>
      </c>
      <c r="O27" s="231">
        <f>ROUND(E27*N27,2)</f>
        <v>27.5</v>
      </c>
      <c r="P27" s="231">
        <v>0</v>
      </c>
      <c r="Q27" s="231">
        <f>ROUND(E27*P27,2)</f>
        <v>0</v>
      </c>
      <c r="R27" s="231"/>
      <c r="S27" s="231"/>
      <c r="T27" s="232">
        <v>1.365</v>
      </c>
      <c r="U27" s="231">
        <f>ROUND(E27*T27,2)</f>
        <v>15.02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103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18">
        <v>19</v>
      </c>
      <c r="B28" s="223" t="s">
        <v>139</v>
      </c>
      <c r="C28" s="266" t="s">
        <v>140</v>
      </c>
      <c r="D28" s="225" t="s">
        <v>141</v>
      </c>
      <c r="E28" s="227">
        <v>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0.18</v>
      </c>
      <c r="O28" s="231">
        <f>ROUND(E28*N28,2)</f>
        <v>0.18</v>
      </c>
      <c r="P28" s="231">
        <v>0</v>
      </c>
      <c r="Q28" s="231">
        <f>ROUND(E28*P28,2)</f>
        <v>0</v>
      </c>
      <c r="R28" s="231"/>
      <c r="S28" s="231"/>
      <c r="T28" s="232">
        <v>0</v>
      </c>
      <c r="U28" s="231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103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20</v>
      </c>
      <c r="B29" s="223" t="s">
        <v>142</v>
      </c>
      <c r="C29" s="266" t="s">
        <v>143</v>
      </c>
      <c r="D29" s="225" t="s">
        <v>141</v>
      </c>
      <c r="E29" s="227">
        <v>1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</v>
      </c>
      <c r="U29" s="231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103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21</v>
      </c>
      <c r="B30" s="223" t="s">
        <v>139</v>
      </c>
      <c r="C30" s="266" t="s">
        <v>144</v>
      </c>
      <c r="D30" s="225" t="s">
        <v>141</v>
      </c>
      <c r="E30" s="227">
        <v>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0.16</v>
      </c>
      <c r="O30" s="231">
        <f>ROUND(E30*N30,2)</f>
        <v>0.16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103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18">
        <v>22</v>
      </c>
      <c r="B31" s="223" t="s">
        <v>139</v>
      </c>
      <c r="C31" s="266" t="s">
        <v>145</v>
      </c>
      <c r="D31" s="225" t="s">
        <v>141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0.25</v>
      </c>
      <c r="O31" s="231">
        <f>ROUND(E31*N31,2)</f>
        <v>0.25</v>
      </c>
      <c r="P31" s="231">
        <v>0</v>
      </c>
      <c r="Q31" s="231">
        <f>ROUND(E31*P31,2)</f>
        <v>0</v>
      </c>
      <c r="R31" s="231"/>
      <c r="S31" s="231"/>
      <c r="T31" s="232">
        <v>0</v>
      </c>
      <c r="U31" s="23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103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23</v>
      </c>
      <c r="B32" s="223" t="s">
        <v>146</v>
      </c>
      <c r="C32" s="266" t="s">
        <v>147</v>
      </c>
      <c r="D32" s="225" t="s">
        <v>141</v>
      </c>
      <c r="E32" s="227">
        <v>4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31">
        <v>9.0819999999999998E-2</v>
      </c>
      <c r="O32" s="231">
        <f>ROUND(E32*N32,2)</f>
        <v>0.36</v>
      </c>
      <c r="P32" s="231">
        <v>0</v>
      </c>
      <c r="Q32" s="231">
        <f>ROUND(E32*P32,2)</f>
        <v>0</v>
      </c>
      <c r="R32" s="231"/>
      <c r="S32" s="231"/>
      <c r="T32" s="232">
        <v>0.88200000000000001</v>
      </c>
      <c r="U32" s="231">
        <f>ROUND(E32*T32,2)</f>
        <v>3.53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103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x14ac:dyDescent="0.2">
      <c r="A33" s="219" t="s">
        <v>98</v>
      </c>
      <c r="B33" s="224" t="s">
        <v>63</v>
      </c>
      <c r="C33" s="267" t="s">
        <v>64</v>
      </c>
      <c r="D33" s="226"/>
      <c r="E33" s="228"/>
      <c r="F33" s="233"/>
      <c r="G33" s="233">
        <f>SUMIF(AE34:AE37,"&lt;&gt;NOR",G34:G37)</f>
        <v>0</v>
      </c>
      <c r="H33" s="233"/>
      <c r="I33" s="233">
        <f>SUM(I34:I37)</f>
        <v>0</v>
      </c>
      <c r="J33" s="233"/>
      <c r="K33" s="233">
        <f>SUM(K34:K37)</f>
        <v>0</v>
      </c>
      <c r="L33" s="233"/>
      <c r="M33" s="233">
        <f>SUM(M34:M37)</f>
        <v>0</v>
      </c>
      <c r="N33" s="233"/>
      <c r="O33" s="233">
        <f>SUM(O34:O37)</f>
        <v>2.4900000000000002</v>
      </c>
      <c r="P33" s="233"/>
      <c r="Q33" s="233">
        <f>SUM(Q34:Q37)</f>
        <v>0</v>
      </c>
      <c r="R33" s="233"/>
      <c r="S33" s="233"/>
      <c r="T33" s="234"/>
      <c r="U33" s="233">
        <f>SUM(U34:U37)</f>
        <v>15.02</v>
      </c>
      <c r="AE33" t="s">
        <v>99</v>
      </c>
    </row>
    <row r="34" spans="1:60" outlineLevel="1" x14ac:dyDescent="0.2">
      <c r="A34" s="218">
        <v>24</v>
      </c>
      <c r="B34" s="223" t="s">
        <v>148</v>
      </c>
      <c r="C34" s="266" t="s">
        <v>149</v>
      </c>
      <c r="D34" s="225" t="s">
        <v>150</v>
      </c>
      <c r="E34" s="227">
        <v>69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6.6000000000000003E-2</v>
      </c>
      <c r="U34" s="231">
        <f>ROUND(E34*T34,2)</f>
        <v>4.55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103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18">
        <v>25</v>
      </c>
      <c r="B35" s="223" t="s">
        <v>139</v>
      </c>
      <c r="C35" s="266" t="s">
        <v>151</v>
      </c>
      <c r="D35" s="225" t="s">
        <v>141</v>
      </c>
      <c r="E35" s="227">
        <v>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1E-3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103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33.75" outlineLevel="1" x14ac:dyDescent="0.2">
      <c r="A36" s="218">
        <v>26</v>
      </c>
      <c r="B36" s="223" t="s">
        <v>152</v>
      </c>
      <c r="C36" s="266" t="s">
        <v>153</v>
      </c>
      <c r="D36" s="225" t="s">
        <v>141</v>
      </c>
      <c r="E36" s="227">
        <v>4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0.45743</v>
      </c>
      <c r="O36" s="231">
        <f>ROUND(E36*N36,2)</f>
        <v>1.83</v>
      </c>
      <c r="P36" s="231">
        <v>0</v>
      </c>
      <c r="Q36" s="231">
        <f>ROUND(E36*P36,2)</f>
        <v>0</v>
      </c>
      <c r="R36" s="231"/>
      <c r="S36" s="231"/>
      <c r="T36" s="232">
        <v>1.302</v>
      </c>
      <c r="U36" s="231">
        <f>ROUND(E36*T36,2)</f>
        <v>5.21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103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18">
        <v>27</v>
      </c>
      <c r="B37" s="223" t="s">
        <v>154</v>
      </c>
      <c r="C37" s="266" t="s">
        <v>155</v>
      </c>
      <c r="D37" s="225" t="s">
        <v>141</v>
      </c>
      <c r="E37" s="227">
        <v>4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0.16502</v>
      </c>
      <c r="O37" s="231">
        <f>ROUND(E37*N37,2)</f>
        <v>0.66</v>
      </c>
      <c r="P37" s="231">
        <v>0</v>
      </c>
      <c r="Q37" s="231">
        <f>ROUND(E37*P37,2)</f>
        <v>0</v>
      </c>
      <c r="R37" s="231"/>
      <c r="S37" s="231"/>
      <c r="T37" s="232">
        <v>1.3140000000000001</v>
      </c>
      <c r="U37" s="231">
        <f>ROUND(E37*T37,2)</f>
        <v>5.26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103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x14ac:dyDescent="0.2">
      <c r="A38" s="219" t="s">
        <v>98</v>
      </c>
      <c r="B38" s="224" t="s">
        <v>65</v>
      </c>
      <c r="C38" s="267" t="s">
        <v>66</v>
      </c>
      <c r="D38" s="226"/>
      <c r="E38" s="228"/>
      <c r="F38" s="233"/>
      <c r="G38" s="233">
        <f>SUMIF(AE39:AE40,"&lt;&gt;NOR",G39:G40)</f>
        <v>0</v>
      </c>
      <c r="H38" s="233"/>
      <c r="I38" s="233">
        <f>SUM(I39:I40)</f>
        <v>0</v>
      </c>
      <c r="J38" s="233"/>
      <c r="K38" s="233">
        <f>SUM(K39:K40)</f>
        <v>0</v>
      </c>
      <c r="L38" s="233"/>
      <c r="M38" s="233">
        <f>SUM(M39:M40)</f>
        <v>0</v>
      </c>
      <c r="N38" s="233"/>
      <c r="O38" s="233">
        <f>SUM(O39:O40)</f>
        <v>0.2</v>
      </c>
      <c r="P38" s="233"/>
      <c r="Q38" s="233">
        <f>SUM(Q39:Q40)</f>
        <v>0</v>
      </c>
      <c r="R38" s="233"/>
      <c r="S38" s="233"/>
      <c r="T38" s="234"/>
      <c r="U38" s="233">
        <f>SUM(U39:U40)</f>
        <v>45.95</v>
      </c>
      <c r="AE38" t="s">
        <v>99</v>
      </c>
    </row>
    <row r="39" spans="1:60" outlineLevel="1" x14ac:dyDescent="0.2">
      <c r="A39" s="218">
        <v>28</v>
      </c>
      <c r="B39" s="223" t="s">
        <v>156</v>
      </c>
      <c r="C39" s="266" t="s">
        <v>157</v>
      </c>
      <c r="D39" s="225" t="s">
        <v>150</v>
      </c>
      <c r="E39" s="227">
        <v>32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2.0899999999999998E-3</v>
      </c>
      <c r="O39" s="231">
        <f>ROUND(E39*N39,2)</f>
        <v>7.0000000000000007E-2</v>
      </c>
      <c r="P39" s="231">
        <v>0</v>
      </c>
      <c r="Q39" s="231">
        <f>ROUND(E39*P39,2)</f>
        <v>0</v>
      </c>
      <c r="R39" s="231"/>
      <c r="S39" s="231"/>
      <c r="T39" s="232">
        <v>0.8</v>
      </c>
      <c r="U39" s="231">
        <f>ROUND(E39*T39,2)</f>
        <v>25.6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103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29</v>
      </c>
      <c r="B40" s="223" t="s">
        <v>158</v>
      </c>
      <c r="C40" s="266" t="s">
        <v>159</v>
      </c>
      <c r="D40" s="225" t="s">
        <v>150</v>
      </c>
      <c r="E40" s="227">
        <v>37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3.5500000000000002E-3</v>
      </c>
      <c r="O40" s="231">
        <f>ROUND(E40*N40,2)</f>
        <v>0.13</v>
      </c>
      <c r="P40" s="231">
        <v>0</v>
      </c>
      <c r="Q40" s="231">
        <f>ROUND(E40*P40,2)</f>
        <v>0</v>
      </c>
      <c r="R40" s="231"/>
      <c r="S40" s="231"/>
      <c r="T40" s="232">
        <v>0.55000000000000004</v>
      </c>
      <c r="U40" s="231">
        <f>ROUND(E40*T40,2)</f>
        <v>20.350000000000001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103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x14ac:dyDescent="0.2">
      <c r="A41" s="219" t="s">
        <v>98</v>
      </c>
      <c r="B41" s="224" t="s">
        <v>67</v>
      </c>
      <c r="C41" s="267" t="s">
        <v>68</v>
      </c>
      <c r="D41" s="226"/>
      <c r="E41" s="228"/>
      <c r="F41" s="233"/>
      <c r="G41" s="233">
        <f>SUMIF(AE42:AE46,"&lt;&gt;NOR",G42:G46)</f>
        <v>0</v>
      </c>
      <c r="H41" s="233"/>
      <c r="I41" s="233">
        <f>SUM(I42:I46)</f>
        <v>0</v>
      </c>
      <c r="J41" s="233"/>
      <c r="K41" s="233">
        <f>SUM(K42:K46)</f>
        <v>0</v>
      </c>
      <c r="L41" s="233"/>
      <c r="M41" s="233">
        <f>SUM(M42:M46)</f>
        <v>0</v>
      </c>
      <c r="N41" s="233"/>
      <c r="O41" s="233">
        <f>SUM(O42:O46)</f>
        <v>0.11</v>
      </c>
      <c r="P41" s="233"/>
      <c r="Q41" s="233">
        <f>SUM(Q42:Q46)</f>
        <v>0</v>
      </c>
      <c r="R41" s="233"/>
      <c r="S41" s="233"/>
      <c r="T41" s="234"/>
      <c r="U41" s="233">
        <f>SUM(U42:U46)</f>
        <v>35.31</v>
      </c>
      <c r="AE41" t="s">
        <v>99</v>
      </c>
    </row>
    <row r="42" spans="1:60" ht="22.5" outlineLevel="1" x14ac:dyDescent="0.2">
      <c r="A42" s="218">
        <v>30</v>
      </c>
      <c r="B42" s="223" t="s">
        <v>160</v>
      </c>
      <c r="C42" s="266" t="s">
        <v>161</v>
      </c>
      <c r="D42" s="225" t="s">
        <v>150</v>
      </c>
      <c r="E42" s="227">
        <v>31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31">
        <v>3.2799999999999999E-3</v>
      </c>
      <c r="O42" s="231">
        <f>ROUND(E42*N42,2)</f>
        <v>0.1</v>
      </c>
      <c r="P42" s="231">
        <v>0</v>
      </c>
      <c r="Q42" s="231">
        <f>ROUND(E42*P42,2)</f>
        <v>0</v>
      </c>
      <c r="R42" s="231"/>
      <c r="S42" s="231"/>
      <c r="T42" s="232">
        <v>0.39748</v>
      </c>
      <c r="U42" s="231">
        <f>ROUND(E42*T42,2)</f>
        <v>12.32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103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18">
        <v>31</v>
      </c>
      <c r="B43" s="223" t="s">
        <v>162</v>
      </c>
      <c r="C43" s="266" t="s">
        <v>163</v>
      </c>
      <c r="D43" s="225" t="s">
        <v>150</v>
      </c>
      <c r="E43" s="227">
        <v>31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1.1E-4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0.17</v>
      </c>
      <c r="U43" s="231">
        <f>ROUND(E43*T43,2)</f>
        <v>5.27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103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>
        <v>32</v>
      </c>
      <c r="B44" s="223" t="s">
        <v>164</v>
      </c>
      <c r="C44" s="266" t="s">
        <v>165</v>
      </c>
      <c r="D44" s="225" t="s">
        <v>141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8.3000000000000004E-2</v>
      </c>
      <c r="U44" s="231">
        <f>ROUND(E44*T44,2)</f>
        <v>0.08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103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>
        <v>33</v>
      </c>
      <c r="B45" s="223" t="s">
        <v>166</v>
      </c>
      <c r="C45" s="266" t="s">
        <v>167</v>
      </c>
      <c r="D45" s="225" t="s">
        <v>141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5.1999999999999995E-4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0.26900000000000002</v>
      </c>
      <c r="U45" s="231">
        <f>ROUND(E45*T45,2)</f>
        <v>0.27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103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>
        <v>34</v>
      </c>
      <c r="B46" s="223" t="s">
        <v>168</v>
      </c>
      <c r="C46" s="266" t="s">
        <v>169</v>
      </c>
      <c r="D46" s="225" t="s">
        <v>150</v>
      </c>
      <c r="E46" s="227">
        <v>23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5.9000000000000003E-4</v>
      </c>
      <c r="O46" s="231">
        <f>ROUND(E46*N46,2)</f>
        <v>0.01</v>
      </c>
      <c r="P46" s="231">
        <v>0</v>
      </c>
      <c r="Q46" s="231">
        <f>ROUND(E46*P46,2)</f>
        <v>0</v>
      </c>
      <c r="R46" s="231"/>
      <c r="S46" s="231"/>
      <c r="T46" s="232">
        <v>0.755</v>
      </c>
      <c r="U46" s="231">
        <f>ROUND(E46*T46,2)</f>
        <v>17.37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103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x14ac:dyDescent="0.2">
      <c r="A47" s="219" t="s">
        <v>98</v>
      </c>
      <c r="B47" s="224" t="s">
        <v>69</v>
      </c>
      <c r="C47" s="267" t="s">
        <v>70</v>
      </c>
      <c r="D47" s="226"/>
      <c r="E47" s="228"/>
      <c r="F47" s="233"/>
      <c r="G47" s="233">
        <f>SUMIF(AE48:AE49,"&lt;&gt;NOR",G48:G49)</f>
        <v>0</v>
      </c>
      <c r="H47" s="233"/>
      <c r="I47" s="233">
        <f>SUM(I48:I49)</f>
        <v>0</v>
      </c>
      <c r="J47" s="233"/>
      <c r="K47" s="233">
        <f>SUM(K48:K49)</f>
        <v>0</v>
      </c>
      <c r="L47" s="233"/>
      <c r="M47" s="233">
        <f>SUM(M48:M49)</f>
        <v>0</v>
      </c>
      <c r="N47" s="233"/>
      <c r="O47" s="233">
        <f>SUM(O48:O49)</f>
        <v>0.02</v>
      </c>
      <c r="P47" s="233"/>
      <c r="Q47" s="233">
        <f>SUM(Q48:Q49)</f>
        <v>0</v>
      </c>
      <c r="R47" s="233"/>
      <c r="S47" s="233"/>
      <c r="T47" s="234"/>
      <c r="U47" s="233">
        <f>SUM(U48:U49)</f>
        <v>2.36</v>
      </c>
      <c r="AE47" t="s">
        <v>99</v>
      </c>
    </row>
    <row r="48" spans="1:60" outlineLevel="1" x14ac:dyDescent="0.2">
      <c r="A48" s="218">
        <v>35</v>
      </c>
      <c r="B48" s="223" t="s">
        <v>170</v>
      </c>
      <c r="C48" s="266" t="s">
        <v>171</v>
      </c>
      <c r="D48" s="225" t="s">
        <v>141</v>
      </c>
      <c r="E48" s="227">
        <v>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3.0000000000000001E-5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2.3570000000000002</v>
      </c>
      <c r="U48" s="231">
        <f>ROUND(E48*T48,2)</f>
        <v>2.36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103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44">
        <v>36</v>
      </c>
      <c r="B49" s="245" t="s">
        <v>139</v>
      </c>
      <c r="C49" s="268" t="s">
        <v>172</v>
      </c>
      <c r="D49" s="246" t="s">
        <v>141</v>
      </c>
      <c r="E49" s="247">
        <v>1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1.4999999999999999E-2</v>
      </c>
      <c r="O49" s="249">
        <f>ROUND(E49*N49,2)</f>
        <v>0.02</v>
      </c>
      <c r="P49" s="249">
        <v>0</v>
      </c>
      <c r="Q49" s="249">
        <f>ROUND(E49*P49,2)</f>
        <v>0</v>
      </c>
      <c r="R49" s="249"/>
      <c r="S49" s="249"/>
      <c r="T49" s="250">
        <v>0</v>
      </c>
      <c r="U49" s="249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103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6"/>
      <c r="B50" s="7" t="s">
        <v>173</v>
      </c>
      <c r="C50" s="269" t="s">
        <v>173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51"/>
      <c r="B51" s="252">
        <v>26</v>
      </c>
      <c r="C51" s="270" t="s">
        <v>173</v>
      </c>
      <c r="D51" s="253"/>
      <c r="E51" s="254"/>
      <c r="F51" s="254"/>
      <c r="G51" s="265">
        <f>G8+G24+G33+G38+G41+G47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174</v>
      </c>
    </row>
    <row r="52" spans="1:60" x14ac:dyDescent="0.2">
      <c r="A52" s="6"/>
      <c r="B52" s="7" t="s">
        <v>173</v>
      </c>
      <c r="C52" s="269" t="s">
        <v>173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173</v>
      </c>
      <c r="C53" s="269" t="s">
        <v>173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5">
        <v>33</v>
      </c>
      <c r="B54" s="255"/>
      <c r="C54" s="271"/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6"/>
      <c r="B55" s="257"/>
      <c r="C55" s="272"/>
      <c r="D55" s="257"/>
      <c r="E55" s="257"/>
      <c r="F55" s="257"/>
      <c r="G55" s="2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175</v>
      </c>
    </row>
    <row r="56" spans="1:60" x14ac:dyDescent="0.2">
      <c r="A56" s="259"/>
      <c r="B56" s="260"/>
      <c r="C56" s="273"/>
      <c r="D56" s="260"/>
      <c r="E56" s="260"/>
      <c r="F56" s="260"/>
      <c r="G56" s="26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9"/>
      <c r="B57" s="260"/>
      <c r="C57" s="273"/>
      <c r="D57" s="260"/>
      <c r="E57" s="260"/>
      <c r="F57" s="260"/>
      <c r="G57" s="26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9"/>
      <c r="B58" s="260"/>
      <c r="C58" s="273"/>
      <c r="D58" s="260"/>
      <c r="E58" s="260"/>
      <c r="F58" s="260"/>
      <c r="G58" s="26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2"/>
      <c r="B59" s="263"/>
      <c r="C59" s="274"/>
      <c r="D59" s="263"/>
      <c r="E59" s="263"/>
      <c r="F59" s="263"/>
      <c r="G59" s="264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173</v>
      </c>
      <c r="C60" s="269" t="s">
        <v>173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5"/>
      <c r="D61" s="198"/>
      <c r="AE61" t="s">
        <v>176</v>
      </c>
    </row>
    <row r="62" spans="1:60" x14ac:dyDescent="0.2">
      <c r="D62" s="198"/>
    </row>
    <row r="63" spans="1:60" x14ac:dyDescent="0.2">
      <c r="D63" s="198"/>
    </row>
    <row r="64" spans="1:60" x14ac:dyDescent="0.2">
      <c r="D64" s="198"/>
    </row>
    <row r="65" spans="4:4" x14ac:dyDescent="0.2">
      <c r="D65" s="198"/>
    </row>
    <row r="66" spans="4:4" x14ac:dyDescent="0.2">
      <c r="D66" s="198"/>
    </row>
    <row r="67" spans="4:4" x14ac:dyDescent="0.2">
      <c r="D67" s="198"/>
    </row>
    <row r="68" spans="4:4" x14ac:dyDescent="0.2">
      <c r="D68" s="198"/>
    </row>
    <row r="69" spans="4:4" x14ac:dyDescent="0.2">
      <c r="D69" s="198"/>
    </row>
    <row r="70" spans="4:4" x14ac:dyDescent="0.2">
      <c r="D70" s="198"/>
    </row>
    <row r="71" spans="4:4" x14ac:dyDescent="0.2">
      <c r="D71" s="198"/>
    </row>
    <row r="72" spans="4:4" x14ac:dyDescent="0.2">
      <c r="D72" s="198"/>
    </row>
    <row r="73" spans="4:4" x14ac:dyDescent="0.2">
      <c r="D73" s="198"/>
    </row>
    <row r="74" spans="4:4" x14ac:dyDescent="0.2">
      <c r="D74" s="198"/>
    </row>
    <row r="75" spans="4:4" x14ac:dyDescent="0.2">
      <c r="D75" s="198"/>
    </row>
    <row r="76" spans="4:4" x14ac:dyDescent="0.2">
      <c r="D76" s="198"/>
    </row>
    <row r="77" spans="4:4" x14ac:dyDescent="0.2">
      <c r="D77" s="198"/>
    </row>
    <row r="78" spans="4:4" x14ac:dyDescent="0.2">
      <c r="D78" s="198"/>
    </row>
    <row r="79" spans="4:4" x14ac:dyDescent="0.2">
      <c r="D79" s="198"/>
    </row>
    <row r="80" spans="4:4" x14ac:dyDescent="0.2">
      <c r="D80" s="198"/>
    </row>
    <row r="81" spans="4:4" x14ac:dyDescent="0.2">
      <c r="D81" s="198"/>
    </row>
    <row r="82" spans="4:4" x14ac:dyDescent="0.2">
      <c r="D82" s="198"/>
    </row>
    <row r="83" spans="4:4" x14ac:dyDescent="0.2">
      <c r="D83" s="198"/>
    </row>
    <row r="84" spans="4:4" x14ac:dyDescent="0.2">
      <c r="D84" s="198"/>
    </row>
    <row r="85" spans="4:4" x14ac:dyDescent="0.2">
      <c r="D85" s="198"/>
    </row>
    <row r="86" spans="4:4" x14ac:dyDescent="0.2">
      <c r="D86" s="198"/>
    </row>
    <row r="87" spans="4:4" x14ac:dyDescent="0.2">
      <c r="D87" s="198"/>
    </row>
    <row r="88" spans="4:4" x14ac:dyDescent="0.2">
      <c r="D88" s="198"/>
    </row>
    <row r="89" spans="4:4" x14ac:dyDescent="0.2">
      <c r="D89" s="198"/>
    </row>
    <row r="90" spans="4:4" x14ac:dyDescent="0.2">
      <c r="D90" s="198"/>
    </row>
    <row r="91" spans="4:4" x14ac:dyDescent="0.2">
      <c r="D91" s="198"/>
    </row>
    <row r="92" spans="4:4" x14ac:dyDescent="0.2">
      <c r="D92" s="198"/>
    </row>
    <row r="93" spans="4:4" x14ac:dyDescent="0.2">
      <c r="D93" s="198"/>
    </row>
    <row r="94" spans="4:4" x14ac:dyDescent="0.2">
      <c r="D94" s="198"/>
    </row>
    <row r="95" spans="4:4" x14ac:dyDescent="0.2">
      <c r="D95" s="198"/>
    </row>
    <row r="96" spans="4:4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cp:lastPrinted>2014-02-28T09:52:57Z</cp:lastPrinted>
  <dcterms:created xsi:type="dcterms:W3CDTF">2009-04-08T07:15:50Z</dcterms:created>
  <dcterms:modified xsi:type="dcterms:W3CDTF">2017-05-29T12:51:51Z</dcterms:modified>
</cp:coreProperties>
</file>