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4915" windowHeight="12345" activeTab="2"/>
  </bookViews>
  <sheets>
    <sheet name="Parametry" sheetId="1" r:id="rId1"/>
    <sheet name="Rekapitulace" sheetId="3" r:id="rId2"/>
    <sheet name="Rozpočet" sheetId="2" r:id="rId3"/>
  </sheets>
  <calcPr calcId="145621"/>
</workbook>
</file>

<file path=xl/calcChain.xml><?xml version="1.0" encoding="utf-8"?>
<calcChain xmlns="http://schemas.openxmlformats.org/spreadsheetml/2006/main">
  <c r="B25" i="3" l="1"/>
  <c r="C25" i="3" s="1"/>
  <c r="C8" i="3"/>
  <c r="B2" i="3"/>
  <c r="J53" i="2"/>
  <c r="I53" i="2"/>
  <c r="I51" i="2"/>
  <c r="H51" i="2"/>
  <c r="E51" i="2"/>
  <c r="I49" i="2"/>
  <c r="H49" i="2"/>
  <c r="E49" i="2"/>
  <c r="J47" i="2"/>
  <c r="I47" i="2"/>
  <c r="I45" i="2"/>
  <c r="H45" i="2"/>
  <c r="E45" i="2"/>
  <c r="I43" i="2"/>
  <c r="H43" i="2"/>
  <c r="E43" i="2"/>
  <c r="I41" i="2"/>
  <c r="H41" i="2"/>
  <c r="E41" i="2"/>
  <c r="I39" i="2"/>
  <c r="H39" i="2"/>
  <c r="E39" i="2"/>
  <c r="I36" i="2"/>
  <c r="H36" i="2"/>
  <c r="E36" i="2"/>
  <c r="I34" i="2"/>
  <c r="H34" i="2"/>
  <c r="E34" i="2"/>
  <c r="I30" i="2"/>
  <c r="I28" i="2"/>
  <c r="H28" i="2"/>
  <c r="E28" i="2"/>
  <c r="I27" i="2"/>
  <c r="H27" i="2"/>
  <c r="J27" i="2" s="1"/>
  <c r="E27" i="2"/>
  <c r="I26" i="2"/>
  <c r="H26" i="2"/>
  <c r="E26" i="2"/>
  <c r="I25" i="2"/>
  <c r="H25" i="2"/>
  <c r="E25" i="2"/>
  <c r="J23" i="2"/>
  <c r="I23" i="2"/>
  <c r="H23" i="2"/>
  <c r="E23" i="2"/>
  <c r="J22" i="2"/>
  <c r="I22" i="2"/>
  <c r="H22" i="2"/>
  <c r="E22" i="2"/>
  <c r="J19" i="2"/>
  <c r="I19" i="2"/>
  <c r="H19" i="2"/>
  <c r="E19" i="2"/>
  <c r="J17" i="2"/>
  <c r="I17" i="2"/>
  <c r="H17" i="2"/>
  <c r="E17" i="2"/>
  <c r="J15" i="2"/>
  <c r="I15" i="2"/>
  <c r="H15" i="2"/>
  <c r="E15" i="2"/>
  <c r="J13" i="2"/>
  <c r="I13" i="2"/>
  <c r="H13" i="2"/>
  <c r="E13" i="2"/>
  <c r="J11" i="2"/>
  <c r="I11" i="2"/>
  <c r="H11" i="2"/>
  <c r="E11" i="2"/>
  <c r="I8" i="2"/>
  <c r="H8" i="2"/>
  <c r="E8" i="2"/>
  <c r="I6" i="2"/>
  <c r="H6" i="2"/>
  <c r="J6" i="2" s="1"/>
  <c r="E6" i="2"/>
  <c r="I4" i="2"/>
  <c r="H4" i="2"/>
  <c r="E4" i="2"/>
  <c r="E30" i="2" s="1"/>
  <c r="J30" i="2" s="1"/>
  <c r="I3" i="2"/>
  <c r="H3" i="2"/>
  <c r="E3" i="2"/>
  <c r="J36" i="2" l="1"/>
  <c r="J45" i="2"/>
  <c r="J51" i="2"/>
  <c r="J8" i="2"/>
  <c r="J28" i="2"/>
  <c r="J26" i="2"/>
  <c r="J4" i="2"/>
  <c r="E29" i="2"/>
  <c r="B32" i="3" s="1"/>
  <c r="J3" i="2"/>
  <c r="J25" i="2"/>
  <c r="J29" i="2" s="1"/>
  <c r="H52" i="2"/>
  <c r="C33" i="3" s="1"/>
  <c r="H29" i="2"/>
  <c r="C32" i="3" s="1"/>
  <c r="J41" i="2"/>
  <c r="J43" i="2"/>
  <c r="J49" i="2"/>
  <c r="J39" i="2"/>
  <c r="H31" i="2"/>
  <c r="J34" i="2"/>
  <c r="E31" i="2"/>
  <c r="C4" i="3" s="1"/>
  <c r="E52" i="2"/>
  <c r="C3" i="3"/>
  <c r="B3" i="3"/>
  <c r="J31" i="2" l="1"/>
  <c r="J52" i="2"/>
  <c r="C5" i="3"/>
  <c r="C6" i="3" s="1"/>
  <c r="C31" i="3"/>
  <c r="B33" i="3"/>
  <c r="C9" i="3"/>
  <c r="C10" i="3" s="1"/>
  <c r="B31" i="3"/>
  <c r="B6" i="3"/>
  <c r="C7" i="3" l="1"/>
  <c r="C11" i="3" s="1"/>
  <c r="C18" i="3" s="1"/>
  <c r="C14" i="3"/>
  <c r="B11" i="3"/>
  <c r="C19" i="3" l="1"/>
  <c r="C20" i="3" s="1"/>
  <c r="C13" i="3"/>
  <c r="C12" i="3"/>
  <c r="C15" i="3" l="1"/>
  <c r="C21" i="3" l="1"/>
  <c r="B24" i="3" s="1"/>
  <c r="C24" i="3" s="1"/>
  <c r="C23" i="3" l="1"/>
  <c r="C28" i="3" l="1"/>
  <c r="C29" i="3"/>
  <c r="C26" i="3"/>
</calcChain>
</file>

<file path=xl/sharedStrings.xml><?xml version="1.0" encoding="utf-8"?>
<sst xmlns="http://schemas.openxmlformats.org/spreadsheetml/2006/main" count="265" uniqueCount="145">
  <si>
    <t>Název</t>
  </si>
  <si>
    <t>Nadpis rekapitulace</t>
  </si>
  <si>
    <t>Seznam prací a dodávek elektrotechnických zařízení</t>
  </si>
  <si>
    <t>Akce</t>
  </si>
  <si>
    <t>PŘÍSTAVBA  ADMINISTRATIVNÍHO OBJEKTU KVOP ÚDOLNÍ 39. BRNO</t>
  </si>
  <si>
    <t>Projekt</t>
  </si>
  <si>
    <t>Investor</t>
  </si>
  <si>
    <t>Kancelář veřejného ochránce práv  Údolní 39, 602 00 Brno</t>
  </si>
  <si>
    <t>Z. č.</t>
  </si>
  <si>
    <t/>
  </si>
  <si>
    <t>A. č.</t>
  </si>
  <si>
    <t>Smlouva</t>
  </si>
  <si>
    <t>Vypracoval</t>
  </si>
  <si>
    <t>Ing. Jiří Vítek</t>
  </si>
  <si>
    <t>Kontroloval</t>
  </si>
  <si>
    <t>Datum</t>
  </si>
  <si>
    <t>Zpracovatel</t>
  </si>
  <si>
    <t>CÚ</t>
  </si>
  <si>
    <t>2016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</si>
  <si>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</si>
  <si>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</si>
  <si>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</si>
  <si>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</si>
  <si>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</si>
  <si>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</si>
  <si>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</si>
  <si>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</si>
  <si>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</si>
  <si>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</si>
  <si>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</si>
  <si>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</si>
  <si>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</si>
  <si>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</si>
  <si>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</si>
  <si>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</si>
  <si>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</si>
  <si>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</si>
  <si>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</si>
  <si>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</si>
  <si>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</si>
  <si>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</si>
  <si>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</si>
  <si>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</si>
  <si>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</si>
  <si>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</si>
  <si>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</si>
  <si>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</si>
  <si>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</si>
  <si>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</si>
  <si>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</si>
  <si>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Montážní položka</t>
  </si>
  <si>
    <t>Montáž</t>
  </si>
  <si>
    <t>Montáž celkem</t>
  </si>
  <si>
    <t>Cena</t>
  </si>
  <si>
    <t>Cena celkem</t>
  </si>
  <si>
    <t>Elektromontáže</t>
  </si>
  <si>
    <t>m</t>
  </si>
  <si>
    <t>OCEL.NOSNÉ KONSTR.PRO PŘÍSTR.</t>
  </si>
  <si>
    <t>do 50kg</t>
  </si>
  <si>
    <t>ks</t>
  </si>
  <si>
    <t>020653</t>
  </si>
  <si>
    <t>KABEL SILOVÝ,IZOLACE PVC</t>
  </si>
  <si>
    <t>CYKY-J 3x2.5</t>
  </si>
  <si>
    <t>UKONČENÍ KABELŮ SMRŠŤOVACÍ</t>
  </si>
  <si>
    <t>ZÁKLOPKOU DO</t>
  </si>
  <si>
    <t xml:space="preserve"> 4x4  mm2</t>
  </si>
  <si>
    <t>100194</t>
  </si>
  <si>
    <t>UKONČENÍ VODIČŮ NA SVORKOVNICI</t>
  </si>
  <si>
    <t xml:space="preserve"> Do  2,5 mm2</t>
  </si>
  <si>
    <t>100096</t>
  </si>
  <si>
    <t>HODINOVE ZUCTOVACI SAZBY</t>
  </si>
  <si>
    <t xml:space="preserve"> Demontaz stavajiciho zarizeni</t>
  </si>
  <si>
    <t>hod</t>
  </si>
  <si>
    <t>SPOLUPRACE S DODAVATELEM PRI</t>
  </si>
  <si>
    <t xml:space="preserve"> zapojovani a zkouskach</t>
  </si>
  <si>
    <t>KOORDINACE POSTUPU PRACI</t>
  </si>
  <si>
    <t xml:space="preserve"> S ostatnimi profesemi</t>
  </si>
  <si>
    <t>PROVEDENI REVIZNICH ZKOUSEK</t>
  </si>
  <si>
    <t>DLE CSN 331500</t>
  </si>
  <si>
    <t xml:space="preserve"> Revizni technik</t>
  </si>
  <si>
    <t xml:space="preserve"> Spoluprace s reviz.technikem</t>
  </si>
  <si>
    <t>ks-E1</t>
  </si>
  <si>
    <t>ks-P</t>
  </si>
  <si>
    <t>ks-Q</t>
  </si>
  <si>
    <t>ks-R</t>
  </si>
  <si>
    <t>Svítidla - celkem</t>
  </si>
  <si>
    <t>Podružný materiál</t>
  </si>
  <si>
    <t>Elektromontáže - celkem</t>
  </si>
  <si>
    <t>Zemní práce</t>
  </si>
  <si>
    <t>VYTÝČENÍ TRATI</t>
  </si>
  <si>
    <t xml:space="preserve"> Kabelové vedení v zastaveném prostoru</t>
  </si>
  <si>
    <t>km</t>
  </si>
  <si>
    <t>SEJMUTÍ DRNU</t>
  </si>
  <si>
    <t xml:space="preserve"> Nářez drnu,naložení,odvoz</t>
  </si>
  <si>
    <t>m2</t>
  </si>
  <si>
    <t>VÝKOP JÁMY PRO STOŽÁR,BETONOVÝ</t>
  </si>
  <si>
    <t>ZÁKLAD A JINÉ ZAŘÍZENÍ</t>
  </si>
  <si>
    <t xml:space="preserve"> Zemina třídy 3-4,ručně</t>
  </si>
  <si>
    <t>m3</t>
  </si>
  <si>
    <t>ZÁKLAD Z PROSTÉHO BETONU</t>
  </si>
  <si>
    <t xml:space="preserve"> Do rostlé zeminy bez bednění</t>
  </si>
  <si>
    <t>HLOUBENÍ KABELOVÉ RÝHY</t>
  </si>
  <si>
    <t xml:space="preserve"> Zemina třídy 3, šíře 350mm,hloubka 800mm</t>
  </si>
  <si>
    <t>ZŘÍZENÍ KABELOVÉHO LOŽE</t>
  </si>
  <si>
    <t xml:space="preserve"> Z kopaného písku, bez zakrytí, šíře do 65cm,tloušťka 10cm</t>
  </si>
  <si>
    <t>FOLIE VÝSTRAŽNÁ Z PVC</t>
  </si>
  <si>
    <t xml:space="preserve"> Do šířky 20cm</t>
  </si>
  <si>
    <t>ZÁHOZ KABELOVÉ RÝHY</t>
  </si>
  <si>
    <t>ÚPRAVA POVRCHU</t>
  </si>
  <si>
    <t xml:space="preserve"> Osetí povrchu travou</t>
  </si>
  <si>
    <t>Zemní práce - celkem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</si>
  <si>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</si>
  <si>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</si>
  <si>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</si>
  <si>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</si>
  <si>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</si>
  <si>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</si>
  <si>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</si>
  <si>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</si>
  <si>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</si>
  <si>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</si>
  <si>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</si>
  <si>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</si>
  <si>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</si>
  <si>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</si>
  <si>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</si>
  <si>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</si>
  <si>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</si>
  <si>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</si>
  <si>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</si>
  <si>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</si>
  <si>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</si>
  <si>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</si>
  <si>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</si>
  <si>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</si>
  <si>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</si>
  <si>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 xml:space="preserve">  Svítidla</t>
  </si>
  <si>
    <t>SO 01.04 Přeložka vnitro-areálového veřejného osvětlení</t>
  </si>
  <si>
    <t>přisazené svítidlo LED +kryt plochý 110° matný, Al profil k zalití IP67, 1x17W/'m</t>
  </si>
  <si>
    <t>Svítidla (viz kniha svítidel)</t>
  </si>
  <si>
    <t>sloupkové svítidlo LED, sloupek 1100/330mm, 1xLED 10W</t>
  </si>
  <si>
    <t>nástěnné svítidlo LED IP65 1xLED 12W</t>
  </si>
  <si>
    <t>reflektor pro nasvětlení zeleně IP65, LED 1x28W</t>
  </si>
  <si>
    <t>TRUBKA DVOUPLÁŠŤOVÁ d 50mm</t>
  </si>
  <si>
    <t>TRUBKA TUHÁ PVC 320N délka 2 m barva světle šedá d 20mm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</si>
</sst>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8">
    <xf numFmtId="0" fontId="0" fillId="0" borderId="0" xfId="0"/>
    <xf numFmtId="49" fontId="3" fillId="0" borderId="1" xfId="0" applyNumberFormat="1" applyFont="1" applyFill="1" applyBorder="1" applyAlignment="1">
      <alignment horizontal="left"/>
    </xf>
    <xf numFmtId="4" fontId="3" fillId="0" borderId="1" xfId="0" applyNumberFormat="1" applyFont="1" applyFill="1" applyBorder="1" applyAlignment="1">
      <alignment horizontal="right"/>
    </xf>
    <xf numFmtId="0" fontId="0" fillId="0" borderId="0" xfId="0" applyFill="1"/>
    <xf numFmtId="0" fontId="0" fillId="0" borderId="0" xfId="0" applyFill="1" applyProtection="1"/>
    <xf numFmtId="49" fontId="1" fillId="0" borderId="1" xfId="0" applyNumberFormat="1" applyFont="1" applyFill="1" applyBorder="1" applyAlignment="1">
      <alignment horizontal="left"/>
    </xf>
    <xf numFmtId="4" fontId="1" fillId="0" borderId="1" xfId="0" applyNumberFormat="1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left"/>
    </xf>
    <xf numFmtId="4" fontId="4" fillId="0" borderId="1" xfId="0" applyNumberFormat="1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left"/>
    </xf>
    <xf numFmtId="4" fontId="2" fillId="0" borderId="1" xfId="0" applyNumberFormat="1" applyFont="1" applyFill="1" applyBorder="1" applyAlignment="1">
      <alignment horizontal="right"/>
    </xf>
    <xf numFmtId="49" fontId="3" fillId="0" borderId="1" xfId="0" applyNumberFormat="1" applyFont="1" applyFill="1" applyBorder="1" applyAlignment="1">
      <alignment horizontal="center"/>
    </xf>
    <xf numFmtId="49" fontId="0" fillId="0" borderId="0" xfId="0" applyNumberFormat="1" applyFill="1"/>
    <xf numFmtId="4" fontId="0" fillId="0" borderId="0" xfId="0" applyNumberFormat="1" applyFill="1"/>
    <xf numFmtId="4" fontId="1" fillId="0" borderId="1" xfId="0" applyNumberFormat="1" applyFont="1" applyFill="1" applyBorder="1" applyAlignment="1">
      <alignment horizontal="left"/>
    </xf>
    <xf numFmtId="49" fontId="5" fillId="0" borderId="1" xfId="0" applyNumberFormat="1" applyFont="1" applyFill="1" applyBorder="1" applyAlignment="1">
      <alignment horizontal="left"/>
    </xf>
    <xf numFmtId="4" fontId="5" fillId="0" borderId="1" xfId="0" applyNumberFormat="1" applyFont="1" applyFill="1" applyBorder="1" applyAlignment="1">
      <alignment horizontal="right"/>
    </xf>
    <xf numFmtId="49" fontId="1" fillId="0" borderId="1" xfId="0" applyNumberFormat="1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2"/>
  <sheetViews>
    <sheetView topLeftCell="A7" workbookViewId="0">
      <selection activeCell="B15" sqref="B15"/>
    </sheetView>
  </sheetViews>
  <sheetFormatPr defaultRowHeight="15" x14ac:dyDescent="0.25"/>
  <cols>
    <col min="1" max="1" width="28.42578125" style="12" bestFit="1" customWidth="1"/>
    <col min="2" max="2" width="65.42578125" style="12" bestFit="1" customWidth="1"/>
    <col min="3" max="3" width="0" style="4" hidden="1" customWidth="1"/>
    <col min="4" max="16384" width="9.140625" style="3"/>
  </cols>
  <sheetData>
    <row r="1" spans="1:2" x14ac:dyDescent="0.25">
      <c r="A1" s="5" t="s">
        <v>1</v>
      </c>
      <c r="B1" s="9" t="s">
        <v>2</v>
      </c>
    </row>
    <row r="2" spans="1:2" x14ac:dyDescent="0.25">
      <c r="A2" s="5" t="s">
        <v>3</v>
      </c>
      <c r="B2" s="1" t="s">
        <v>4</v>
      </c>
    </row>
    <row r="3" spans="1:2" x14ac:dyDescent="0.25">
      <c r="A3" s="5" t="s">
        <v>5</v>
      </c>
      <c r="B3" s="1" t="s">
        <v>137</v>
      </c>
    </row>
    <row r="4" spans="1:2" x14ac:dyDescent="0.25">
      <c r="A4" s="5" t="s">
        <v>6</v>
      </c>
      <c r="B4" s="1" t="s">
        <v>7</v>
      </c>
    </row>
    <row r="5" spans="1:2" x14ac:dyDescent="0.25">
      <c r="A5" s="5" t="s">
        <v>8</v>
      </c>
      <c r="B5" s="1" t="s">
        <v>9</v>
      </c>
    </row>
    <row r="6" spans="1:2" x14ac:dyDescent="0.25">
      <c r="A6" s="5" t="s">
        <v>10</v>
      </c>
      <c r="B6" s="1" t="s">
        <v>9</v>
      </c>
    </row>
    <row r="7" spans="1:2" x14ac:dyDescent="0.25">
      <c r="A7" s="5" t="s">
        <v>11</v>
      </c>
      <c r="B7" s="1" t="s">
        <v>9</v>
      </c>
    </row>
    <row r="8" spans="1:2" x14ac:dyDescent="0.25">
      <c r="A8" s="5" t="s">
        <v>12</v>
      </c>
      <c r="B8" s="1" t="s">
        <v>13</v>
      </c>
    </row>
    <row r="9" spans="1:2" x14ac:dyDescent="0.25">
      <c r="A9" s="5" t="s">
        <v>14</v>
      </c>
      <c r="B9" s="1" t="s">
        <v>9</v>
      </c>
    </row>
    <row r="10" spans="1:2" x14ac:dyDescent="0.25">
      <c r="A10" s="5" t="s">
        <v>15</v>
      </c>
      <c r="B10" s="1" t="s">
        <v>9</v>
      </c>
    </row>
    <row r="11" spans="1:2" x14ac:dyDescent="0.25">
      <c r="A11" s="5" t="s">
        <v>16</v>
      </c>
      <c r="B11" s="1" t="s">
        <v>13</v>
      </c>
    </row>
    <row r="12" spans="1:2" x14ac:dyDescent="0.25">
      <c r="A12" s="5" t="s">
        <v>17</v>
      </c>
      <c r="B12" s="1" t="s">
        <v>18</v>
      </c>
    </row>
    <row r="13" spans="1:2" x14ac:dyDescent="0.25">
      <c r="A13" s="5" t="s">
        <v>19</v>
      </c>
      <c r="B13" s="1" t="s">
        <v>20</v>
      </c>
    </row>
    <row r="14" spans="1:2" x14ac:dyDescent="0.25">
      <c r="A14" s="5" t="s">
        <v>9</v>
      </c>
      <c r="B14" s="5" t="s">
        <v>9</v>
      </c>
    </row>
    <row r="15" spans="1:2" x14ac:dyDescent="0.25">
      <c r="A15" s="5" t="s">
        <v>21</v>
      </c>
      <c r="B15" s="7" t="s">
        <v>22</v>
      </c>
    </row>
    <row r="16" spans="1:2" x14ac:dyDescent="0.25">
      <c r="A16" s="5" t="s">
        <v>23</v>
      </c>
      <c r="B16" s="7" t="s">
        <v>24</v>
      </c>
    </row>
    <row r="17" spans="1:2" x14ac:dyDescent="0.25">
      <c r="A17" s="5" t="s">
        <v>25</v>
      </c>
      <c r="B17" s="7" t="s">
        <v>26</v>
      </c>
    </row>
    <row r="18" spans="1:2" x14ac:dyDescent="0.25">
      <c r="A18" s="5" t="s">
        <v>27</v>
      </c>
      <c r="B18" s="7" t="s">
        <v>28</v>
      </c>
    </row>
    <row r="19" spans="1:2" x14ac:dyDescent="0.25">
      <c r="A19" s="5" t="s">
        <v>29</v>
      </c>
      <c r="B19" s="7" t="s">
        <v>28</v>
      </c>
    </row>
    <row r="20" spans="1:2" x14ac:dyDescent="0.25">
      <c r="A20" s="5" t="s">
        <v>30</v>
      </c>
      <c r="B20" s="7" t="s">
        <v>28</v>
      </c>
    </row>
    <row r="21" spans="1:2" x14ac:dyDescent="0.25">
      <c r="A21" s="5" t="s">
        <v>31</v>
      </c>
      <c r="B21" s="7" t="s">
        <v>28</v>
      </c>
    </row>
    <row r="22" spans="1:2" x14ac:dyDescent="0.25">
      <c r="A22" s="5" t="s">
        <v>32</v>
      </c>
      <c r="B22" s="7" t="s">
        <v>28</v>
      </c>
    </row>
    <row r="23" spans="1:2" x14ac:dyDescent="0.25">
      <c r="A23" s="5" t="s">
        <v>33</v>
      </c>
      <c r="B23" s="7" t="s">
        <v>28</v>
      </c>
    </row>
    <row r="24" spans="1:2" x14ac:dyDescent="0.25">
      <c r="A24" s="5" t="s">
        <v>34</v>
      </c>
      <c r="B24" s="7" t="s">
        <v>28</v>
      </c>
    </row>
    <row r="25" spans="1:2" x14ac:dyDescent="0.25">
      <c r="A25" s="5" t="s">
        <v>35</v>
      </c>
      <c r="B25" s="7" t="s">
        <v>36</v>
      </c>
    </row>
    <row r="26" spans="1:2" x14ac:dyDescent="0.25">
      <c r="A26" s="5" t="s">
        <v>37</v>
      </c>
      <c r="B26" s="7" t="s">
        <v>28</v>
      </c>
    </row>
    <row r="27" spans="1:2" x14ac:dyDescent="0.25">
      <c r="A27" s="5" t="s">
        <v>38</v>
      </c>
      <c r="B27" s="7" t="s">
        <v>28</v>
      </c>
    </row>
    <row r="28" spans="1:2" x14ac:dyDescent="0.25">
      <c r="A28" s="5" t="s">
        <v>39</v>
      </c>
      <c r="B28" s="7" t="s">
        <v>28</v>
      </c>
    </row>
    <row r="29" spans="1:2" x14ac:dyDescent="0.25">
      <c r="A29" s="5" t="s">
        <v>40</v>
      </c>
      <c r="B29" s="7" t="s">
        <v>28</v>
      </c>
    </row>
    <row r="30" spans="1:2" ht="24.75" x14ac:dyDescent="0.25">
      <c r="A30" s="17" t="s">
        <v>41</v>
      </c>
      <c r="B30" s="7" t="s">
        <v>42</v>
      </c>
    </row>
    <row r="31" spans="1:2" x14ac:dyDescent="0.25">
      <c r="A31" s="5" t="s">
        <v>43</v>
      </c>
      <c r="B31" s="7" t="s">
        <v>44</v>
      </c>
    </row>
    <row r="32" spans="1:2" x14ac:dyDescent="0.25">
      <c r="A32" s="12" t="s">
        <v>45</v>
      </c>
      <c r="B32" s="12">
        <v>5</v>
      </c>
    </row>
  </sheetData>
  <pageMargins left="0.70866141732283472" right="0.70866141732283472" top="0.78740157480314965" bottom="0.78740157480314965" header="0.31496062992125984" footer="0.31496062992125984"/>
  <pageSetup paperSize="9" scale="95" orientation="portrait" horizontalDpi="300" verticalDpi="300" r:id="rId1"/>
  <headerFooter>
    <oddFooter>&amp;C&amp;9&amp;P/&amp;N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4"/>
  <sheetViews>
    <sheetView workbookViewId="0">
      <selection activeCell="D1" sqref="D1:D1048576"/>
    </sheetView>
  </sheetViews>
  <sheetFormatPr defaultRowHeight="15" x14ac:dyDescent="0.25"/>
  <cols>
    <col min="1" max="1" width="39.28515625" style="12" bestFit="1" customWidth="1"/>
    <col min="2" max="2" width="15" style="13" bestFit="1" customWidth="1"/>
    <col min="3" max="3" width="11.28515625" style="13" bestFit="1" customWidth="1"/>
    <col min="4" max="4" width="9.140625" style="3"/>
    <col min="5" max="5" width="0" style="4" hidden="1" customWidth="1"/>
    <col min="6" max="16384" width="9.140625" style="3"/>
  </cols>
  <sheetData>
    <row r="1" spans="1:3" x14ac:dyDescent="0.25">
      <c r="A1" s="1" t="s">
        <v>111</v>
      </c>
      <c r="B1" s="2"/>
      <c r="C1" s="2"/>
    </row>
    <row r="2" spans="1:3" x14ac:dyDescent="0.25">
      <c r="A2" s="5" t="s">
        <v>112</v>
      </c>
      <c r="B2" s="6">
        <f>0</f>
        <v>0</v>
      </c>
      <c r="C2" s="6"/>
    </row>
    <row r="3" spans="1:3" x14ac:dyDescent="0.25">
      <c r="A3" s="5" t="s">
        <v>113</v>
      </c>
      <c r="B3" s="6">
        <f>B2 * Parametry!B15 / 100</f>
        <v>0</v>
      </c>
      <c r="C3" s="6">
        <f>B2 * Parametry!B16 / 100</f>
        <v>0</v>
      </c>
    </row>
    <row r="4" spans="1:3" x14ac:dyDescent="0.25">
      <c r="A4" s="5" t="s">
        <v>114</v>
      </c>
      <c r="B4" s="6"/>
      <c r="C4" s="6">
        <f>(Rozpočet!E31) + 0</f>
        <v>0</v>
      </c>
    </row>
    <row r="5" spans="1:3" x14ac:dyDescent="0.25">
      <c r="A5" s="5" t="s">
        <v>115</v>
      </c>
      <c r="B5" s="6"/>
      <c r="C5" s="6">
        <f>0 + (Rozpočet!H31) + 0</f>
        <v>0</v>
      </c>
    </row>
    <row r="6" spans="1:3" x14ac:dyDescent="0.25">
      <c r="A6" s="7" t="s">
        <v>116</v>
      </c>
      <c r="B6" s="8">
        <f>B2 + B3</f>
        <v>0</v>
      </c>
      <c r="C6" s="8">
        <f>C2 + C3 + C4 + C5</f>
        <v>0</v>
      </c>
    </row>
    <row r="7" spans="1:3" x14ac:dyDescent="0.25">
      <c r="A7" s="5" t="s">
        <v>117</v>
      </c>
      <c r="B7" s="6"/>
      <c r="C7" s="6">
        <f>(C4 + C5) * Parametry!B17 / 100</f>
        <v>0</v>
      </c>
    </row>
    <row r="8" spans="1:3" x14ac:dyDescent="0.25">
      <c r="A8" s="5" t="s">
        <v>118</v>
      </c>
      <c r="B8" s="6"/>
      <c r="C8" s="6">
        <f>0 + 0</f>
        <v>0</v>
      </c>
    </row>
    <row r="9" spans="1:3" x14ac:dyDescent="0.25">
      <c r="A9" s="5" t="s">
        <v>88</v>
      </c>
      <c r="B9" s="6"/>
      <c r="C9" s="6">
        <f>(Rozpočet!E52) + (Rozpočet!H52)</f>
        <v>0</v>
      </c>
    </row>
    <row r="10" spans="1:3" x14ac:dyDescent="0.25">
      <c r="A10" s="5" t="s">
        <v>119</v>
      </c>
      <c r="B10" s="6"/>
      <c r="C10" s="6">
        <f>(C8 + C9) * Parametry!B18 / 100</f>
        <v>0</v>
      </c>
    </row>
    <row r="11" spans="1:3" x14ac:dyDescent="0.25">
      <c r="A11" s="7" t="s">
        <v>120</v>
      </c>
      <c r="B11" s="8">
        <f>B6</f>
        <v>0</v>
      </c>
      <c r="C11" s="8">
        <f>C6 + C7 + C8 + C9 + C10</f>
        <v>0</v>
      </c>
    </row>
    <row r="12" spans="1:3" x14ac:dyDescent="0.25">
      <c r="A12" s="5" t="s">
        <v>121</v>
      </c>
      <c r="B12" s="6"/>
      <c r="C12" s="6">
        <f>(B11 + C11) * Parametry!B19 / 100</f>
        <v>0</v>
      </c>
    </row>
    <row r="13" spans="1:3" x14ac:dyDescent="0.25">
      <c r="A13" s="5" t="s">
        <v>122</v>
      </c>
      <c r="B13" s="6"/>
      <c r="C13" s="6">
        <f>(B11 + C11) * Parametry!B20 / 100</f>
        <v>0</v>
      </c>
    </row>
    <row r="14" spans="1:3" x14ac:dyDescent="0.25">
      <c r="A14" s="5" t="s">
        <v>123</v>
      </c>
      <c r="B14" s="6"/>
      <c r="C14" s="6">
        <f>(B6 + C6) * Parametry!B21 / 100</f>
        <v>0</v>
      </c>
    </row>
    <row r="15" spans="1:3" x14ac:dyDescent="0.25">
      <c r="A15" s="1" t="s">
        <v>124</v>
      </c>
      <c r="B15" s="2"/>
      <c r="C15" s="2">
        <f>B11 + C11 + C12 + C13 + C14</f>
        <v>0</v>
      </c>
    </row>
    <row r="16" spans="1:3" x14ac:dyDescent="0.25">
      <c r="A16" s="5" t="s">
        <v>9</v>
      </c>
      <c r="B16" s="6"/>
      <c r="C16" s="6"/>
    </row>
    <row r="17" spans="1:3" x14ac:dyDescent="0.25">
      <c r="A17" s="1" t="s">
        <v>125</v>
      </c>
      <c r="B17" s="2"/>
      <c r="C17" s="2"/>
    </row>
    <row r="18" spans="1:3" x14ac:dyDescent="0.25">
      <c r="A18" s="5" t="s">
        <v>126</v>
      </c>
      <c r="B18" s="6"/>
      <c r="C18" s="6">
        <f>C11 * Parametry!B22 / 100</f>
        <v>0</v>
      </c>
    </row>
    <row r="19" spans="1:3" x14ac:dyDescent="0.25">
      <c r="A19" s="5" t="s">
        <v>127</v>
      </c>
      <c r="B19" s="6"/>
      <c r="C19" s="6">
        <f>C11 * Parametry!B23 / 100</f>
        <v>0</v>
      </c>
    </row>
    <row r="20" spans="1:3" x14ac:dyDescent="0.25">
      <c r="A20" s="1" t="s">
        <v>128</v>
      </c>
      <c r="B20" s="2"/>
      <c r="C20" s="2">
        <f>C18 + C19</f>
        <v>0</v>
      </c>
    </row>
    <row r="21" spans="1:3" x14ac:dyDescent="0.25">
      <c r="A21" s="5" t="s">
        <v>129</v>
      </c>
      <c r="B21" s="6"/>
      <c r="C21" s="6">
        <f>Parametry!B24 * Parametry!B27 * (C15 * Parametry!B26)^Parametry!B25</f>
        <v>0</v>
      </c>
    </row>
    <row r="22" spans="1:3" x14ac:dyDescent="0.25">
      <c r="A22" s="5" t="s">
        <v>9</v>
      </c>
      <c r="B22" s="6"/>
      <c r="C22" s="6"/>
    </row>
    <row r="23" spans="1:3" x14ac:dyDescent="0.25">
      <c r="A23" s="9" t="s">
        <v>130</v>
      </c>
      <c r="B23" s="10"/>
      <c r="C23" s="10">
        <f>C15 + C20 + C21</f>
        <v>0</v>
      </c>
    </row>
    <row r="24" spans="1:3" x14ac:dyDescent="0.25">
      <c r="A24" s="5" t="s">
        <v>131</v>
      </c>
      <c r="B24" s="6">
        <f>(SUM(Rozpočet!E3:E23,Rozpočet!E25:E28,Rozpočet!E30)+SUM(Rozpočet!E33:E51)) + (SUM(Rozpočet!H3:H23,Rozpočet!H25:H28)+SUM(Rozpočet!H33:H51)) + B3 + C3 + C7 + C10 + C12 + C13 + C14 + C20 + C21</f>
        <v>0</v>
      </c>
      <c r="C24" s="6">
        <f>B24 * Parametry!B30 / 100</f>
        <v>0</v>
      </c>
    </row>
    <row r="25" spans="1:3" x14ac:dyDescent="0.25">
      <c r="A25" s="5" t="s">
        <v>132</v>
      </c>
      <c r="B25" s="6">
        <f>(SUM(Rozpočet!E5,Rozpočet!E7,Rozpočet!E9:E10,Rozpočet!E12,Rozpočet!E14,Rozpočet!E16,Rozpočet!E18,Rozpočet!E20:E21)+SUM(Rozpočet!E33,Rozpočet!E35,Rozpočet!E37:E38,Rozpočet!E40,Rozpočet!E42,Rozpočet!E44,Rozpočet!E46,Rozpočet!E48,Rozpočet!E50)) + (SUM(Rozpočet!H5,Rozpočet!H7,Rozpočet!H9:H10,Rozpočet!H12,Rozpočet!H14,Rozpočet!H16,Rozpočet!H18,Rozpočet!H20:H21)+SUM(Rozpočet!H33,Rozpočet!H35,Rozpočet!H37:H38,Rozpočet!H40,Rozpočet!H42,Rozpočet!H44,Rozpočet!H46,Rozpočet!H48,Rozpočet!H50))</f>
        <v>0</v>
      </c>
      <c r="C25" s="6">
        <f>B25 * Parametry!B31 / 100</f>
        <v>0</v>
      </c>
    </row>
    <row r="26" spans="1:3" x14ac:dyDescent="0.25">
      <c r="A26" s="9" t="s">
        <v>133</v>
      </c>
      <c r="B26" s="10"/>
      <c r="C26" s="10">
        <f>C23 + C24 + C25</f>
        <v>0</v>
      </c>
    </row>
    <row r="27" spans="1:3" x14ac:dyDescent="0.25">
      <c r="A27" s="5" t="s">
        <v>9</v>
      </c>
      <c r="B27" s="6"/>
      <c r="C27" s="6"/>
    </row>
    <row r="28" spans="1:3" x14ac:dyDescent="0.25">
      <c r="A28" s="5" t="s">
        <v>134</v>
      </c>
      <c r="B28" s="6"/>
      <c r="C28" s="6">
        <f>C23 * Parametry!B28 / 100</f>
        <v>0</v>
      </c>
    </row>
    <row r="29" spans="1:3" x14ac:dyDescent="0.25">
      <c r="A29" s="5" t="s">
        <v>134</v>
      </c>
      <c r="B29" s="6"/>
      <c r="C29" s="6">
        <f>C23 * Parametry!B29 / 100</f>
        <v>0</v>
      </c>
    </row>
    <row r="30" spans="1:3" x14ac:dyDescent="0.25">
      <c r="A30" s="1" t="s">
        <v>135</v>
      </c>
      <c r="B30" s="11" t="s">
        <v>48</v>
      </c>
      <c r="C30" s="11" t="s">
        <v>51</v>
      </c>
    </row>
    <row r="31" spans="1:3" x14ac:dyDescent="0.25">
      <c r="A31" s="5" t="s">
        <v>55</v>
      </c>
      <c r="B31" s="6">
        <f>(Rozpočet!E31)</f>
        <v>0</v>
      </c>
      <c r="C31" s="6">
        <f>(Rozpočet!H31)</f>
        <v>0</v>
      </c>
    </row>
    <row r="32" spans="1:3" x14ac:dyDescent="0.25">
      <c r="A32" s="5" t="s">
        <v>136</v>
      </c>
      <c r="B32" s="6">
        <f>(Rozpočet!E29)</f>
        <v>0</v>
      </c>
      <c r="C32" s="6">
        <f>(Rozpočet!H29)</f>
        <v>0</v>
      </c>
    </row>
    <row r="33" spans="1:3" x14ac:dyDescent="0.25">
      <c r="A33" s="5" t="s">
        <v>88</v>
      </c>
      <c r="B33" s="6">
        <f>(Rozpočet!E52)</f>
        <v>0</v>
      </c>
      <c r="C33" s="6">
        <f>(Rozpočet!H52)</f>
        <v>0</v>
      </c>
    </row>
    <row r="34" spans="1:3" x14ac:dyDescent="0.25">
      <c r="A34" s="5" t="s">
        <v>9</v>
      </c>
      <c r="B34" s="6"/>
      <c r="C34" s="6"/>
    </row>
  </sheetData>
  <printOptions horizontalCentered="1"/>
  <pageMargins left="0.70866141732283472" right="0.70866141732283472" top="0.98425196850393704" bottom="0.78740157480314965" header="0.31496062992125984" footer="0.31496062992125984"/>
  <pageSetup paperSize="9" orientation="portrait" horizontalDpi="300" verticalDpi="300" r:id="rId1"/>
  <headerFooter>
    <oddFooter>&amp;C&amp;9&amp;P/&amp;N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3"/>
  <sheetViews>
    <sheetView tabSelected="1" workbookViewId="0">
      <selection activeCell="D3" sqref="D3"/>
    </sheetView>
  </sheetViews>
  <sheetFormatPr defaultRowHeight="15" x14ac:dyDescent="0.25"/>
  <cols>
    <col min="1" max="1" width="63.140625" style="12" bestFit="1" customWidth="1"/>
    <col min="2" max="2" width="5.5703125" style="12" bestFit="1" customWidth="1"/>
    <col min="3" max="3" width="6.42578125" style="13" bestFit="1" customWidth="1"/>
    <col min="4" max="4" width="7.85546875" style="13" bestFit="1" customWidth="1"/>
    <col min="5" max="5" width="13.42578125" style="13" bestFit="1" customWidth="1"/>
    <col min="6" max="6" width="14.42578125" style="12" bestFit="1" customWidth="1"/>
    <col min="7" max="7" width="6.42578125" style="13" bestFit="1" customWidth="1"/>
    <col min="8" max="8" width="12.5703125" style="13" bestFit="1" customWidth="1"/>
    <col min="9" max="9" width="7.85546875" style="13" bestFit="1" customWidth="1"/>
    <col min="10" max="10" width="11.42578125" style="13" bestFit="1" customWidth="1"/>
    <col min="11" max="16384" width="9.140625" style="3"/>
  </cols>
  <sheetData>
    <row r="1" spans="1:10" x14ac:dyDescent="0.25">
      <c r="A1" s="5" t="s">
        <v>0</v>
      </c>
      <c r="B1" s="5" t="s">
        <v>46</v>
      </c>
      <c r="C1" s="14" t="s">
        <v>47</v>
      </c>
      <c r="D1" s="14" t="s">
        <v>48</v>
      </c>
      <c r="E1" s="14" t="s">
        <v>49</v>
      </c>
      <c r="F1" s="5" t="s">
        <v>50</v>
      </c>
      <c r="G1" s="14" t="s">
        <v>51</v>
      </c>
      <c r="H1" s="14" t="s">
        <v>52</v>
      </c>
      <c r="I1" s="14" t="s">
        <v>53</v>
      </c>
      <c r="J1" s="14" t="s">
        <v>54</v>
      </c>
    </row>
    <row r="2" spans="1:10" x14ac:dyDescent="0.25">
      <c r="A2" s="9" t="s">
        <v>55</v>
      </c>
      <c r="B2" s="9" t="s">
        <v>9</v>
      </c>
      <c r="C2" s="10"/>
      <c r="D2" s="10"/>
      <c r="E2" s="10"/>
      <c r="F2" s="9" t="s">
        <v>9</v>
      </c>
      <c r="G2" s="10"/>
      <c r="H2" s="10"/>
      <c r="I2" s="10"/>
      <c r="J2" s="10"/>
    </row>
    <row r="3" spans="1:10" x14ac:dyDescent="0.25">
      <c r="A3" s="5" t="s">
        <v>144</v>
      </c>
      <c r="B3" s="5" t="s">
        <v>56</v>
      </c>
      <c r="C3" s="6">
        <v>40</v>
      </c>
      <c r="D3" s="6"/>
      <c r="E3" s="6">
        <f>C3*D3</f>
        <v>0</v>
      </c>
      <c r="F3" s="5" t="s">
        <v>9</v>
      </c>
      <c r="G3" s="6"/>
      <c r="H3" s="6">
        <f>C3*G3</f>
        <v>0</v>
      </c>
      <c r="I3" s="6">
        <f>D3+G3</f>
        <v>0</v>
      </c>
      <c r="J3" s="6">
        <f>E3+H3</f>
        <v>0</v>
      </c>
    </row>
    <row r="4" spans="1:10" x14ac:dyDescent="0.25">
      <c r="A4" s="5" t="s">
        <v>143</v>
      </c>
      <c r="B4" s="5" t="s">
        <v>56</v>
      </c>
      <c r="C4" s="6">
        <v>60</v>
      </c>
      <c r="D4" s="6"/>
      <c r="E4" s="6">
        <f>C4*D4</f>
        <v>0</v>
      </c>
      <c r="F4" s="5" t="s">
        <v>9</v>
      </c>
      <c r="G4" s="6"/>
      <c r="H4" s="6">
        <f>C4*G4</f>
        <v>0</v>
      </c>
      <c r="I4" s="6">
        <f>D4+G4</f>
        <v>0</v>
      </c>
      <c r="J4" s="6">
        <f>E4+H4</f>
        <v>0</v>
      </c>
    </row>
    <row r="5" spans="1:10" x14ac:dyDescent="0.25">
      <c r="A5" s="15" t="s">
        <v>57</v>
      </c>
      <c r="B5" s="15" t="s">
        <v>9</v>
      </c>
      <c r="C5" s="16"/>
      <c r="D5" s="16"/>
      <c r="E5" s="16"/>
      <c r="F5" s="15" t="s">
        <v>9</v>
      </c>
      <c r="G5" s="16"/>
      <c r="H5" s="16"/>
      <c r="I5" s="16"/>
      <c r="J5" s="16"/>
    </row>
    <row r="6" spans="1:10" x14ac:dyDescent="0.25">
      <c r="A6" s="5" t="s">
        <v>58</v>
      </c>
      <c r="B6" s="5" t="s">
        <v>59</v>
      </c>
      <c r="C6" s="6">
        <v>2</v>
      </c>
      <c r="D6" s="6"/>
      <c r="E6" s="6">
        <f>C6*D6</f>
        <v>0</v>
      </c>
      <c r="F6" s="5" t="s">
        <v>60</v>
      </c>
      <c r="G6" s="6"/>
      <c r="H6" s="6">
        <f>C6*G6</f>
        <v>0</v>
      </c>
      <c r="I6" s="6">
        <f>D6+G6</f>
        <v>0</v>
      </c>
      <c r="J6" s="6">
        <f>E6+H6</f>
        <v>0</v>
      </c>
    </row>
    <row r="7" spans="1:10" x14ac:dyDescent="0.25">
      <c r="A7" s="15" t="s">
        <v>61</v>
      </c>
      <c r="B7" s="15" t="s">
        <v>9</v>
      </c>
      <c r="C7" s="16"/>
      <c r="D7" s="16"/>
      <c r="E7" s="16"/>
      <c r="F7" s="15" t="s">
        <v>9</v>
      </c>
      <c r="G7" s="16"/>
      <c r="H7" s="16"/>
      <c r="I7" s="16"/>
      <c r="J7" s="16"/>
    </row>
    <row r="8" spans="1:10" x14ac:dyDescent="0.25">
      <c r="A8" s="5" t="s">
        <v>62</v>
      </c>
      <c r="B8" s="5" t="s">
        <v>56</v>
      </c>
      <c r="C8" s="6">
        <v>140</v>
      </c>
      <c r="D8" s="6"/>
      <c r="E8" s="6">
        <f>C8*D8</f>
        <v>0</v>
      </c>
      <c r="F8" s="5" t="s">
        <v>9</v>
      </c>
      <c r="G8" s="6"/>
      <c r="H8" s="6">
        <f>C8*G8</f>
        <v>0</v>
      </c>
      <c r="I8" s="6">
        <f>D8+G8</f>
        <v>0</v>
      </c>
      <c r="J8" s="6">
        <f>E8+H8</f>
        <v>0</v>
      </c>
    </row>
    <row r="9" spans="1:10" x14ac:dyDescent="0.25">
      <c r="A9" s="15" t="s">
        <v>63</v>
      </c>
      <c r="B9" s="15" t="s">
        <v>9</v>
      </c>
      <c r="C9" s="16"/>
      <c r="D9" s="16"/>
      <c r="E9" s="16"/>
      <c r="F9" s="15" t="s">
        <v>9</v>
      </c>
      <c r="G9" s="16"/>
      <c r="H9" s="16"/>
      <c r="I9" s="16"/>
      <c r="J9" s="16"/>
    </row>
    <row r="10" spans="1:10" x14ac:dyDescent="0.25">
      <c r="A10" s="15" t="s">
        <v>64</v>
      </c>
      <c r="B10" s="15" t="s">
        <v>9</v>
      </c>
      <c r="C10" s="16"/>
      <c r="D10" s="16"/>
      <c r="E10" s="16"/>
      <c r="F10" s="15" t="s">
        <v>9</v>
      </c>
      <c r="G10" s="16"/>
      <c r="H10" s="16"/>
      <c r="I10" s="16"/>
      <c r="J10" s="16"/>
    </row>
    <row r="11" spans="1:10" x14ac:dyDescent="0.25">
      <c r="A11" s="5" t="s">
        <v>65</v>
      </c>
      <c r="B11" s="5" t="s">
        <v>59</v>
      </c>
      <c r="C11" s="6">
        <v>16</v>
      </c>
      <c r="D11" s="6"/>
      <c r="E11" s="6">
        <f>C11*D11</f>
        <v>0</v>
      </c>
      <c r="F11" s="5" t="s">
        <v>66</v>
      </c>
      <c r="G11" s="6"/>
      <c r="H11" s="6">
        <f>C11*G11</f>
        <v>0</v>
      </c>
      <c r="I11" s="6">
        <f>D11+G11</f>
        <v>0</v>
      </c>
      <c r="J11" s="6">
        <f>E11+H11</f>
        <v>0</v>
      </c>
    </row>
    <row r="12" spans="1:10" x14ac:dyDescent="0.25">
      <c r="A12" s="15" t="s">
        <v>67</v>
      </c>
      <c r="B12" s="15" t="s">
        <v>9</v>
      </c>
      <c r="C12" s="16"/>
      <c r="D12" s="16"/>
      <c r="E12" s="16"/>
      <c r="F12" s="15" t="s">
        <v>9</v>
      </c>
      <c r="G12" s="16"/>
      <c r="H12" s="16"/>
      <c r="I12" s="16"/>
      <c r="J12" s="16"/>
    </row>
    <row r="13" spans="1:10" x14ac:dyDescent="0.25">
      <c r="A13" s="5" t="s">
        <v>68</v>
      </c>
      <c r="B13" s="5" t="s">
        <v>59</v>
      </c>
      <c r="C13" s="6">
        <v>36</v>
      </c>
      <c r="D13" s="6"/>
      <c r="E13" s="6">
        <f>C13*D13</f>
        <v>0</v>
      </c>
      <c r="F13" s="5" t="s">
        <v>69</v>
      </c>
      <c r="G13" s="6"/>
      <c r="H13" s="6">
        <f>C13*G13</f>
        <v>0</v>
      </c>
      <c r="I13" s="6">
        <f>D13+G13</f>
        <v>0</v>
      </c>
      <c r="J13" s="6">
        <f>E13+H13</f>
        <v>0</v>
      </c>
    </row>
    <row r="14" spans="1:10" x14ac:dyDescent="0.25">
      <c r="A14" s="15" t="s">
        <v>70</v>
      </c>
      <c r="B14" s="15" t="s">
        <v>9</v>
      </c>
      <c r="C14" s="16"/>
      <c r="D14" s="16"/>
      <c r="E14" s="16"/>
      <c r="F14" s="15" t="s">
        <v>9</v>
      </c>
      <c r="G14" s="16"/>
      <c r="H14" s="16"/>
      <c r="I14" s="16"/>
      <c r="J14" s="16"/>
    </row>
    <row r="15" spans="1:10" x14ac:dyDescent="0.25">
      <c r="A15" s="5" t="s">
        <v>71</v>
      </c>
      <c r="B15" s="5" t="s">
        <v>72</v>
      </c>
      <c r="C15" s="6">
        <v>50</v>
      </c>
      <c r="D15" s="6"/>
      <c r="E15" s="6">
        <f>C15*D15</f>
        <v>0</v>
      </c>
      <c r="F15" s="5" t="s">
        <v>9</v>
      </c>
      <c r="G15" s="6"/>
      <c r="H15" s="6">
        <f>C15*G15</f>
        <v>0</v>
      </c>
      <c r="I15" s="6">
        <f>D15+G15</f>
        <v>0</v>
      </c>
      <c r="J15" s="6">
        <f>E15+H15</f>
        <v>0</v>
      </c>
    </row>
    <row r="16" spans="1:10" x14ac:dyDescent="0.25">
      <c r="A16" s="15" t="s">
        <v>73</v>
      </c>
      <c r="B16" s="15" t="s">
        <v>9</v>
      </c>
      <c r="C16" s="16"/>
      <c r="D16" s="16"/>
      <c r="E16" s="16"/>
      <c r="F16" s="15" t="s">
        <v>9</v>
      </c>
      <c r="G16" s="16"/>
      <c r="H16" s="16"/>
      <c r="I16" s="16"/>
      <c r="J16" s="16"/>
    </row>
    <row r="17" spans="1:10" x14ac:dyDescent="0.25">
      <c r="A17" s="5" t="s">
        <v>74</v>
      </c>
      <c r="B17" s="5" t="s">
        <v>72</v>
      </c>
      <c r="C17" s="6">
        <v>5</v>
      </c>
      <c r="D17" s="6"/>
      <c r="E17" s="6">
        <f>C17*D17</f>
        <v>0</v>
      </c>
      <c r="F17" s="5" t="s">
        <v>9</v>
      </c>
      <c r="G17" s="6"/>
      <c r="H17" s="6">
        <f>C17*G17</f>
        <v>0</v>
      </c>
      <c r="I17" s="6">
        <f>D17+G17</f>
        <v>0</v>
      </c>
      <c r="J17" s="6">
        <f>E17+H17</f>
        <v>0</v>
      </c>
    </row>
    <row r="18" spans="1:10" x14ac:dyDescent="0.25">
      <c r="A18" s="15" t="s">
        <v>75</v>
      </c>
      <c r="B18" s="15" t="s">
        <v>9</v>
      </c>
      <c r="C18" s="16"/>
      <c r="D18" s="16"/>
      <c r="E18" s="16"/>
      <c r="F18" s="15" t="s">
        <v>9</v>
      </c>
      <c r="G18" s="16"/>
      <c r="H18" s="16"/>
      <c r="I18" s="16"/>
      <c r="J18" s="16"/>
    </row>
    <row r="19" spans="1:10" x14ac:dyDescent="0.25">
      <c r="A19" s="5" t="s">
        <v>76</v>
      </c>
      <c r="B19" s="5" t="s">
        <v>72</v>
      </c>
      <c r="C19" s="6">
        <v>5</v>
      </c>
      <c r="D19" s="6"/>
      <c r="E19" s="6">
        <f>C19*D19</f>
        <v>0</v>
      </c>
      <c r="F19" s="5" t="s">
        <v>9</v>
      </c>
      <c r="G19" s="6"/>
      <c r="H19" s="6">
        <f>C19*G19</f>
        <v>0</v>
      </c>
      <c r="I19" s="6">
        <f>D19+G19</f>
        <v>0</v>
      </c>
      <c r="J19" s="6">
        <f>E19+H19</f>
        <v>0</v>
      </c>
    </row>
    <row r="20" spans="1:10" x14ac:dyDescent="0.25">
      <c r="A20" s="15" t="s">
        <v>77</v>
      </c>
      <c r="B20" s="15" t="s">
        <v>9</v>
      </c>
      <c r="C20" s="16"/>
      <c r="D20" s="16"/>
      <c r="E20" s="16"/>
      <c r="F20" s="15" t="s">
        <v>9</v>
      </c>
      <c r="G20" s="16"/>
      <c r="H20" s="16"/>
      <c r="I20" s="16"/>
      <c r="J20" s="16"/>
    </row>
    <row r="21" spans="1:10" x14ac:dyDescent="0.25">
      <c r="A21" s="15" t="s">
        <v>78</v>
      </c>
      <c r="B21" s="15" t="s">
        <v>9</v>
      </c>
      <c r="C21" s="16"/>
      <c r="D21" s="16"/>
      <c r="E21" s="16"/>
      <c r="F21" s="15" t="s">
        <v>9</v>
      </c>
      <c r="G21" s="16"/>
      <c r="H21" s="16"/>
      <c r="I21" s="16"/>
      <c r="J21" s="16"/>
    </row>
    <row r="22" spans="1:10" x14ac:dyDescent="0.25">
      <c r="A22" s="5" t="s">
        <v>79</v>
      </c>
      <c r="B22" s="5" t="s">
        <v>72</v>
      </c>
      <c r="C22" s="6">
        <v>10</v>
      </c>
      <c r="D22" s="6"/>
      <c r="E22" s="6">
        <f>C22*D22</f>
        <v>0</v>
      </c>
      <c r="F22" s="5" t="s">
        <v>9</v>
      </c>
      <c r="G22" s="6"/>
      <c r="H22" s="6">
        <f>C22*G22</f>
        <v>0</v>
      </c>
      <c r="I22" s="6">
        <f t="shared" ref="I22:J23" si="0">D22+G22</f>
        <v>0</v>
      </c>
      <c r="J22" s="6">
        <f t="shared" si="0"/>
        <v>0</v>
      </c>
    </row>
    <row r="23" spans="1:10" x14ac:dyDescent="0.25">
      <c r="A23" s="5" t="s">
        <v>80</v>
      </c>
      <c r="B23" s="5" t="s">
        <v>72</v>
      </c>
      <c r="C23" s="6">
        <v>1</v>
      </c>
      <c r="D23" s="6"/>
      <c r="E23" s="6">
        <f>C23*D23</f>
        <v>0</v>
      </c>
      <c r="F23" s="5" t="s">
        <v>9</v>
      </c>
      <c r="G23" s="6"/>
      <c r="H23" s="6">
        <f>C23*G23</f>
        <v>0</v>
      </c>
      <c r="I23" s="6">
        <f t="shared" si="0"/>
        <v>0</v>
      </c>
      <c r="J23" s="6">
        <f t="shared" si="0"/>
        <v>0</v>
      </c>
    </row>
    <row r="24" spans="1:10" x14ac:dyDescent="0.25">
      <c r="A24" s="1" t="s">
        <v>139</v>
      </c>
      <c r="B24" s="1" t="s">
        <v>9</v>
      </c>
      <c r="C24" s="2"/>
      <c r="D24" s="2"/>
      <c r="E24" s="2"/>
      <c r="F24" s="1" t="s">
        <v>9</v>
      </c>
      <c r="G24" s="2"/>
      <c r="H24" s="2"/>
      <c r="I24" s="2"/>
      <c r="J24" s="2"/>
    </row>
    <row r="25" spans="1:10" x14ac:dyDescent="0.25">
      <c r="A25" s="5" t="s">
        <v>138</v>
      </c>
      <c r="B25" s="5" t="s">
        <v>81</v>
      </c>
      <c r="C25" s="6">
        <v>18</v>
      </c>
      <c r="D25" s="6"/>
      <c r="E25" s="6">
        <f>C25*D25</f>
        <v>0</v>
      </c>
      <c r="F25" s="5" t="s">
        <v>9</v>
      </c>
      <c r="G25" s="6"/>
      <c r="H25" s="6">
        <f>C25*G25</f>
        <v>0</v>
      </c>
      <c r="I25" s="6">
        <f t="shared" ref="I25:J28" si="1">D25+G25</f>
        <v>0</v>
      </c>
      <c r="J25" s="6">
        <f t="shared" si="1"/>
        <v>0</v>
      </c>
    </row>
    <row r="26" spans="1:10" x14ac:dyDescent="0.25">
      <c r="A26" s="5" t="s">
        <v>140</v>
      </c>
      <c r="B26" s="5" t="s">
        <v>82</v>
      </c>
      <c r="C26" s="6">
        <v>6</v>
      </c>
      <c r="D26" s="6"/>
      <c r="E26" s="6">
        <f>C26*D26</f>
        <v>0</v>
      </c>
      <c r="F26" s="5" t="s">
        <v>9</v>
      </c>
      <c r="G26" s="6"/>
      <c r="H26" s="6">
        <f>C26*G26</f>
        <v>0</v>
      </c>
      <c r="I26" s="6">
        <f t="shared" si="1"/>
        <v>0</v>
      </c>
      <c r="J26" s="6">
        <f t="shared" si="1"/>
        <v>0</v>
      </c>
    </row>
    <row r="27" spans="1:10" x14ac:dyDescent="0.25">
      <c r="A27" s="5" t="s">
        <v>141</v>
      </c>
      <c r="B27" s="5" t="s">
        <v>83</v>
      </c>
      <c r="C27" s="6">
        <v>1</v>
      </c>
      <c r="D27" s="6"/>
      <c r="E27" s="6">
        <f>C27*D27</f>
        <v>0</v>
      </c>
      <c r="F27" s="5" t="s">
        <v>9</v>
      </c>
      <c r="G27" s="6"/>
      <c r="H27" s="6">
        <f>C27*G27</f>
        <v>0</v>
      </c>
      <c r="I27" s="6">
        <f t="shared" si="1"/>
        <v>0</v>
      </c>
      <c r="J27" s="6">
        <f t="shared" si="1"/>
        <v>0</v>
      </c>
    </row>
    <row r="28" spans="1:10" x14ac:dyDescent="0.25">
      <c r="A28" s="5" t="s">
        <v>142</v>
      </c>
      <c r="B28" s="5" t="s">
        <v>84</v>
      </c>
      <c r="C28" s="6">
        <v>2</v>
      </c>
      <c r="D28" s="6"/>
      <c r="E28" s="6">
        <f>C28*D28</f>
        <v>0</v>
      </c>
      <c r="F28" s="5" t="s">
        <v>9</v>
      </c>
      <c r="G28" s="6"/>
      <c r="H28" s="6">
        <f>C28*G28</f>
        <v>0</v>
      </c>
      <c r="I28" s="6">
        <f t="shared" si="1"/>
        <v>0</v>
      </c>
      <c r="J28" s="6">
        <f t="shared" si="1"/>
        <v>0</v>
      </c>
    </row>
    <row r="29" spans="1:10" x14ac:dyDescent="0.25">
      <c r="A29" s="1" t="s">
        <v>85</v>
      </c>
      <c r="B29" s="1" t="s">
        <v>9</v>
      </c>
      <c r="C29" s="2"/>
      <c r="D29" s="2"/>
      <c r="E29" s="2">
        <f>SUM(E25:E28)</f>
        <v>0</v>
      </c>
      <c r="F29" s="1" t="s">
        <v>9</v>
      </c>
      <c r="G29" s="2"/>
      <c r="H29" s="2">
        <f>SUM(H25:H28)</f>
        <v>0</v>
      </c>
      <c r="I29" s="2"/>
      <c r="J29" s="2">
        <f>SUM(J25:J28)</f>
        <v>0</v>
      </c>
    </row>
    <row r="30" spans="1:10" x14ac:dyDescent="0.25">
      <c r="A30" s="5" t="s">
        <v>86</v>
      </c>
      <c r="B30" s="5" t="s">
        <v>9</v>
      </c>
      <c r="C30" s="6"/>
      <c r="D30" s="6"/>
      <c r="E30" s="6">
        <f>Parametry!B32/100*E3+Parametry!B32/100*E4+Parametry!B32/100*E6+Parametry!B32/100*E8+Parametry!B32/100*E11+Parametry!B32/100*E13+Parametry!B32/100*E15+Parametry!B32/100*E17+Parametry!B32/100*E19+Parametry!B32/100*E22+Parametry!B32/100*E23</f>
        <v>0</v>
      </c>
      <c r="F30" s="5" t="s">
        <v>9</v>
      </c>
      <c r="G30" s="6"/>
      <c r="H30" s="6"/>
      <c r="I30" s="6">
        <f>D30+G30</f>
        <v>0</v>
      </c>
      <c r="J30" s="6">
        <f>E30+H30</f>
        <v>0</v>
      </c>
    </row>
    <row r="31" spans="1:10" x14ac:dyDescent="0.25">
      <c r="A31" s="9" t="s">
        <v>87</v>
      </c>
      <c r="B31" s="9" t="s">
        <v>9</v>
      </c>
      <c r="C31" s="10"/>
      <c r="D31" s="10"/>
      <c r="E31" s="10">
        <f>SUM(E3:E23,E25:E28,E30:E30)</f>
        <v>0</v>
      </c>
      <c r="F31" s="9" t="s">
        <v>9</v>
      </c>
      <c r="G31" s="10"/>
      <c r="H31" s="10">
        <f>SUM(H3:H23,H25:H28,H30:H30)</f>
        <v>0</v>
      </c>
      <c r="I31" s="10"/>
      <c r="J31" s="10">
        <f>SUM(J3:J23,J25:J28,J30:J30)</f>
        <v>0</v>
      </c>
    </row>
    <row r="32" spans="1:10" x14ac:dyDescent="0.25">
      <c r="A32" s="9" t="s">
        <v>88</v>
      </c>
      <c r="B32" s="9" t="s">
        <v>9</v>
      </c>
      <c r="C32" s="10"/>
      <c r="D32" s="10"/>
      <c r="E32" s="10"/>
      <c r="F32" s="9" t="s">
        <v>9</v>
      </c>
      <c r="G32" s="10"/>
      <c r="H32" s="10"/>
      <c r="I32" s="10"/>
      <c r="J32" s="10"/>
    </row>
    <row r="33" spans="1:10" x14ac:dyDescent="0.25">
      <c r="A33" s="15" t="s">
        <v>89</v>
      </c>
      <c r="B33" s="15" t="s">
        <v>9</v>
      </c>
      <c r="C33" s="16"/>
      <c r="D33" s="16"/>
      <c r="E33" s="16"/>
      <c r="F33" s="15" t="s">
        <v>9</v>
      </c>
      <c r="G33" s="16"/>
      <c r="H33" s="16"/>
      <c r="I33" s="16"/>
      <c r="J33" s="16"/>
    </row>
    <row r="34" spans="1:10" x14ac:dyDescent="0.25">
      <c r="A34" s="5" t="s">
        <v>90</v>
      </c>
      <c r="B34" s="5" t="s">
        <v>91</v>
      </c>
      <c r="C34" s="6">
        <v>0.08</v>
      </c>
      <c r="D34" s="6"/>
      <c r="E34" s="6">
        <f>C34*D34</f>
        <v>0</v>
      </c>
      <c r="F34" s="5" t="s">
        <v>9</v>
      </c>
      <c r="G34" s="6"/>
      <c r="H34" s="6">
        <f>C34*G34</f>
        <v>0</v>
      </c>
      <c r="I34" s="6">
        <f>D34+G34</f>
        <v>0</v>
      </c>
      <c r="J34" s="6">
        <f>E34+H34</f>
        <v>0</v>
      </c>
    </row>
    <row r="35" spans="1:10" x14ac:dyDescent="0.25">
      <c r="A35" s="15" t="s">
        <v>92</v>
      </c>
      <c r="B35" s="15" t="s">
        <v>9</v>
      </c>
      <c r="C35" s="16"/>
      <c r="D35" s="16"/>
      <c r="E35" s="16"/>
      <c r="F35" s="15" t="s">
        <v>9</v>
      </c>
      <c r="G35" s="16"/>
      <c r="H35" s="16"/>
      <c r="I35" s="16"/>
      <c r="J35" s="16"/>
    </row>
    <row r="36" spans="1:10" x14ac:dyDescent="0.25">
      <c r="A36" s="5" t="s">
        <v>93</v>
      </c>
      <c r="B36" s="5" t="s">
        <v>94</v>
      </c>
      <c r="C36" s="6">
        <v>29</v>
      </c>
      <c r="D36" s="6"/>
      <c r="E36" s="6">
        <f>C36*D36</f>
        <v>0</v>
      </c>
      <c r="F36" s="5" t="s">
        <v>9</v>
      </c>
      <c r="G36" s="6"/>
      <c r="H36" s="6">
        <f>C36*G36</f>
        <v>0</v>
      </c>
      <c r="I36" s="6">
        <f>D36+G36</f>
        <v>0</v>
      </c>
      <c r="J36" s="6">
        <f>E36+H36</f>
        <v>0</v>
      </c>
    </row>
    <row r="37" spans="1:10" x14ac:dyDescent="0.25">
      <c r="A37" s="15" t="s">
        <v>95</v>
      </c>
      <c r="B37" s="15" t="s">
        <v>9</v>
      </c>
      <c r="C37" s="16"/>
      <c r="D37" s="16"/>
      <c r="E37" s="16"/>
      <c r="F37" s="15" t="s">
        <v>9</v>
      </c>
      <c r="G37" s="16"/>
      <c r="H37" s="16"/>
      <c r="I37" s="16"/>
      <c r="J37" s="16"/>
    </row>
    <row r="38" spans="1:10" x14ac:dyDescent="0.25">
      <c r="A38" s="15" t="s">
        <v>96</v>
      </c>
      <c r="B38" s="15" t="s">
        <v>9</v>
      </c>
      <c r="C38" s="16"/>
      <c r="D38" s="16"/>
      <c r="E38" s="16"/>
      <c r="F38" s="15" t="s">
        <v>9</v>
      </c>
      <c r="G38" s="16"/>
      <c r="H38" s="16"/>
      <c r="I38" s="16"/>
      <c r="J38" s="16"/>
    </row>
    <row r="39" spans="1:10" x14ac:dyDescent="0.25">
      <c r="A39" s="5" t="s">
        <v>97</v>
      </c>
      <c r="B39" s="5" t="s">
        <v>98</v>
      </c>
      <c r="C39" s="6">
        <v>0.6</v>
      </c>
      <c r="D39" s="6"/>
      <c r="E39" s="6">
        <f>C39*D39</f>
        <v>0</v>
      </c>
      <c r="F39" s="5" t="s">
        <v>9</v>
      </c>
      <c r="G39" s="6"/>
      <c r="H39" s="6">
        <f>C39*G39</f>
        <v>0</v>
      </c>
      <c r="I39" s="6">
        <f>D39+G39</f>
        <v>0</v>
      </c>
      <c r="J39" s="6">
        <f>E39+H39</f>
        <v>0</v>
      </c>
    </row>
    <row r="40" spans="1:10" x14ac:dyDescent="0.25">
      <c r="A40" s="15" t="s">
        <v>99</v>
      </c>
      <c r="B40" s="15" t="s">
        <v>9</v>
      </c>
      <c r="C40" s="16"/>
      <c r="D40" s="16"/>
      <c r="E40" s="16"/>
      <c r="F40" s="15" t="s">
        <v>9</v>
      </c>
      <c r="G40" s="16"/>
      <c r="H40" s="16"/>
      <c r="I40" s="16"/>
      <c r="J40" s="16"/>
    </row>
    <row r="41" spans="1:10" x14ac:dyDescent="0.25">
      <c r="A41" s="5" t="s">
        <v>100</v>
      </c>
      <c r="B41" s="5" t="s">
        <v>98</v>
      </c>
      <c r="C41" s="6">
        <v>0.6</v>
      </c>
      <c r="D41" s="6"/>
      <c r="E41" s="6">
        <f>C41*D41</f>
        <v>0</v>
      </c>
      <c r="F41" s="5" t="s">
        <v>9</v>
      </c>
      <c r="G41" s="6"/>
      <c r="H41" s="6">
        <f>C41*G41</f>
        <v>0</v>
      </c>
      <c r="I41" s="6">
        <f>D41+G41</f>
        <v>0</v>
      </c>
      <c r="J41" s="6">
        <f>E41+H41</f>
        <v>0</v>
      </c>
    </row>
    <row r="42" spans="1:10" x14ac:dyDescent="0.25">
      <c r="A42" s="15" t="s">
        <v>101</v>
      </c>
      <c r="B42" s="15" t="s">
        <v>9</v>
      </c>
      <c r="C42" s="16"/>
      <c r="D42" s="16"/>
      <c r="E42" s="16"/>
      <c r="F42" s="15" t="s">
        <v>9</v>
      </c>
      <c r="G42" s="16"/>
      <c r="H42" s="16"/>
      <c r="I42" s="16"/>
      <c r="J42" s="16"/>
    </row>
    <row r="43" spans="1:10" x14ac:dyDescent="0.25">
      <c r="A43" s="5" t="s">
        <v>102</v>
      </c>
      <c r="B43" s="5" t="s">
        <v>56</v>
      </c>
      <c r="C43" s="6">
        <v>60</v>
      </c>
      <c r="D43" s="6"/>
      <c r="E43" s="6">
        <f>C43*D43</f>
        <v>0</v>
      </c>
      <c r="F43" s="5" t="s">
        <v>9</v>
      </c>
      <c r="G43" s="6"/>
      <c r="H43" s="6">
        <f>C43*G43</f>
        <v>0</v>
      </c>
      <c r="I43" s="6">
        <f>D43+G43</f>
        <v>0</v>
      </c>
      <c r="J43" s="6">
        <f>E43+H43</f>
        <v>0</v>
      </c>
    </row>
    <row r="44" spans="1:10" x14ac:dyDescent="0.25">
      <c r="A44" s="15" t="s">
        <v>103</v>
      </c>
      <c r="B44" s="15" t="s">
        <v>9</v>
      </c>
      <c r="C44" s="16"/>
      <c r="D44" s="16"/>
      <c r="E44" s="16"/>
      <c r="F44" s="15" t="s">
        <v>9</v>
      </c>
      <c r="G44" s="16"/>
      <c r="H44" s="16"/>
      <c r="I44" s="16"/>
      <c r="J44" s="16"/>
    </row>
    <row r="45" spans="1:10" x14ac:dyDescent="0.25">
      <c r="A45" s="5" t="s">
        <v>104</v>
      </c>
      <c r="B45" s="5" t="s">
        <v>56</v>
      </c>
      <c r="C45" s="6">
        <v>60</v>
      </c>
      <c r="D45" s="6"/>
      <c r="E45" s="6">
        <f>C45*D45</f>
        <v>0</v>
      </c>
      <c r="F45" s="5" t="s">
        <v>9</v>
      </c>
      <c r="G45" s="6"/>
      <c r="H45" s="6">
        <f>C45*G45</f>
        <v>0</v>
      </c>
      <c r="I45" s="6">
        <f>D45+G45</f>
        <v>0</v>
      </c>
      <c r="J45" s="6">
        <f>E45+H45</f>
        <v>0</v>
      </c>
    </row>
    <row r="46" spans="1:10" x14ac:dyDescent="0.25">
      <c r="A46" s="15" t="s">
        <v>105</v>
      </c>
      <c r="B46" s="15" t="s">
        <v>9</v>
      </c>
      <c r="C46" s="16"/>
      <c r="D46" s="16"/>
      <c r="E46" s="16"/>
      <c r="F46" s="15" t="s">
        <v>9</v>
      </c>
      <c r="G46" s="16"/>
      <c r="H46" s="16"/>
      <c r="I46" s="16"/>
      <c r="J46" s="16"/>
    </row>
    <row r="47" spans="1:10" x14ac:dyDescent="0.25">
      <c r="A47" s="5" t="s">
        <v>106</v>
      </c>
      <c r="B47" s="5" t="s">
        <v>56</v>
      </c>
      <c r="C47" s="6">
        <v>0</v>
      </c>
      <c r="D47" s="6"/>
      <c r="E47" s="6">
        <v>0</v>
      </c>
      <c r="F47" s="5" t="s">
        <v>9</v>
      </c>
      <c r="G47" s="6"/>
      <c r="H47" s="6">
        <v>0</v>
      </c>
      <c r="I47" s="6">
        <f>D47+G47</f>
        <v>0</v>
      </c>
      <c r="J47" s="6">
        <f>E47+H47</f>
        <v>0</v>
      </c>
    </row>
    <row r="48" spans="1:10" x14ac:dyDescent="0.25">
      <c r="A48" s="15" t="s">
        <v>107</v>
      </c>
      <c r="B48" s="15" t="s">
        <v>9</v>
      </c>
      <c r="C48" s="16"/>
      <c r="D48" s="16"/>
      <c r="E48" s="16"/>
      <c r="F48" s="15" t="s">
        <v>9</v>
      </c>
      <c r="G48" s="16"/>
      <c r="H48" s="16"/>
      <c r="I48" s="16"/>
      <c r="J48" s="16"/>
    </row>
    <row r="49" spans="1:10" x14ac:dyDescent="0.25">
      <c r="A49" s="5" t="s">
        <v>102</v>
      </c>
      <c r="B49" s="5" t="s">
        <v>56</v>
      </c>
      <c r="C49" s="6">
        <v>60</v>
      </c>
      <c r="D49" s="6"/>
      <c r="E49" s="6">
        <f>C49*D49</f>
        <v>0</v>
      </c>
      <c r="F49" s="5" t="s">
        <v>9</v>
      </c>
      <c r="G49" s="6"/>
      <c r="H49" s="6">
        <f>C49*G49</f>
        <v>0</v>
      </c>
      <c r="I49" s="6">
        <f>D49+G49</f>
        <v>0</v>
      </c>
      <c r="J49" s="6">
        <f>E49+H49</f>
        <v>0</v>
      </c>
    </row>
    <row r="50" spans="1:10" x14ac:dyDescent="0.25">
      <c r="A50" s="15" t="s">
        <v>108</v>
      </c>
      <c r="B50" s="15" t="s">
        <v>9</v>
      </c>
      <c r="C50" s="16"/>
      <c r="D50" s="16"/>
      <c r="E50" s="16"/>
      <c r="F50" s="15" t="s">
        <v>9</v>
      </c>
      <c r="G50" s="16"/>
      <c r="H50" s="16"/>
      <c r="I50" s="16"/>
      <c r="J50" s="16"/>
    </row>
    <row r="51" spans="1:10" x14ac:dyDescent="0.25">
      <c r="A51" s="5" t="s">
        <v>109</v>
      </c>
      <c r="B51" s="5" t="s">
        <v>94</v>
      </c>
      <c r="C51" s="6">
        <v>30</v>
      </c>
      <c r="D51" s="6"/>
      <c r="E51" s="6">
        <f>C51*D51</f>
        <v>0</v>
      </c>
      <c r="F51" s="5" t="s">
        <v>9</v>
      </c>
      <c r="G51" s="6"/>
      <c r="H51" s="6">
        <f>C51*G51</f>
        <v>0</v>
      </c>
      <c r="I51" s="6">
        <f>D51+G51</f>
        <v>0</v>
      </c>
      <c r="J51" s="6">
        <f>E51+H51</f>
        <v>0</v>
      </c>
    </row>
    <row r="52" spans="1:10" x14ac:dyDescent="0.25">
      <c r="A52" s="9" t="s">
        <v>110</v>
      </c>
      <c r="B52" s="9" t="s">
        <v>9</v>
      </c>
      <c r="C52" s="10"/>
      <c r="D52" s="10"/>
      <c r="E52" s="10">
        <f>SUM(E33:E51)</f>
        <v>0</v>
      </c>
      <c r="F52" s="9" t="s">
        <v>9</v>
      </c>
      <c r="G52" s="10"/>
      <c r="H52" s="10">
        <f>SUM(H33:H51)</f>
        <v>0</v>
      </c>
      <c r="I52" s="10"/>
      <c r="J52" s="10">
        <f>SUM(J33:J51)</f>
        <v>0</v>
      </c>
    </row>
    <row r="53" spans="1:10" x14ac:dyDescent="0.25">
      <c r="A53" s="5" t="s">
        <v>9</v>
      </c>
      <c r="B53" s="5" t="s">
        <v>9</v>
      </c>
      <c r="C53" s="6"/>
      <c r="D53" s="6"/>
      <c r="E53" s="6"/>
      <c r="F53" s="5" t="s">
        <v>9</v>
      </c>
      <c r="G53" s="6"/>
      <c r="H53" s="6"/>
      <c r="I53" s="6">
        <f>D53+G53</f>
        <v>0</v>
      </c>
      <c r="J53" s="6">
        <f>E53+H53</f>
        <v>0</v>
      </c>
    </row>
  </sheetData>
  <printOptions horizontalCentered="1"/>
  <pageMargins left="0.70866141732283472" right="0.70866141732283472" top="0.98425196850393704" bottom="0.78740157480314965" header="0.31496062992125984" footer="0.31496062992125984"/>
  <pageSetup paperSize="9" scale="89" fitToHeight="5" orientation="landscape" horizontalDpi="300" verticalDpi="300" r:id="rId1"/>
  <headerFooter>
    <oddFooter>&amp;C&amp;9&amp;P/&amp;N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Parametry</vt:lpstr>
      <vt:lpstr>Rekapitulace</vt:lpstr>
      <vt:lpstr>Rozpočet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jivitek</dc:creator>
  <cp:lastModifiedBy>DANEKL</cp:lastModifiedBy>
  <cp:lastPrinted>2017-01-06T10:04:01Z</cp:lastPrinted>
  <dcterms:created xsi:type="dcterms:W3CDTF">2017-01-06T00:16:08Z</dcterms:created>
  <dcterms:modified xsi:type="dcterms:W3CDTF">2017-05-29T12:14:15Z</dcterms:modified>
</cp:coreProperties>
</file>