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2345" activeTab="2"/>
  </bookViews>
  <sheets>
    <sheet name="Parametry" sheetId="1" r:id="rId1"/>
    <sheet name="Rekapitulace" sheetId="3" r:id="rId2"/>
    <sheet name="Rozpočet" sheetId="2" r:id="rId3"/>
  </sheets>
  <calcPr calcId="145621"/>
</workbook>
</file>

<file path=xl/calcChain.xml><?xml version="1.0" encoding="utf-8"?>
<calcChain xmlns="http://schemas.openxmlformats.org/spreadsheetml/2006/main">
  <c r="J103" i="2" l="1"/>
  <c r="C9" i="3" l="1"/>
  <c r="C8" i="3"/>
  <c r="I100" i="2"/>
  <c r="I99" i="2"/>
  <c r="H99" i="2"/>
  <c r="E99" i="2"/>
  <c r="I98" i="2"/>
  <c r="H98" i="2"/>
  <c r="E98" i="2"/>
  <c r="I95" i="2"/>
  <c r="H95" i="2"/>
  <c r="E95" i="2"/>
  <c r="I93" i="2"/>
  <c r="H93" i="2"/>
  <c r="E93" i="2"/>
  <c r="I91" i="2"/>
  <c r="H91" i="2"/>
  <c r="E91" i="2"/>
  <c r="I90" i="2"/>
  <c r="H90" i="2"/>
  <c r="E90" i="2"/>
  <c r="I89" i="2"/>
  <c r="H89" i="2"/>
  <c r="E89" i="2"/>
  <c r="I86" i="2"/>
  <c r="H86" i="2"/>
  <c r="E86" i="2"/>
  <c r="I85" i="2"/>
  <c r="H85" i="2"/>
  <c r="E85" i="2"/>
  <c r="I84" i="2"/>
  <c r="H84" i="2"/>
  <c r="E84" i="2"/>
  <c r="I83" i="2"/>
  <c r="H83" i="2"/>
  <c r="E83" i="2"/>
  <c r="I82" i="2"/>
  <c r="H82" i="2"/>
  <c r="E82" i="2"/>
  <c r="I79" i="2"/>
  <c r="H79" i="2"/>
  <c r="E79" i="2"/>
  <c r="I78" i="2"/>
  <c r="H78" i="2"/>
  <c r="E78" i="2"/>
  <c r="I77" i="2"/>
  <c r="H77" i="2"/>
  <c r="E77" i="2"/>
  <c r="I76" i="2"/>
  <c r="H76" i="2"/>
  <c r="E76" i="2"/>
  <c r="I74" i="2"/>
  <c r="H74" i="2"/>
  <c r="E74" i="2"/>
  <c r="I73" i="2"/>
  <c r="H73" i="2"/>
  <c r="E73" i="2"/>
  <c r="I72" i="2"/>
  <c r="H72" i="2"/>
  <c r="E72" i="2"/>
  <c r="I71" i="2"/>
  <c r="H71" i="2"/>
  <c r="E71" i="2"/>
  <c r="I69" i="2"/>
  <c r="H69" i="2"/>
  <c r="E69" i="2"/>
  <c r="I66" i="2"/>
  <c r="H66" i="2"/>
  <c r="E66" i="2"/>
  <c r="I63" i="2"/>
  <c r="H63" i="2"/>
  <c r="E63" i="2"/>
  <c r="I62" i="2"/>
  <c r="H62" i="2"/>
  <c r="E62" i="2"/>
  <c r="I59" i="2"/>
  <c r="H59" i="2"/>
  <c r="E59" i="2"/>
  <c r="I57" i="2"/>
  <c r="H57" i="2"/>
  <c r="E57" i="2"/>
  <c r="I56" i="2"/>
  <c r="H56" i="2"/>
  <c r="E56" i="2"/>
  <c r="I55" i="2"/>
  <c r="H55" i="2"/>
  <c r="E55" i="2"/>
  <c r="I54" i="2"/>
  <c r="H54" i="2"/>
  <c r="E54" i="2"/>
  <c r="I53" i="2"/>
  <c r="H53" i="2"/>
  <c r="E53" i="2"/>
  <c r="I52" i="2"/>
  <c r="H52" i="2"/>
  <c r="E52" i="2"/>
  <c r="I51" i="2"/>
  <c r="H51" i="2"/>
  <c r="E51" i="2"/>
  <c r="I50" i="2"/>
  <c r="H50" i="2"/>
  <c r="E50" i="2"/>
  <c r="I49" i="2"/>
  <c r="H49" i="2"/>
  <c r="E49" i="2"/>
  <c r="I48" i="2"/>
  <c r="H48" i="2"/>
  <c r="E48" i="2"/>
  <c r="I47" i="2"/>
  <c r="H47" i="2"/>
  <c r="E47" i="2"/>
  <c r="I46" i="2"/>
  <c r="H46" i="2"/>
  <c r="E46" i="2"/>
  <c r="I45" i="2"/>
  <c r="H45" i="2"/>
  <c r="E45" i="2"/>
  <c r="I44" i="2"/>
  <c r="H44" i="2"/>
  <c r="E44" i="2"/>
  <c r="I43" i="2"/>
  <c r="H43" i="2"/>
  <c r="E43" i="2"/>
  <c r="I42" i="2"/>
  <c r="H42" i="2"/>
  <c r="E42" i="2"/>
  <c r="I39" i="2"/>
  <c r="H39" i="2"/>
  <c r="E39" i="2"/>
  <c r="I38" i="2"/>
  <c r="H38" i="2"/>
  <c r="E38" i="2"/>
  <c r="I37" i="2"/>
  <c r="H37" i="2"/>
  <c r="E37" i="2"/>
  <c r="I36" i="2"/>
  <c r="H36" i="2"/>
  <c r="E36" i="2"/>
  <c r="I35" i="2"/>
  <c r="H35" i="2"/>
  <c r="E35" i="2"/>
  <c r="I33" i="2"/>
  <c r="H33" i="2"/>
  <c r="E33" i="2"/>
  <c r="I32" i="2"/>
  <c r="H32" i="2"/>
  <c r="E32" i="2"/>
  <c r="I30" i="2"/>
  <c r="H30" i="2"/>
  <c r="E30" i="2"/>
  <c r="I28" i="2"/>
  <c r="H28" i="2"/>
  <c r="E28" i="2"/>
  <c r="I27" i="2"/>
  <c r="H27" i="2"/>
  <c r="E27" i="2"/>
  <c r="I26" i="2"/>
  <c r="H26" i="2"/>
  <c r="E26" i="2"/>
  <c r="I25" i="2"/>
  <c r="H25" i="2"/>
  <c r="E25" i="2"/>
  <c r="I24" i="2"/>
  <c r="H24" i="2"/>
  <c r="E24" i="2"/>
  <c r="I23" i="2"/>
  <c r="H23" i="2"/>
  <c r="E23" i="2"/>
  <c r="I22" i="2"/>
  <c r="H22" i="2"/>
  <c r="E22" i="2"/>
  <c r="I21" i="2"/>
  <c r="H21" i="2"/>
  <c r="E21" i="2"/>
  <c r="I19" i="2"/>
  <c r="H19" i="2"/>
  <c r="E19" i="2"/>
  <c r="I18" i="2"/>
  <c r="H18" i="2"/>
  <c r="E18" i="2"/>
  <c r="I17" i="2"/>
  <c r="H17" i="2"/>
  <c r="E17" i="2"/>
  <c r="I16" i="2"/>
  <c r="H16" i="2"/>
  <c r="E16" i="2"/>
  <c r="I13" i="2"/>
  <c r="H13" i="2"/>
  <c r="E13" i="2"/>
  <c r="I12" i="2"/>
  <c r="H12" i="2"/>
  <c r="E12" i="2"/>
  <c r="I11" i="2"/>
  <c r="H11" i="2"/>
  <c r="E11" i="2"/>
  <c r="I10" i="2"/>
  <c r="H10" i="2"/>
  <c r="E10" i="2"/>
  <c r="I9" i="2"/>
  <c r="H9" i="2"/>
  <c r="E9" i="2"/>
  <c r="I8" i="2"/>
  <c r="H8" i="2"/>
  <c r="E8" i="2"/>
  <c r="I7" i="2"/>
  <c r="H7" i="2"/>
  <c r="E7" i="2"/>
  <c r="J6" i="2"/>
  <c r="I6" i="2"/>
  <c r="C10" i="3" l="1"/>
  <c r="J89" i="2"/>
  <c r="J91" i="2"/>
  <c r="J95" i="2"/>
  <c r="J99" i="2"/>
  <c r="H14" i="2"/>
  <c r="G3" i="2" s="1"/>
  <c r="H3" i="2" s="1"/>
  <c r="H4" i="2" s="1"/>
  <c r="J8" i="2"/>
  <c r="J10" i="2"/>
  <c r="J12" i="2"/>
  <c r="K1" i="2"/>
  <c r="K2" i="2" s="1"/>
  <c r="E100" i="2" s="1"/>
  <c r="J100" i="2" s="1"/>
  <c r="J17" i="2"/>
  <c r="J19" i="2"/>
  <c r="J22" i="2"/>
  <c r="J24" i="2"/>
  <c r="J26" i="2"/>
  <c r="J28" i="2"/>
  <c r="J32" i="2"/>
  <c r="J35" i="2"/>
  <c r="J37" i="2"/>
  <c r="J39" i="2"/>
  <c r="J43" i="2"/>
  <c r="J45" i="2"/>
  <c r="J47" i="2"/>
  <c r="J49" i="2"/>
  <c r="J51" i="2"/>
  <c r="J53" i="2"/>
  <c r="J55" i="2"/>
  <c r="J57" i="2"/>
  <c r="J62" i="2"/>
  <c r="J66" i="2"/>
  <c r="J71" i="2"/>
  <c r="J73" i="2"/>
  <c r="J76" i="2"/>
  <c r="J78" i="2"/>
  <c r="H101" i="2"/>
  <c r="C32" i="3" s="1"/>
  <c r="J18" i="2"/>
  <c r="J21" i="2"/>
  <c r="J23" i="2"/>
  <c r="J25" i="2"/>
  <c r="J27" i="2"/>
  <c r="J30" i="2"/>
  <c r="J33" i="2"/>
  <c r="J36" i="2"/>
  <c r="J38" i="2"/>
  <c r="J42" i="2"/>
  <c r="J44" i="2"/>
  <c r="J46" i="2"/>
  <c r="J48" i="2"/>
  <c r="J50" i="2"/>
  <c r="J52" i="2"/>
  <c r="J54" i="2"/>
  <c r="J56" i="2"/>
  <c r="J59" i="2"/>
  <c r="J63" i="2"/>
  <c r="J69" i="2"/>
  <c r="J72" i="2"/>
  <c r="J74" i="2"/>
  <c r="E80" i="2"/>
  <c r="B33" i="3" s="1"/>
  <c r="J77" i="2"/>
  <c r="J79" i="2"/>
  <c r="H80" i="2"/>
  <c r="C33" i="3" s="1"/>
  <c r="H87" i="2"/>
  <c r="C34" i="3" s="1"/>
  <c r="J83" i="2"/>
  <c r="J85" i="2"/>
  <c r="J90" i="2"/>
  <c r="J93" i="2"/>
  <c r="J98" i="2"/>
  <c r="J16" i="2"/>
  <c r="J82" i="2"/>
  <c r="J84" i="2"/>
  <c r="J86" i="2"/>
  <c r="E87" i="2"/>
  <c r="B34" i="3" s="1"/>
  <c r="C31" i="3"/>
  <c r="J7" i="2"/>
  <c r="J9" i="2"/>
  <c r="J11" i="2"/>
  <c r="J13" i="2"/>
  <c r="E14" i="2"/>
  <c r="J14" i="2" l="1"/>
  <c r="C5" i="3"/>
  <c r="E101" i="2"/>
  <c r="C4" i="3" s="1"/>
  <c r="C30" i="3"/>
  <c r="J80" i="2"/>
  <c r="J87" i="2"/>
  <c r="J101" i="2"/>
  <c r="D3" i="2"/>
  <c r="B31" i="3"/>
  <c r="B32" i="3" l="1"/>
  <c r="I3" i="2"/>
  <c r="E3" i="2"/>
  <c r="C7" i="3"/>
  <c r="J3" i="2" l="1"/>
  <c r="J4" i="2" s="1"/>
  <c r="E4" i="2"/>
  <c r="B2" i="3" l="1"/>
  <c r="B30" i="3"/>
  <c r="C3" i="3" l="1"/>
  <c r="C6" i="3" s="1"/>
  <c r="B3" i="3"/>
  <c r="B6" i="3" s="1"/>
  <c r="B11" i="3" s="1"/>
  <c r="C14" i="3" l="1"/>
  <c r="C11" i="3"/>
  <c r="C12" i="3" l="1"/>
  <c r="C19" i="3"/>
  <c r="C18" i="3"/>
  <c r="C13" i="3"/>
  <c r="C15" i="3" l="1"/>
  <c r="C21" i="3" s="1"/>
  <c r="C20" i="3"/>
  <c r="C23" i="3" l="1"/>
  <c r="C27" i="3" s="1"/>
  <c r="B24" i="3"/>
  <c r="C24" i="3" s="1"/>
  <c r="C28" i="3"/>
  <c r="C25" i="3" l="1"/>
</calcChain>
</file>

<file path=xl/sharedStrings.xml><?xml version="1.0" encoding="utf-8"?>
<sst xmlns="http://schemas.openxmlformats.org/spreadsheetml/2006/main" count="411" uniqueCount="191">
  <si>
    <t>Název</t>
  </si>
  <si>
    <t>Nadpis rekapitulace</t>
  </si>
  <si>
    <t>Seznam prací a dodávek elektrotechnických zařízení</t>
  </si>
  <si>
    <t>Akce</t>
  </si>
  <si>
    <t>PŘÍSTAVBA  ADMINISTRATIVNÍHO OBJEKTU KVOP ÚDOLNÍ 39. BRNO</t>
  </si>
  <si>
    <t>Projekt</t>
  </si>
  <si>
    <t>SO 09 Změna stávajícího objektu</t>
  </si>
  <si>
    <t>Investor</t>
  </si>
  <si>
    <t>Kancelář veřejného ochránce práv  Údolní 39, 602 00 Brno</t>
  </si>
  <si>
    <t>Z. č.</t>
  </si>
  <si>
    <t/>
  </si>
  <si>
    <t>A. č.</t>
  </si>
  <si>
    <t>Smlouva</t>
  </si>
  <si>
    <t>Vypracoval</t>
  </si>
  <si>
    <t>Ing. Jiří Vítek</t>
  </si>
  <si>
    <t>Kontroloval</t>
  </si>
  <si>
    <t>Datum</t>
  </si>
  <si>
    <t>Zpracovatel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</si>
  <si>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</si>
  <si>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</si>
  <si>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</si>
  <si>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</si>
  <si>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</si>
  <si>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</si>
  <si>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</si>
  <si>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</si>
  <si>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</si>
  <si>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</si>
  <si>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</si>
  <si>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</si>
  <si>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</si>
  <si>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</si>
  <si>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</si>
  <si>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</si>
  <si>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</si>
  <si>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</si>
  <si>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</si>
  <si>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</si>
  <si>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</si>
  <si>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</si>
  <si>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</si>
  <si>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</si>
  <si>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</si>
  <si>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</si>
  <si>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</si>
  <si>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</si>
  <si>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</si>
  <si>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</si>
  <si>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</si>
  <si>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</si>
  <si>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</si>
  <si>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</si>
  <si>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</si>
  <si>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</si>
  <si>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</si>
  <si>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</si>
  <si>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Dodávky</t>
  </si>
  <si>
    <t>Specifikace dodávky rozvodnice RMS01</t>
  </si>
  <si>
    <t>ks</t>
  </si>
  <si>
    <t>Dodávky - celkem</t>
  </si>
  <si>
    <t>Specifikace dodávky rozvodnice RMS01 - celkem</t>
  </si>
  <si>
    <t>Elektromontáže</t>
  </si>
  <si>
    <t>SVORKOVNICE KRABICOVÁ</t>
  </si>
  <si>
    <t>m</t>
  </si>
  <si>
    <t>VODIČ JEDNOŽILOVÝ, IZOLACE PVC</t>
  </si>
  <si>
    <t>CYY 6 , pevně</t>
  </si>
  <si>
    <t>KABEL SILOVÝ,IZOLACE PVC</t>
  </si>
  <si>
    <t>CYKY-O 2x1.5 , pevně</t>
  </si>
  <si>
    <t>CYKY-O 3x1.5 , pevně</t>
  </si>
  <si>
    <t>CYKY-J 3x1.5 , pevně</t>
  </si>
  <si>
    <t>CYKY-J 3x2.5 , pevně</t>
  </si>
  <si>
    <t>CYKY-J 5x1.5 , pevně</t>
  </si>
  <si>
    <t>CYKY-J 5x4 , pevně</t>
  </si>
  <si>
    <t>CYKY-J 5x6 , pevně</t>
  </si>
  <si>
    <t>UKONČENÍ KABELŮ SMRŠŤOVACÍ</t>
  </si>
  <si>
    <t>ZÁKLOPKOU DO</t>
  </si>
  <si>
    <t xml:space="preserve"> 4x4  mm2</t>
  </si>
  <si>
    <t>100194</t>
  </si>
  <si>
    <t xml:space="preserve"> 5x4   mm2</t>
  </si>
  <si>
    <t>100258</t>
  </si>
  <si>
    <t xml:space="preserve"> 5x6   mm3</t>
  </si>
  <si>
    <t>100155</t>
  </si>
  <si>
    <t>Ks</t>
  </si>
  <si>
    <t>MONTÁŽ PLASTOVÝCH SKŘÍNÍ</t>
  </si>
  <si>
    <t xml:space="preserve"> Do  30 kg</t>
  </si>
  <si>
    <t>VYBOURANI OTVORU VE ZDIVU</t>
  </si>
  <si>
    <t>CIHELNEM DO PRUMERU 60mm</t>
  </si>
  <si>
    <t xml:space="preserve"> Stena do 150mm</t>
  </si>
  <si>
    <t xml:space="preserve"> Stena do 450mm</t>
  </si>
  <si>
    <t>VYSEKANI KAPES VE ZDIVU</t>
  </si>
  <si>
    <t>CIHELNEM DO PLOCHY 25 dm2</t>
  </si>
  <si>
    <t xml:space="preserve"> Hl.150mm</t>
  </si>
  <si>
    <t>CIHELNEM PRO KRABICE</t>
  </si>
  <si>
    <t xml:space="preserve"> 50x50x50 mm</t>
  </si>
  <si>
    <t>CIHELNEM - HLOUBKA 30mm</t>
  </si>
  <si>
    <t xml:space="preserve"> Sire 30 mm</t>
  </si>
  <si>
    <t xml:space="preserve"> Sire 70 mm</t>
  </si>
  <si>
    <t>EI 60 Kabel. přepážka PROMASTOP - I</t>
  </si>
  <si>
    <t>m2</t>
  </si>
  <si>
    <t>EI 60 Těsnící zátka PROMASTOP - P  60 mm</t>
  </si>
  <si>
    <t>Úpava rozvodnice 1RS2</t>
  </si>
  <si>
    <t>Úpava rozvodnice 1RS2 - celkem</t>
  </si>
  <si>
    <t>ks-A</t>
  </si>
  <si>
    <t>ks-B</t>
  </si>
  <si>
    <t>ks-B1</t>
  </si>
  <si>
    <t>ks-K</t>
  </si>
  <si>
    <t>ks-N</t>
  </si>
  <si>
    <t>Svítidla - celkem</t>
  </si>
  <si>
    <t>HODINOVE ZUCTOVACI SAZBY</t>
  </si>
  <si>
    <t xml:space="preserve"> Demontaz stavajiciho zarizeni a svítidel včetně rozebrání nezbytné části podhledu</t>
  </si>
  <si>
    <t>hod</t>
  </si>
  <si>
    <t xml:space="preserve"> Uprava stavajiciho rozvadece</t>
  </si>
  <si>
    <t xml:space="preserve"> Napojeni na stavajici zarizeni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</si>
  <si>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</si>
  <si>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</si>
  <si>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</si>
  <si>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</si>
  <si>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</si>
  <si>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</si>
  <si>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</si>
  <si>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</si>
  <si>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</si>
  <si>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</si>
  <si>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</si>
  <si>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</si>
  <si>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</si>
  <si>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</si>
  <si>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</si>
  <si>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</si>
  <si>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</si>
  <si>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</si>
  <si>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</si>
  <si>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</si>
  <si>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</si>
  <si>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</si>
  <si>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</si>
  <si>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</si>
  <si>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</si>
  <si>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</si>
  <si>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</si>
  <si>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</si>
  <si>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</si>
  <si>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</si>
  <si>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</si>
  <si>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</si>
  <si>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</si>
  <si>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</si>
  <si>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</si>
  <si>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 xml:space="preserve">  Úpava rozvodnice 1RS2</t>
  </si>
  <si>
    <t xml:space="preserve">  Svítidla</t>
  </si>
  <si>
    <t>Rozvodnice pod omítku, ocel.dveře 42 modulů, IP 30</t>
  </si>
  <si>
    <t>Hlavní vypínač, 3-pól, In=40A</t>
  </si>
  <si>
    <t>SVM-440-ZS Svodič přepětí třídy "C"</t>
  </si>
  <si>
    <t>OFI-40-4-030AC Proudový chránič 4-pol., 40A, 0,03A- AC</t>
  </si>
  <si>
    <t>Jistič 16A/1/B, 10kA</t>
  </si>
  <si>
    <t>Jistič 10A/1/B, 10kA</t>
  </si>
  <si>
    <t>Řadová svorka 2,5mm2</t>
  </si>
  <si>
    <t>Řadová svorka 16 mm2</t>
  </si>
  <si>
    <t>KRABICE UNIVERZÁLNÍ</t>
  </si>
  <si>
    <t>KRABICE ROZVODNÁ d 97 mm</t>
  </si>
  <si>
    <t>KRABICE ODBOČNÁ d 68 mm</t>
  </si>
  <si>
    <t>8107 KRABICE IP44</t>
  </si>
  <si>
    <t>krabicová svorka 2 × 0,5 - 2,5 mm2</t>
  </si>
  <si>
    <t>krabicová svorka 3 × 0,5 - 2,5 mm2</t>
  </si>
  <si>
    <t>krabicová svorka 5 × 0,5 - 2,5 mm2</t>
  </si>
  <si>
    <t>TRUBKA OHEBNÁ - d 23 mm</t>
  </si>
  <si>
    <t>TRUBKA OHEBNÁ - d36 mm</t>
  </si>
  <si>
    <t xml:space="preserve">TRUBKA TUHÁ PVC d 20mm, 320N délka 2 m barva světle šedá </t>
  </si>
  <si>
    <t>Drátožlab 50/50 "ŽZ" - vzdálenost podpěr cca.2,0m</t>
  </si>
  <si>
    <t>Spojka drátožlabu - žárový zinek</t>
  </si>
  <si>
    <t>Přístroj spínače jednopólového (bezšroubové svorky); řazení 1, 1So (do hořlavých podkladů B až F)</t>
  </si>
  <si>
    <t>Přístroj přepínače sériového (bezšroubové svorky); řazení 5 (do hořlavých podkladů B až F)</t>
  </si>
  <si>
    <t>Přístroj přepínače střídavého (bezšroubové svorky); řazení 6, 6So (do hořlavých podkladů B až F)</t>
  </si>
  <si>
    <t>Přístroj přepínače křížového (bezšroubové svorky); řazení 7, 7So (do hořlavých podkladů B až F)</t>
  </si>
  <si>
    <t>Kryt spínače kolébkového; b. bílá / ledová bílá</t>
  </si>
  <si>
    <t>Kryt spínače kolébkového, dělený; b. bílá / ledová bílá</t>
  </si>
  <si>
    <t>Rámeček pro elektroinstalační přístroje, jednonásobný; b. bílá / ledová bílá</t>
  </si>
  <si>
    <t>Zásuvka jednonásobná (bezšroubové svorky), s ochranným kolíkem, s clonkami; řazení 2P+PE; b. bílá / ledová bílá</t>
  </si>
  <si>
    <t>Rámeček pro elektroinstalační přístroje, trojnásobný vodorovný; b. bílá / ledová bílá</t>
  </si>
  <si>
    <t>Jistič-deion 25A</t>
  </si>
  <si>
    <t>Proudový chránič -40-4-030AC</t>
  </si>
  <si>
    <t>řadová svorka do 2,5 mm2</t>
  </si>
  <si>
    <t>Svítidla ( viz kniha svítidel)</t>
  </si>
  <si>
    <t>přisazené svítidlo LED 1xLED 38W</t>
  </si>
  <si>
    <t>vestavné svítidlo, do podhledu M600, 1xLED 36W</t>
  </si>
  <si>
    <t>závěsné svítidlo 1xLED 36W</t>
  </si>
  <si>
    <t>přisazené svítidlo LED 1x32W</t>
  </si>
  <si>
    <t>svítidlo nouzového osvštlení LED+ piktogram IP44, univerzální , 1x2W</t>
  </si>
  <si>
    <t>Zásuvka jednonásobná, s ochranným kolíkem, s clonkami, s ochranou před přepětímy; řazení 2P+PE; b. bílá / ledová bílá</t>
  </si>
  <si>
    <t>Zásuvka jednonásobná IP 44, s ochr. kolíkem, s clonkami, s víčkem, s ochranou před přepětím; 2P+PE; b. bílá / ledová bílá</t>
  </si>
  <si>
    <t>Z uvedeného rozpočtu náleží k ceně doplňkové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</si>
</sst>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0" fillId="0" borderId="0" xfId="0" applyFill="1" applyProtection="1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0" xfId="0" applyNumberFormat="1" applyFill="1"/>
    <xf numFmtId="4" fontId="0" fillId="0" borderId="0" xfId="0" applyNumberFormat="1" applyFill="1"/>
    <xf numFmtId="49" fontId="1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right"/>
    </xf>
    <xf numFmtId="49" fontId="0" fillId="2" borderId="0" xfId="0" applyNumberFormat="1" applyFill="1"/>
    <xf numFmtId="4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3" workbookViewId="0">
      <selection activeCell="B35" sqref="B35"/>
    </sheetView>
  </sheetViews>
  <sheetFormatPr defaultRowHeight="15" x14ac:dyDescent="0.25"/>
  <cols>
    <col min="1" max="1" width="28.42578125" style="14" bestFit="1" customWidth="1"/>
    <col min="2" max="2" width="63.5703125" style="14" customWidth="1"/>
    <col min="3" max="3" width="0" style="5" hidden="1" customWidth="1"/>
    <col min="4" max="16384" width="9.140625" style="4"/>
  </cols>
  <sheetData>
    <row r="1" spans="1:2" x14ac:dyDescent="0.25">
      <c r="A1" s="1" t="s">
        <v>1</v>
      </c>
      <c r="B1" s="11" t="s">
        <v>2</v>
      </c>
    </row>
    <row r="2" spans="1:2" x14ac:dyDescent="0.25">
      <c r="A2" s="1" t="s">
        <v>3</v>
      </c>
      <c r="B2" s="6" t="s">
        <v>4</v>
      </c>
    </row>
    <row r="3" spans="1:2" x14ac:dyDescent="0.25">
      <c r="A3" s="1" t="s">
        <v>5</v>
      </c>
      <c r="B3" s="6" t="s">
        <v>6</v>
      </c>
    </row>
    <row r="4" spans="1:2" x14ac:dyDescent="0.25">
      <c r="A4" s="1" t="s">
        <v>7</v>
      </c>
      <c r="B4" s="6" t="s">
        <v>8</v>
      </c>
    </row>
    <row r="5" spans="1:2" x14ac:dyDescent="0.25">
      <c r="A5" s="1" t="s">
        <v>9</v>
      </c>
      <c r="B5" s="6" t="s">
        <v>10</v>
      </c>
    </row>
    <row r="6" spans="1:2" x14ac:dyDescent="0.25">
      <c r="A6" s="1" t="s">
        <v>11</v>
      </c>
      <c r="B6" s="6" t="s">
        <v>10</v>
      </c>
    </row>
    <row r="7" spans="1:2" x14ac:dyDescent="0.25">
      <c r="A7" s="1" t="s">
        <v>12</v>
      </c>
      <c r="B7" s="6" t="s">
        <v>10</v>
      </c>
    </row>
    <row r="8" spans="1:2" x14ac:dyDescent="0.25">
      <c r="A8" s="1" t="s">
        <v>13</v>
      </c>
      <c r="B8" s="6" t="s">
        <v>14</v>
      </c>
    </row>
    <row r="9" spans="1:2" x14ac:dyDescent="0.25">
      <c r="A9" s="1" t="s">
        <v>15</v>
      </c>
      <c r="B9" s="6" t="s">
        <v>10</v>
      </c>
    </row>
    <row r="10" spans="1:2" x14ac:dyDescent="0.25">
      <c r="A10" s="1" t="s">
        <v>16</v>
      </c>
      <c r="B10" s="6" t="s">
        <v>10</v>
      </c>
    </row>
    <row r="11" spans="1:2" x14ac:dyDescent="0.25">
      <c r="A11" s="1" t="s">
        <v>17</v>
      </c>
      <c r="B11" s="6" t="s">
        <v>14</v>
      </c>
    </row>
    <row r="12" spans="1:2" x14ac:dyDescent="0.25">
      <c r="A12" s="1" t="s">
        <v>18</v>
      </c>
      <c r="B12" s="6" t="s">
        <v>19</v>
      </c>
    </row>
    <row r="13" spans="1:2" x14ac:dyDescent="0.25">
      <c r="A13" s="1" t="s">
        <v>20</v>
      </c>
      <c r="B13" s="6" t="s">
        <v>21</v>
      </c>
    </row>
    <row r="14" spans="1:2" x14ac:dyDescent="0.25">
      <c r="A14" s="1" t="s">
        <v>10</v>
      </c>
      <c r="B14" s="1" t="s">
        <v>10</v>
      </c>
    </row>
    <row r="15" spans="1:2" x14ac:dyDescent="0.25">
      <c r="A15" s="1" t="s">
        <v>22</v>
      </c>
      <c r="B15" s="9" t="s">
        <v>23</v>
      </c>
    </row>
    <row r="16" spans="1:2" x14ac:dyDescent="0.25">
      <c r="A16" s="1" t="s">
        <v>24</v>
      </c>
      <c r="B16" s="9" t="s">
        <v>25</v>
      </c>
    </row>
    <row r="17" spans="1:2" x14ac:dyDescent="0.25">
      <c r="A17" s="1" t="s">
        <v>26</v>
      </c>
      <c r="B17" s="9" t="s">
        <v>27</v>
      </c>
    </row>
    <row r="18" spans="1:2" x14ac:dyDescent="0.25">
      <c r="A18" s="1" t="s">
        <v>28</v>
      </c>
      <c r="B18" s="9" t="s">
        <v>29</v>
      </c>
    </row>
    <row r="19" spans="1:2" x14ac:dyDescent="0.25">
      <c r="A19" s="1" t="s">
        <v>30</v>
      </c>
      <c r="B19" s="9" t="s">
        <v>29</v>
      </c>
    </row>
    <row r="20" spans="1:2" x14ac:dyDescent="0.25">
      <c r="A20" s="1" t="s">
        <v>31</v>
      </c>
      <c r="B20" s="9" t="s">
        <v>29</v>
      </c>
    </row>
    <row r="21" spans="1:2" x14ac:dyDescent="0.25">
      <c r="A21" s="1" t="s">
        <v>32</v>
      </c>
      <c r="B21" s="9" t="s">
        <v>29</v>
      </c>
    </row>
    <row r="22" spans="1:2" x14ac:dyDescent="0.25">
      <c r="A22" s="1" t="s">
        <v>33</v>
      </c>
      <c r="B22" s="9" t="s">
        <v>29</v>
      </c>
    </row>
    <row r="23" spans="1:2" x14ac:dyDescent="0.25">
      <c r="A23" s="1" t="s">
        <v>34</v>
      </c>
      <c r="B23" s="9" t="s">
        <v>29</v>
      </c>
    </row>
    <row r="24" spans="1:2" x14ac:dyDescent="0.25">
      <c r="A24" s="1" t="s">
        <v>35</v>
      </c>
      <c r="B24" s="9" t="s">
        <v>29</v>
      </c>
    </row>
    <row r="25" spans="1:2" x14ac:dyDescent="0.25">
      <c r="A25" s="1" t="s">
        <v>36</v>
      </c>
      <c r="B25" s="9" t="s">
        <v>37</v>
      </c>
    </row>
    <row r="26" spans="1:2" x14ac:dyDescent="0.25">
      <c r="A26" s="1" t="s">
        <v>38</v>
      </c>
      <c r="B26" s="9" t="s">
        <v>29</v>
      </c>
    </row>
    <row r="27" spans="1:2" x14ac:dyDescent="0.25">
      <c r="A27" s="1" t="s">
        <v>39</v>
      </c>
      <c r="B27" s="9" t="s">
        <v>29</v>
      </c>
    </row>
    <row r="28" spans="1:2" x14ac:dyDescent="0.25">
      <c r="A28" s="1" t="s">
        <v>40</v>
      </c>
      <c r="B28" s="9" t="s">
        <v>29</v>
      </c>
    </row>
    <row r="29" spans="1:2" x14ac:dyDescent="0.25">
      <c r="A29" s="1" t="s">
        <v>41</v>
      </c>
      <c r="B29" s="9" t="s">
        <v>29</v>
      </c>
    </row>
    <row r="30" spans="1:2" ht="24.75" x14ac:dyDescent="0.25">
      <c r="A30" s="16" t="s">
        <v>42</v>
      </c>
      <c r="B30" s="9" t="s">
        <v>43</v>
      </c>
    </row>
    <row r="31" spans="1:2" x14ac:dyDescent="0.25">
      <c r="A31" s="1" t="s">
        <v>44</v>
      </c>
      <c r="B31" s="9" t="s">
        <v>45</v>
      </c>
    </row>
    <row r="32" spans="1:2" x14ac:dyDescent="0.25">
      <c r="A32" s="14" t="s">
        <v>46</v>
      </c>
      <c r="B32" s="14">
        <v>5</v>
      </c>
    </row>
  </sheetData>
  <pageMargins left="0.70866141732283472" right="0.70866141732283472" top="1.1811023622047245" bottom="0.78740157480314965" header="0.31496062992125984" footer="0.31496062992125984"/>
  <pageSetup paperSize="9" scale="90" orientation="portrait" r:id="rId1"/>
  <headerFooter>
    <oddHeader xml:space="preserve">&amp;L&amp;8Stavba:   Přístavba administrativního objektu KVOP, Údolní 39, 602 00 Brno
Objekt:  SO 09 – Změna stávajícího objektu 
Investor: Kancelář veřejného ochránce práv,   Údolní 39, 602 00 Brno&amp;11
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I25" sqref="I25"/>
    </sheetView>
  </sheetViews>
  <sheetFormatPr defaultRowHeight="15" x14ac:dyDescent="0.25"/>
  <cols>
    <col min="1" max="1" width="39.28515625" style="14" bestFit="1" customWidth="1"/>
    <col min="2" max="2" width="15" style="15" bestFit="1" customWidth="1"/>
    <col min="3" max="3" width="11.28515625" style="15" bestFit="1" customWidth="1"/>
    <col min="4" max="5" width="9.140625" style="4"/>
    <col min="6" max="6" width="0" style="5" hidden="1" customWidth="1"/>
    <col min="7" max="16384" width="9.140625" style="4"/>
  </cols>
  <sheetData>
    <row r="1" spans="1:4" x14ac:dyDescent="0.25">
      <c r="A1" s="6" t="s">
        <v>123</v>
      </c>
      <c r="B1" s="7"/>
      <c r="C1" s="7"/>
      <c r="D1" s="3"/>
    </row>
    <row r="2" spans="1:4" x14ac:dyDescent="0.25">
      <c r="A2" s="1" t="s">
        <v>124</v>
      </c>
      <c r="B2" s="8">
        <f>(Rozpočet!E4)</f>
        <v>0</v>
      </c>
      <c r="C2" s="8"/>
      <c r="D2" s="3"/>
    </row>
    <row r="3" spans="1:4" x14ac:dyDescent="0.25">
      <c r="A3" s="1" t="s">
        <v>125</v>
      </c>
      <c r="B3" s="8">
        <f>B2 * Parametry!B15 / 100</f>
        <v>0</v>
      </c>
      <c r="C3" s="8">
        <f>B2 * Parametry!B16 / 100</f>
        <v>0</v>
      </c>
      <c r="D3" s="3"/>
    </row>
    <row r="4" spans="1:4" x14ac:dyDescent="0.25">
      <c r="A4" s="1" t="s">
        <v>126</v>
      </c>
      <c r="B4" s="8"/>
      <c r="C4" s="8">
        <f>(Rozpočet!E101) + 0</f>
        <v>0</v>
      </c>
      <c r="D4" s="3"/>
    </row>
    <row r="5" spans="1:4" x14ac:dyDescent="0.25">
      <c r="A5" s="1" t="s">
        <v>127</v>
      </c>
      <c r="B5" s="8"/>
      <c r="C5" s="8">
        <f>(Rozpočet!H4) + (Rozpočet!H101) + 0</f>
        <v>0</v>
      </c>
      <c r="D5" s="3"/>
    </row>
    <row r="6" spans="1:4" x14ac:dyDescent="0.25">
      <c r="A6" s="9" t="s">
        <v>128</v>
      </c>
      <c r="B6" s="10">
        <f>B2 + B3</f>
        <v>0</v>
      </c>
      <c r="C6" s="10">
        <f>C2 + C3 + C4 + C5</f>
        <v>0</v>
      </c>
      <c r="D6" s="3"/>
    </row>
    <row r="7" spans="1:4" x14ac:dyDescent="0.25">
      <c r="A7" s="1" t="s">
        <v>129</v>
      </c>
      <c r="B7" s="8"/>
      <c r="C7" s="8">
        <f>(C4 + C5) * Parametry!B17 / 100</f>
        <v>0</v>
      </c>
      <c r="D7" s="3"/>
    </row>
    <row r="8" spans="1:4" x14ac:dyDescent="0.25">
      <c r="A8" s="1" t="s">
        <v>130</v>
      </c>
      <c r="B8" s="8"/>
      <c r="C8" s="8">
        <f>0 + 0</f>
        <v>0</v>
      </c>
      <c r="D8" s="3"/>
    </row>
    <row r="9" spans="1:4" x14ac:dyDescent="0.25">
      <c r="A9" s="1" t="s">
        <v>131</v>
      </c>
      <c r="B9" s="8"/>
      <c r="C9" s="8">
        <f>0 + 0</f>
        <v>0</v>
      </c>
      <c r="D9" s="3"/>
    </row>
    <row r="10" spans="1:4" x14ac:dyDescent="0.25">
      <c r="A10" s="1" t="s">
        <v>132</v>
      </c>
      <c r="B10" s="8"/>
      <c r="C10" s="8">
        <f>(C8 + C9) * Parametry!B18 / 100</f>
        <v>0</v>
      </c>
      <c r="D10" s="3"/>
    </row>
    <row r="11" spans="1:4" x14ac:dyDescent="0.25">
      <c r="A11" s="9" t="s">
        <v>133</v>
      </c>
      <c r="B11" s="10">
        <f>B6</f>
        <v>0</v>
      </c>
      <c r="C11" s="10">
        <f>C6 + C7 + C8 + C9 + C10</f>
        <v>0</v>
      </c>
      <c r="D11" s="3"/>
    </row>
    <row r="12" spans="1:4" x14ac:dyDescent="0.25">
      <c r="A12" s="1" t="s">
        <v>134</v>
      </c>
      <c r="B12" s="8"/>
      <c r="C12" s="8">
        <f>(B11 + C11) * Parametry!B19 / 100</f>
        <v>0</v>
      </c>
      <c r="D12" s="3"/>
    </row>
    <row r="13" spans="1:4" x14ac:dyDescent="0.25">
      <c r="A13" s="1" t="s">
        <v>135</v>
      </c>
      <c r="B13" s="8"/>
      <c r="C13" s="8">
        <f>(B11 + C11) * Parametry!B20 / 100</f>
        <v>0</v>
      </c>
      <c r="D13" s="3"/>
    </row>
    <row r="14" spans="1:4" x14ac:dyDescent="0.25">
      <c r="A14" s="1" t="s">
        <v>136</v>
      </c>
      <c r="B14" s="8"/>
      <c r="C14" s="8">
        <f>(B6 + C6) * Parametry!B21 / 100</f>
        <v>0</v>
      </c>
      <c r="D14" s="3"/>
    </row>
    <row r="15" spans="1:4" x14ac:dyDescent="0.25">
      <c r="A15" s="6" t="s">
        <v>137</v>
      </c>
      <c r="B15" s="7"/>
      <c r="C15" s="7">
        <f>B11 + C11 + C12 + C13 + C14</f>
        <v>0</v>
      </c>
      <c r="D15" s="3"/>
    </row>
    <row r="16" spans="1:4" x14ac:dyDescent="0.25">
      <c r="A16" s="1" t="s">
        <v>10</v>
      </c>
      <c r="B16" s="8"/>
      <c r="C16" s="8"/>
      <c r="D16" s="3"/>
    </row>
    <row r="17" spans="1:4" x14ac:dyDescent="0.25">
      <c r="A17" s="6" t="s">
        <v>138</v>
      </c>
      <c r="B17" s="7"/>
      <c r="C17" s="7"/>
      <c r="D17" s="3"/>
    </row>
    <row r="18" spans="1:4" x14ac:dyDescent="0.25">
      <c r="A18" s="1" t="s">
        <v>139</v>
      </c>
      <c r="B18" s="8"/>
      <c r="C18" s="8">
        <f>C11 * Parametry!B22 / 100</f>
        <v>0</v>
      </c>
      <c r="D18" s="3"/>
    </row>
    <row r="19" spans="1:4" x14ac:dyDescent="0.25">
      <c r="A19" s="1" t="s">
        <v>140</v>
      </c>
      <c r="B19" s="8"/>
      <c r="C19" s="8">
        <f>C11 * Parametry!B23 / 100</f>
        <v>0</v>
      </c>
      <c r="D19" s="3"/>
    </row>
    <row r="20" spans="1:4" x14ac:dyDescent="0.25">
      <c r="A20" s="6" t="s">
        <v>141</v>
      </c>
      <c r="B20" s="7"/>
      <c r="C20" s="7">
        <f>C18 + C19</f>
        <v>0</v>
      </c>
      <c r="D20" s="3"/>
    </row>
    <row r="21" spans="1:4" x14ac:dyDescent="0.25">
      <c r="A21" s="1" t="s">
        <v>142</v>
      </c>
      <c r="B21" s="8"/>
      <c r="C21" s="8">
        <f>Parametry!B24 * Parametry!B27 * (C15 * Parametry!B26)^Parametry!B25</f>
        <v>0</v>
      </c>
      <c r="D21" s="3"/>
    </row>
    <row r="22" spans="1:4" x14ac:dyDescent="0.25">
      <c r="A22" s="1" t="s">
        <v>10</v>
      </c>
      <c r="B22" s="8"/>
      <c r="C22" s="8"/>
      <c r="D22" s="3"/>
    </row>
    <row r="23" spans="1:4" x14ac:dyDescent="0.25">
      <c r="A23" s="11" t="s">
        <v>143</v>
      </c>
      <c r="B23" s="12"/>
      <c r="C23" s="12">
        <f>C15 + C20 + C21</f>
        <v>0</v>
      </c>
      <c r="D23" s="3"/>
    </row>
    <row r="24" spans="1:4" x14ac:dyDescent="0.25">
      <c r="A24" s="1" t="s">
        <v>144</v>
      </c>
      <c r="B24" s="8">
        <f>(SUM(Rozpočet!E3)+SUM(Rozpočet!E16:E74,Rozpočet!E76:E79,Rozpočet!E82:E86,Rozpočet!E88:E100)) + (SUM(Rozpočet!H3)+SUM(Rozpočet!H16:H74,Rozpočet!H76:H79,Rozpočet!H82:H86,Rozpočet!H88:H99)) + B3 + C3 + C7 + C10 + C12 + C13 + C14 + C20 + C21</f>
        <v>0</v>
      </c>
      <c r="C24" s="8">
        <f>B24 * Parametry!B30 / 100</f>
        <v>0</v>
      </c>
      <c r="D24" s="3"/>
    </row>
    <row r="25" spans="1:4" x14ac:dyDescent="0.25">
      <c r="A25" s="11" t="s">
        <v>145</v>
      </c>
      <c r="B25" s="12"/>
      <c r="C25" s="12">
        <f>C23 + C24</f>
        <v>0</v>
      </c>
      <c r="D25" s="3"/>
    </row>
    <row r="26" spans="1:4" x14ac:dyDescent="0.25">
      <c r="A26" s="1" t="s">
        <v>10</v>
      </c>
      <c r="B26" s="8"/>
      <c r="C26" s="8"/>
      <c r="D26" s="3"/>
    </row>
    <row r="27" spans="1:4" x14ac:dyDescent="0.25">
      <c r="A27" s="1" t="s">
        <v>146</v>
      </c>
      <c r="B27" s="8"/>
      <c r="C27" s="8">
        <f>C23 * Parametry!B28 / 100</f>
        <v>0</v>
      </c>
      <c r="D27" s="3"/>
    </row>
    <row r="28" spans="1:4" x14ac:dyDescent="0.25">
      <c r="A28" s="1" t="s">
        <v>146</v>
      </c>
      <c r="B28" s="8"/>
      <c r="C28" s="8">
        <f>C23 * Parametry!B29 / 100</f>
        <v>0</v>
      </c>
      <c r="D28" s="3"/>
    </row>
    <row r="29" spans="1:4" x14ac:dyDescent="0.25">
      <c r="A29" s="6" t="s">
        <v>147</v>
      </c>
      <c r="B29" s="13" t="s">
        <v>49</v>
      </c>
      <c r="C29" s="13" t="s">
        <v>52</v>
      </c>
      <c r="D29" s="3"/>
    </row>
    <row r="30" spans="1:4" x14ac:dyDescent="0.25">
      <c r="A30" s="1" t="s">
        <v>56</v>
      </c>
      <c r="B30" s="8">
        <f>(Rozpočet!E4)</f>
        <v>0</v>
      </c>
      <c r="C30" s="8">
        <f>(Rozpočet!H4)</f>
        <v>0</v>
      </c>
      <c r="D30" s="3"/>
    </row>
    <row r="31" spans="1:4" x14ac:dyDescent="0.25">
      <c r="A31" s="1" t="s">
        <v>57</v>
      </c>
      <c r="B31" s="8">
        <f>(Rozpočet!E14)</f>
        <v>0</v>
      </c>
      <c r="C31" s="8">
        <f>(Rozpočet!H14)</f>
        <v>0</v>
      </c>
      <c r="D31" s="3"/>
    </row>
    <row r="32" spans="1:4" x14ac:dyDescent="0.25">
      <c r="A32" s="1" t="s">
        <v>61</v>
      </c>
      <c r="B32" s="8">
        <f>(Rozpočet!E101)</f>
        <v>0</v>
      </c>
      <c r="C32" s="8">
        <f>(Rozpočet!H101)</f>
        <v>0</v>
      </c>
      <c r="D32" s="3"/>
    </row>
    <row r="33" spans="1:4" x14ac:dyDescent="0.25">
      <c r="A33" s="1" t="s">
        <v>148</v>
      </c>
      <c r="B33" s="8">
        <f>(Rozpočet!E80)</f>
        <v>0</v>
      </c>
      <c r="C33" s="8">
        <f>(Rozpočet!H80)</f>
        <v>0</v>
      </c>
      <c r="D33" s="3"/>
    </row>
    <row r="34" spans="1:4" x14ac:dyDescent="0.25">
      <c r="A34" s="1" t="s">
        <v>149</v>
      </c>
      <c r="B34" s="8">
        <f>(Rozpočet!E87)</f>
        <v>0</v>
      </c>
      <c r="C34" s="8">
        <f>(Rozpočet!H87)</f>
        <v>0</v>
      </c>
      <c r="D34" s="3"/>
    </row>
    <row r="35" spans="1:4" x14ac:dyDescent="0.25">
      <c r="A35" s="1" t="s">
        <v>10</v>
      </c>
      <c r="B35" s="8"/>
      <c r="C35" s="8"/>
      <c r="D35" s="3"/>
    </row>
  </sheetData>
  <printOptions horizontalCentered="1"/>
  <pageMargins left="0.70866141732283472" right="0.70866141732283472" top="1.1811023622047245" bottom="0.78740157480314965" header="0.31496062992125984" footer="0.31496062992125984"/>
  <pageSetup paperSize="9" orientation="portrait" r:id="rId1"/>
  <headerFooter>
    <oddHeader xml:space="preserve">&amp;L&amp;9Stavba:   Přístavba administrativního objektu KVOP, Údolní 39, 602 00 Brno
Objekt:  SO 09 – Změna stávajícího objektu 
Investor: Kancelář veřejného ochránce práv,   Údolní 39, 602 00 Brno&amp;11
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topLeftCell="A73" workbookViewId="0">
      <selection activeCell="A107" sqref="A107"/>
    </sheetView>
  </sheetViews>
  <sheetFormatPr defaultRowHeight="15" x14ac:dyDescent="0.25"/>
  <cols>
    <col min="1" max="1" width="99.42578125" style="14" bestFit="1" customWidth="1"/>
    <col min="2" max="2" width="5.5703125" style="14" bestFit="1" customWidth="1"/>
    <col min="3" max="3" width="6.42578125" style="15" bestFit="1" customWidth="1"/>
    <col min="4" max="4" width="6.5703125" style="15" customWidth="1"/>
    <col min="5" max="5" width="9.5703125" style="15" customWidth="1"/>
    <col min="6" max="6" width="6.85546875" style="14" customWidth="1"/>
    <col min="7" max="7" width="5.140625" style="15" customWidth="1"/>
    <col min="8" max="8" width="7.42578125" style="15" customWidth="1"/>
    <col min="9" max="9" width="8.85546875" style="15" bestFit="1" customWidth="1"/>
    <col min="10" max="10" width="11.42578125" style="15" bestFit="1" customWidth="1"/>
    <col min="11" max="11" width="9" style="5" hidden="1" customWidth="1"/>
    <col min="12" max="16384" width="9.140625" style="4"/>
  </cols>
  <sheetData>
    <row r="1" spans="1:11" x14ac:dyDescent="0.25">
      <c r="A1" s="1" t="s">
        <v>0</v>
      </c>
      <c r="B1" s="1" t="s">
        <v>47</v>
      </c>
      <c r="C1" s="2" t="s">
        <v>48</v>
      </c>
      <c r="D1" s="2" t="s">
        <v>49</v>
      </c>
      <c r="E1" s="2" t="s">
        <v>50</v>
      </c>
      <c r="F1" s="1" t="s">
        <v>51</v>
      </c>
      <c r="G1" s="2" t="s">
        <v>52</v>
      </c>
      <c r="H1" s="2" t="s">
        <v>53</v>
      </c>
      <c r="I1" s="2" t="s">
        <v>54</v>
      </c>
      <c r="J1" s="2" t="s">
        <v>55</v>
      </c>
      <c r="K1" s="5">
        <f>Parametry!B32/100*E16+Parametry!B32/100*E17+Parametry!B32/100*E18+Parametry!B32/100*E19+Parametry!B32/100*E21+Parametry!B32/100*E22+Parametry!B32/100*E23+Parametry!B32/100*E24+Parametry!B32/100*E25+Parametry!B32/100*E26+Parametry!B32/100*E27+Parametry!B32/100*E28+Parametry!B32/100*E30+Parametry!B32/100*E32+Parametry!B32/100*E33+Parametry!B32/100*E35+Parametry!B32/100*E36+Parametry!B32/100*E37+Parametry!B32/100*E38+Parametry!B32/100*E39+Parametry!B32/100*E42+Parametry!B32/100*E43+Parametry!B32/100*E44</f>
        <v>0</v>
      </c>
    </row>
    <row r="2" spans="1:11" x14ac:dyDescent="0.25">
      <c r="A2" s="19" t="s">
        <v>56</v>
      </c>
      <c r="B2" s="19" t="s">
        <v>10</v>
      </c>
      <c r="C2" s="20"/>
      <c r="D2" s="12"/>
      <c r="E2" s="12"/>
      <c r="F2" s="11" t="s">
        <v>10</v>
      </c>
      <c r="G2" s="12"/>
      <c r="H2" s="12"/>
      <c r="I2" s="12"/>
      <c r="J2" s="12"/>
      <c r="K2" s="5">
        <f>K1+Parametry!B32/100*E45+Parametry!B32/100*E46+Parametry!B32/100*E47+Parametry!B32/100*E48+Parametry!B32/100*E49+Parametry!B32/100*E50+Parametry!B32/100*E51+Parametry!B32/100*E52+Parametry!B32/100*E53+Parametry!B32/100*E54+Parametry!B32/100*E55+Parametry!B32/100*E56+Parametry!B32/100*E57+Parametry!B32/100*E59+Parametry!B32/100*E62+Parametry!B32/100*E63+Parametry!B32/100*E66+Parametry!B32/100*E69+Parametry!B32/100*E71+Parametry!B32/100*E72+Parametry!B32/100*E73+Parametry!B32/100*E74+Parametry!B32/100*E89</f>
        <v>0</v>
      </c>
    </row>
    <row r="3" spans="1:11" x14ac:dyDescent="0.25">
      <c r="A3" s="21" t="s">
        <v>57</v>
      </c>
      <c r="B3" s="21" t="s">
        <v>58</v>
      </c>
      <c r="C3" s="22">
        <v>1</v>
      </c>
      <c r="D3" s="8">
        <f>E14</f>
        <v>0</v>
      </c>
      <c r="E3" s="8">
        <f>C3*D3</f>
        <v>0</v>
      </c>
      <c r="F3" s="1" t="s">
        <v>10</v>
      </c>
      <c r="G3" s="8">
        <f>H14</f>
        <v>0</v>
      </c>
      <c r="H3" s="8">
        <f>C3*G3</f>
        <v>0</v>
      </c>
      <c r="I3" s="8">
        <f>D3+G3</f>
        <v>0</v>
      </c>
      <c r="J3" s="8">
        <f>E3+H3</f>
        <v>0</v>
      </c>
    </row>
    <row r="4" spans="1:11" x14ac:dyDescent="0.25">
      <c r="A4" s="19" t="s">
        <v>59</v>
      </c>
      <c r="B4" s="19" t="s">
        <v>10</v>
      </c>
      <c r="C4" s="20"/>
      <c r="D4" s="12"/>
      <c r="E4" s="12">
        <f>SUM(E3:E3)</f>
        <v>0</v>
      </c>
      <c r="F4" s="11" t="s">
        <v>10</v>
      </c>
      <c r="G4" s="12"/>
      <c r="H4" s="12">
        <f>SUM(H3:H3)</f>
        <v>0</v>
      </c>
      <c r="I4" s="12"/>
      <c r="J4" s="12">
        <f>SUM(J3:J3)</f>
        <v>0</v>
      </c>
    </row>
    <row r="5" spans="1:11" x14ac:dyDescent="0.25">
      <c r="A5" s="19" t="s">
        <v>57</v>
      </c>
      <c r="B5" s="19" t="s">
        <v>10</v>
      </c>
      <c r="C5" s="20"/>
      <c r="D5" s="12"/>
      <c r="E5" s="12"/>
      <c r="F5" s="11" t="s">
        <v>10</v>
      </c>
      <c r="G5" s="12"/>
      <c r="H5" s="12"/>
      <c r="I5" s="12"/>
      <c r="J5" s="12"/>
    </row>
    <row r="6" spans="1:11" x14ac:dyDescent="0.25">
      <c r="A6" s="21" t="s">
        <v>150</v>
      </c>
      <c r="B6" s="21" t="s">
        <v>58</v>
      </c>
      <c r="C6" s="22">
        <v>0</v>
      </c>
      <c r="D6" s="8"/>
      <c r="E6" s="8">
        <v>0</v>
      </c>
      <c r="F6" s="1" t="s">
        <v>10</v>
      </c>
      <c r="G6" s="8"/>
      <c r="H6" s="8">
        <v>0</v>
      </c>
      <c r="I6" s="8">
        <f t="shared" ref="I6:J13" si="0">D6+G6</f>
        <v>0</v>
      </c>
      <c r="J6" s="8">
        <f t="shared" si="0"/>
        <v>0</v>
      </c>
    </row>
    <row r="7" spans="1:11" x14ac:dyDescent="0.25">
      <c r="A7" s="21" t="s">
        <v>151</v>
      </c>
      <c r="B7" s="21" t="s">
        <v>58</v>
      </c>
      <c r="C7" s="22">
        <v>1</v>
      </c>
      <c r="D7" s="8"/>
      <c r="E7" s="8">
        <f t="shared" ref="E7:E13" si="1">C7*D7</f>
        <v>0</v>
      </c>
      <c r="F7" s="1" t="s">
        <v>10</v>
      </c>
      <c r="G7" s="8"/>
      <c r="H7" s="8">
        <f t="shared" ref="H7:H13" si="2">C7*G7</f>
        <v>0</v>
      </c>
      <c r="I7" s="8">
        <f t="shared" si="0"/>
        <v>0</v>
      </c>
      <c r="J7" s="8">
        <f t="shared" si="0"/>
        <v>0</v>
      </c>
    </row>
    <row r="8" spans="1:11" x14ac:dyDescent="0.25">
      <c r="A8" s="21" t="s">
        <v>152</v>
      </c>
      <c r="B8" s="21" t="s">
        <v>58</v>
      </c>
      <c r="C8" s="22">
        <v>4</v>
      </c>
      <c r="D8" s="8"/>
      <c r="E8" s="8">
        <f t="shared" si="1"/>
        <v>0</v>
      </c>
      <c r="F8" s="1" t="s">
        <v>10</v>
      </c>
      <c r="G8" s="8"/>
      <c r="H8" s="8">
        <f t="shared" si="2"/>
        <v>0</v>
      </c>
      <c r="I8" s="8">
        <f t="shared" si="0"/>
        <v>0</v>
      </c>
      <c r="J8" s="8">
        <f t="shared" si="0"/>
        <v>0</v>
      </c>
    </row>
    <row r="9" spans="1:11" x14ac:dyDescent="0.25">
      <c r="A9" s="21" t="s">
        <v>153</v>
      </c>
      <c r="B9" s="21" t="s">
        <v>58</v>
      </c>
      <c r="C9" s="22">
        <v>2</v>
      </c>
      <c r="D9" s="8"/>
      <c r="E9" s="8">
        <f t="shared" si="1"/>
        <v>0</v>
      </c>
      <c r="F9" s="1" t="s">
        <v>10</v>
      </c>
      <c r="G9" s="8"/>
      <c r="H9" s="8">
        <f t="shared" si="2"/>
        <v>0</v>
      </c>
      <c r="I9" s="8">
        <f t="shared" si="0"/>
        <v>0</v>
      </c>
      <c r="J9" s="8">
        <f t="shared" si="0"/>
        <v>0</v>
      </c>
    </row>
    <row r="10" spans="1:11" x14ac:dyDescent="0.25">
      <c r="A10" s="21" t="s">
        <v>154</v>
      </c>
      <c r="B10" s="21" t="s">
        <v>58</v>
      </c>
      <c r="C10" s="22">
        <v>9</v>
      </c>
      <c r="D10" s="8"/>
      <c r="E10" s="8">
        <f t="shared" si="1"/>
        <v>0</v>
      </c>
      <c r="F10" s="1" t="s">
        <v>10</v>
      </c>
      <c r="G10" s="8"/>
      <c r="H10" s="8">
        <f t="shared" si="2"/>
        <v>0</v>
      </c>
      <c r="I10" s="8">
        <f t="shared" si="0"/>
        <v>0</v>
      </c>
      <c r="J10" s="8">
        <f t="shared" si="0"/>
        <v>0</v>
      </c>
    </row>
    <row r="11" spans="1:11" x14ac:dyDescent="0.25">
      <c r="A11" s="21" t="s">
        <v>155</v>
      </c>
      <c r="B11" s="21" t="s">
        <v>58</v>
      </c>
      <c r="C11" s="22">
        <v>9</v>
      </c>
      <c r="D11" s="8"/>
      <c r="E11" s="8">
        <f t="shared" si="1"/>
        <v>0</v>
      </c>
      <c r="F11" s="1" t="s">
        <v>10</v>
      </c>
      <c r="G11" s="8"/>
      <c r="H11" s="8">
        <f t="shared" si="2"/>
        <v>0</v>
      </c>
      <c r="I11" s="8">
        <f t="shared" si="0"/>
        <v>0</v>
      </c>
      <c r="J11" s="8">
        <f t="shared" si="0"/>
        <v>0</v>
      </c>
    </row>
    <row r="12" spans="1:11" x14ac:dyDescent="0.25">
      <c r="A12" s="21" t="s">
        <v>156</v>
      </c>
      <c r="B12" s="21" t="s">
        <v>58</v>
      </c>
      <c r="C12" s="22">
        <v>21</v>
      </c>
      <c r="D12" s="8"/>
      <c r="E12" s="8">
        <f t="shared" si="1"/>
        <v>0</v>
      </c>
      <c r="F12" s="1" t="s">
        <v>10</v>
      </c>
      <c r="G12" s="8"/>
      <c r="H12" s="8">
        <f t="shared" si="2"/>
        <v>0</v>
      </c>
      <c r="I12" s="8">
        <f t="shared" si="0"/>
        <v>0</v>
      </c>
      <c r="J12" s="8">
        <f t="shared" si="0"/>
        <v>0</v>
      </c>
    </row>
    <row r="13" spans="1:11" x14ac:dyDescent="0.25">
      <c r="A13" s="21" t="s">
        <v>157</v>
      </c>
      <c r="B13" s="21" t="s">
        <v>58</v>
      </c>
      <c r="C13" s="22">
        <v>3</v>
      </c>
      <c r="D13" s="8"/>
      <c r="E13" s="8">
        <f t="shared" si="1"/>
        <v>0</v>
      </c>
      <c r="F13" s="1" t="s">
        <v>10</v>
      </c>
      <c r="G13" s="8"/>
      <c r="H13" s="8">
        <f t="shared" si="2"/>
        <v>0</v>
      </c>
      <c r="I13" s="8">
        <f t="shared" si="0"/>
        <v>0</v>
      </c>
      <c r="J13" s="8">
        <f t="shared" si="0"/>
        <v>0</v>
      </c>
    </row>
    <row r="14" spans="1:11" x14ac:dyDescent="0.25">
      <c r="A14" s="19" t="s">
        <v>60</v>
      </c>
      <c r="B14" s="19" t="s">
        <v>10</v>
      </c>
      <c r="C14" s="20"/>
      <c r="D14" s="12"/>
      <c r="E14" s="12">
        <f>SUM(E6:E13)</f>
        <v>0</v>
      </c>
      <c r="F14" s="11" t="s">
        <v>10</v>
      </c>
      <c r="G14" s="12"/>
      <c r="H14" s="12">
        <f>SUM(H6:H13)</f>
        <v>0</v>
      </c>
      <c r="I14" s="12"/>
      <c r="J14" s="12">
        <f>SUM(J6:J13)</f>
        <v>0</v>
      </c>
    </row>
    <row r="15" spans="1:11" x14ac:dyDescent="0.25">
      <c r="A15" s="19" t="s">
        <v>61</v>
      </c>
      <c r="B15" s="19" t="s">
        <v>10</v>
      </c>
      <c r="C15" s="20"/>
      <c r="D15" s="12"/>
      <c r="E15" s="12"/>
      <c r="F15" s="11" t="s">
        <v>10</v>
      </c>
      <c r="G15" s="12"/>
      <c r="H15" s="12"/>
      <c r="I15" s="12"/>
      <c r="J15" s="12"/>
    </row>
    <row r="16" spans="1:11" x14ac:dyDescent="0.25">
      <c r="A16" s="21" t="s">
        <v>158</v>
      </c>
      <c r="B16" s="21" t="s">
        <v>58</v>
      </c>
      <c r="C16" s="22">
        <v>129</v>
      </c>
      <c r="D16" s="8"/>
      <c r="E16" s="8">
        <f>C16*D16</f>
        <v>0</v>
      </c>
      <c r="F16" s="1" t="s">
        <v>10</v>
      </c>
      <c r="G16" s="8"/>
      <c r="H16" s="8">
        <f>C16*G16</f>
        <v>0</v>
      </c>
      <c r="I16" s="8">
        <f t="shared" ref="I16:J19" si="3">D16+G16</f>
        <v>0</v>
      </c>
      <c r="J16" s="8">
        <f t="shared" si="3"/>
        <v>0</v>
      </c>
    </row>
    <row r="17" spans="1:10" x14ac:dyDescent="0.25">
      <c r="A17" s="21" t="s">
        <v>160</v>
      </c>
      <c r="B17" s="21" t="s">
        <v>58</v>
      </c>
      <c r="C17" s="22">
        <v>19</v>
      </c>
      <c r="D17" s="8"/>
      <c r="E17" s="8">
        <f>C17*D17</f>
        <v>0</v>
      </c>
      <c r="F17" s="1" t="s">
        <v>10</v>
      </c>
      <c r="G17" s="8"/>
      <c r="H17" s="8">
        <f>C17*G17</f>
        <v>0</v>
      </c>
      <c r="I17" s="8">
        <f t="shared" si="3"/>
        <v>0</v>
      </c>
      <c r="J17" s="8">
        <f t="shared" si="3"/>
        <v>0</v>
      </c>
    </row>
    <row r="18" spans="1:10" x14ac:dyDescent="0.25">
      <c r="A18" s="21" t="s">
        <v>159</v>
      </c>
      <c r="B18" s="21" t="s">
        <v>58</v>
      </c>
      <c r="C18" s="22">
        <v>3</v>
      </c>
      <c r="D18" s="8"/>
      <c r="E18" s="8">
        <f>C18*D18</f>
        <v>0</v>
      </c>
      <c r="F18" s="1" t="s">
        <v>10</v>
      </c>
      <c r="G18" s="8"/>
      <c r="H18" s="8">
        <f>C18*G18</f>
        <v>0</v>
      </c>
      <c r="I18" s="8">
        <f t="shared" si="3"/>
        <v>0</v>
      </c>
      <c r="J18" s="8">
        <f t="shared" si="3"/>
        <v>0</v>
      </c>
    </row>
    <row r="19" spans="1:10" x14ac:dyDescent="0.25">
      <c r="A19" s="21" t="s">
        <v>161</v>
      </c>
      <c r="B19" s="21" t="s">
        <v>58</v>
      </c>
      <c r="C19" s="22">
        <v>35</v>
      </c>
      <c r="D19" s="8"/>
      <c r="E19" s="8">
        <f>C19*D19</f>
        <v>0</v>
      </c>
      <c r="F19" s="1" t="s">
        <v>10</v>
      </c>
      <c r="G19" s="8"/>
      <c r="H19" s="8">
        <f>C19*G19</f>
        <v>0</v>
      </c>
      <c r="I19" s="8">
        <f t="shared" si="3"/>
        <v>0</v>
      </c>
      <c r="J19" s="8">
        <f t="shared" si="3"/>
        <v>0</v>
      </c>
    </row>
    <row r="20" spans="1:10" x14ac:dyDescent="0.25">
      <c r="A20" s="23" t="s">
        <v>62</v>
      </c>
      <c r="B20" s="23" t="s">
        <v>10</v>
      </c>
      <c r="C20" s="24"/>
      <c r="D20" s="18"/>
      <c r="E20" s="18"/>
      <c r="F20" s="17" t="s">
        <v>10</v>
      </c>
      <c r="G20" s="18"/>
      <c r="H20" s="18"/>
      <c r="I20" s="18"/>
      <c r="J20" s="18"/>
    </row>
    <row r="21" spans="1:10" x14ac:dyDescent="0.25">
      <c r="A21" s="21" t="s">
        <v>162</v>
      </c>
      <c r="B21" s="21" t="s">
        <v>58</v>
      </c>
      <c r="C21" s="22">
        <v>10</v>
      </c>
      <c r="D21" s="8"/>
      <c r="E21" s="8">
        <f t="shared" ref="E21:E26" si="4">C21*D21</f>
        <v>0</v>
      </c>
      <c r="F21" s="1" t="s">
        <v>10</v>
      </c>
      <c r="G21" s="8"/>
      <c r="H21" s="8">
        <f t="shared" ref="H21:H26" si="5">C21*G21</f>
        <v>0</v>
      </c>
      <c r="I21" s="8">
        <f t="shared" ref="I21:J26" si="6">D21+G21</f>
        <v>0</v>
      </c>
      <c r="J21" s="8">
        <f t="shared" si="6"/>
        <v>0</v>
      </c>
    </row>
    <row r="22" spans="1:10" x14ac:dyDescent="0.25">
      <c r="A22" s="21" t="s">
        <v>163</v>
      </c>
      <c r="B22" s="21" t="s">
        <v>58</v>
      </c>
      <c r="C22" s="22">
        <v>20</v>
      </c>
      <c r="D22" s="8"/>
      <c r="E22" s="8">
        <f t="shared" si="4"/>
        <v>0</v>
      </c>
      <c r="F22" s="1" t="s">
        <v>10</v>
      </c>
      <c r="G22" s="8"/>
      <c r="H22" s="8">
        <f t="shared" si="5"/>
        <v>0</v>
      </c>
      <c r="I22" s="8">
        <f t="shared" si="6"/>
        <v>0</v>
      </c>
      <c r="J22" s="8">
        <f t="shared" si="6"/>
        <v>0</v>
      </c>
    </row>
    <row r="23" spans="1:10" x14ac:dyDescent="0.25">
      <c r="A23" s="21" t="s">
        <v>164</v>
      </c>
      <c r="B23" s="21" t="s">
        <v>58</v>
      </c>
      <c r="C23" s="22">
        <v>20</v>
      </c>
      <c r="D23" s="8"/>
      <c r="E23" s="8">
        <f t="shared" si="4"/>
        <v>0</v>
      </c>
      <c r="F23" s="1" t="s">
        <v>10</v>
      </c>
      <c r="G23" s="8"/>
      <c r="H23" s="8">
        <f t="shared" si="5"/>
        <v>0</v>
      </c>
      <c r="I23" s="8">
        <f t="shared" si="6"/>
        <v>0</v>
      </c>
      <c r="J23" s="8">
        <f t="shared" si="6"/>
        <v>0</v>
      </c>
    </row>
    <row r="24" spans="1:10" x14ac:dyDescent="0.25">
      <c r="A24" s="21" t="s">
        <v>165</v>
      </c>
      <c r="B24" s="21" t="s">
        <v>63</v>
      </c>
      <c r="C24" s="22">
        <v>35</v>
      </c>
      <c r="D24" s="8"/>
      <c r="E24" s="8">
        <f t="shared" si="4"/>
        <v>0</v>
      </c>
      <c r="F24" s="1" t="s">
        <v>10</v>
      </c>
      <c r="G24" s="8"/>
      <c r="H24" s="8">
        <f t="shared" si="5"/>
        <v>0</v>
      </c>
      <c r="I24" s="8">
        <f t="shared" si="6"/>
        <v>0</v>
      </c>
      <c r="J24" s="8">
        <f t="shared" si="6"/>
        <v>0</v>
      </c>
    </row>
    <row r="25" spans="1:10" x14ac:dyDescent="0.25">
      <c r="A25" s="21" t="s">
        <v>166</v>
      </c>
      <c r="B25" s="21" t="s">
        <v>63</v>
      </c>
      <c r="C25" s="22">
        <v>15</v>
      </c>
      <c r="D25" s="8"/>
      <c r="E25" s="8">
        <f t="shared" si="4"/>
        <v>0</v>
      </c>
      <c r="F25" s="1" t="s">
        <v>10</v>
      </c>
      <c r="G25" s="8"/>
      <c r="H25" s="8">
        <f t="shared" si="5"/>
        <v>0</v>
      </c>
      <c r="I25" s="8">
        <f t="shared" si="6"/>
        <v>0</v>
      </c>
      <c r="J25" s="8">
        <f t="shared" si="6"/>
        <v>0</v>
      </c>
    </row>
    <row r="26" spans="1:10" x14ac:dyDescent="0.25">
      <c r="A26" s="21" t="s">
        <v>167</v>
      </c>
      <c r="B26" s="21" t="s">
        <v>63</v>
      </c>
      <c r="C26" s="22">
        <v>40</v>
      </c>
      <c r="D26" s="8"/>
      <c r="E26" s="8">
        <f t="shared" si="4"/>
        <v>0</v>
      </c>
      <c r="F26" s="1" t="s">
        <v>10</v>
      </c>
      <c r="G26" s="8"/>
      <c r="H26" s="8">
        <f t="shared" si="5"/>
        <v>0</v>
      </c>
      <c r="I26" s="8">
        <f t="shared" si="6"/>
        <v>0</v>
      </c>
      <c r="J26" s="8">
        <f t="shared" si="6"/>
        <v>0</v>
      </c>
    </row>
    <row r="27" spans="1:10" x14ac:dyDescent="0.25">
      <c r="A27" s="21" t="s">
        <v>168</v>
      </c>
      <c r="B27" s="21" t="s">
        <v>63</v>
      </c>
      <c r="C27" s="22">
        <v>36</v>
      </c>
      <c r="D27" s="8"/>
      <c r="E27" s="8">
        <f>C27*D27</f>
        <v>0</v>
      </c>
      <c r="F27" s="1" t="s">
        <v>10</v>
      </c>
      <c r="G27" s="8"/>
      <c r="H27" s="8">
        <f>C27*G27</f>
        <v>0</v>
      </c>
      <c r="I27" s="8">
        <f>D27+G27</f>
        <v>0</v>
      </c>
      <c r="J27" s="8">
        <f>E27+H27</f>
        <v>0</v>
      </c>
    </row>
    <row r="28" spans="1:10" x14ac:dyDescent="0.25">
      <c r="A28" s="21" t="s">
        <v>169</v>
      </c>
      <c r="B28" s="21" t="s">
        <v>58</v>
      </c>
      <c r="C28" s="22">
        <v>12</v>
      </c>
      <c r="D28" s="8"/>
      <c r="E28" s="8">
        <f>C28*D28</f>
        <v>0</v>
      </c>
      <c r="F28" s="1" t="s">
        <v>10</v>
      </c>
      <c r="G28" s="8"/>
      <c r="H28" s="8">
        <f>C28*G28</f>
        <v>0</v>
      </c>
      <c r="I28" s="8">
        <f>D28+G28</f>
        <v>0</v>
      </c>
      <c r="J28" s="8">
        <f>E28+H28</f>
        <v>0</v>
      </c>
    </row>
    <row r="29" spans="1:10" x14ac:dyDescent="0.25">
      <c r="A29" s="23" t="s">
        <v>64</v>
      </c>
      <c r="B29" s="23" t="s">
        <v>10</v>
      </c>
      <c r="C29" s="24"/>
      <c r="D29" s="18"/>
      <c r="E29" s="18"/>
      <c r="F29" s="17" t="s">
        <v>10</v>
      </c>
      <c r="G29" s="18"/>
      <c r="H29" s="18"/>
      <c r="I29" s="18"/>
      <c r="J29" s="18"/>
    </row>
    <row r="30" spans="1:10" x14ac:dyDescent="0.25">
      <c r="A30" s="21" t="s">
        <v>65</v>
      </c>
      <c r="B30" s="21" t="s">
        <v>63</v>
      </c>
      <c r="C30" s="22">
        <v>40</v>
      </c>
      <c r="D30" s="8"/>
      <c r="E30" s="8">
        <f>C30*D30</f>
        <v>0</v>
      </c>
      <c r="F30" s="1" t="s">
        <v>10</v>
      </c>
      <c r="G30" s="8"/>
      <c r="H30" s="8">
        <f>C30*G30</f>
        <v>0</v>
      </c>
      <c r="I30" s="8">
        <f>D30+G30</f>
        <v>0</v>
      </c>
      <c r="J30" s="8">
        <f>E30+H30</f>
        <v>0</v>
      </c>
    </row>
    <row r="31" spans="1:10" x14ac:dyDescent="0.25">
      <c r="A31" s="23" t="s">
        <v>66</v>
      </c>
      <c r="B31" s="23" t="s">
        <v>10</v>
      </c>
      <c r="C31" s="24"/>
      <c r="D31" s="18"/>
      <c r="E31" s="18"/>
      <c r="F31" s="17" t="s">
        <v>10</v>
      </c>
      <c r="G31" s="18"/>
      <c r="H31" s="18"/>
      <c r="I31" s="18"/>
      <c r="J31" s="18"/>
    </row>
    <row r="32" spans="1:10" x14ac:dyDescent="0.25">
      <c r="A32" s="21" t="s">
        <v>67</v>
      </c>
      <c r="B32" s="21" t="s">
        <v>63</v>
      </c>
      <c r="C32" s="22">
        <v>20</v>
      </c>
      <c r="D32" s="8"/>
      <c r="E32" s="8">
        <f>C32*D32</f>
        <v>0</v>
      </c>
      <c r="F32" s="1" t="s">
        <v>10</v>
      </c>
      <c r="G32" s="8"/>
      <c r="H32" s="8">
        <f>C32*G32</f>
        <v>0</v>
      </c>
      <c r="I32" s="8">
        <f>D32+G32</f>
        <v>0</v>
      </c>
      <c r="J32" s="8">
        <f>E32+H32</f>
        <v>0</v>
      </c>
    </row>
    <row r="33" spans="1:10" x14ac:dyDescent="0.25">
      <c r="A33" s="21" t="s">
        <v>68</v>
      </c>
      <c r="B33" s="21" t="s">
        <v>63</v>
      </c>
      <c r="C33" s="22">
        <v>260</v>
      </c>
      <c r="D33" s="8"/>
      <c r="E33" s="8">
        <f>C33*D33</f>
        <v>0</v>
      </c>
      <c r="F33" s="1" t="s">
        <v>10</v>
      </c>
      <c r="G33" s="8"/>
      <c r="H33" s="8">
        <f>C33*G33</f>
        <v>0</v>
      </c>
      <c r="I33" s="8">
        <f>D33+G33</f>
        <v>0</v>
      </c>
      <c r="J33" s="8">
        <f>E33+H33</f>
        <v>0</v>
      </c>
    </row>
    <row r="34" spans="1:10" x14ac:dyDescent="0.25">
      <c r="A34" s="23" t="s">
        <v>66</v>
      </c>
      <c r="B34" s="23" t="s">
        <v>10</v>
      </c>
      <c r="C34" s="24"/>
      <c r="D34" s="18"/>
      <c r="E34" s="18"/>
      <c r="F34" s="17" t="s">
        <v>10</v>
      </c>
      <c r="G34" s="18"/>
      <c r="H34" s="18"/>
      <c r="I34" s="18"/>
      <c r="J34" s="18"/>
    </row>
    <row r="35" spans="1:10" x14ac:dyDescent="0.25">
      <c r="A35" s="21" t="s">
        <v>69</v>
      </c>
      <c r="B35" s="21" t="s">
        <v>63</v>
      </c>
      <c r="C35" s="22">
        <v>840</v>
      </c>
      <c r="D35" s="8"/>
      <c r="E35" s="8">
        <f>C35*D35</f>
        <v>0</v>
      </c>
      <c r="F35" s="1" t="s">
        <v>10</v>
      </c>
      <c r="G35" s="8"/>
      <c r="H35" s="8">
        <f>C35*G35</f>
        <v>0</v>
      </c>
      <c r="I35" s="8">
        <f t="shared" ref="I35:J39" si="7">D35+G35</f>
        <v>0</v>
      </c>
      <c r="J35" s="8">
        <f t="shared" si="7"/>
        <v>0</v>
      </c>
    </row>
    <row r="36" spans="1:10" x14ac:dyDescent="0.25">
      <c r="A36" s="21" t="s">
        <v>70</v>
      </c>
      <c r="B36" s="21" t="s">
        <v>63</v>
      </c>
      <c r="C36" s="22">
        <v>730</v>
      </c>
      <c r="D36" s="8"/>
      <c r="E36" s="8">
        <f>C36*D36</f>
        <v>0</v>
      </c>
      <c r="F36" s="1" t="s">
        <v>10</v>
      </c>
      <c r="G36" s="8"/>
      <c r="H36" s="8">
        <f>C36*G36</f>
        <v>0</v>
      </c>
      <c r="I36" s="8">
        <f t="shared" si="7"/>
        <v>0</v>
      </c>
      <c r="J36" s="8">
        <f t="shared" si="7"/>
        <v>0</v>
      </c>
    </row>
    <row r="37" spans="1:10" x14ac:dyDescent="0.25">
      <c r="A37" s="21" t="s">
        <v>71</v>
      </c>
      <c r="B37" s="21" t="s">
        <v>63</v>
      </c>
      <c r="C37" s="22">
        <v>20</v>
      </c>
      <c r="D37" s="8"/>
      <c r="E37" s="8">
        <f>C37*D37</f>
        <v>0</v>
      </c>
      <c r="F37" s="1" t="s">
        <v>10</v>
      </c>
      <c r="G37" s="8"/>
      <c r="H37" s="8">
        <f>C37*G37</f>
        <v>0</v>
      </c>
      <c r="I37" s="8">
        <f t="shared" si="7"/>
        <v>0</v>
      </c>
      <c r="J37" s="8">
        <f t="shared" si="7"/>
        <v>0</v>
      </c>
    </row>
    <row r="38" spans="1:10" x14ac:dyDescent="0.25">
      <c r="A38" s="21" t="s">
        <v>72</v>
      </c>
      <c r="B38" s="21" t="s">
        <v>63</v>
      </c>
      <c r="C38" s="22">
        <v>12</v>
      </c>
      <c r="D38" s="8"/>
      <c r="E38" s="8">
        <f>C38*D38</f>
        <v>0</v>
      </c>
      <c r="F38" s="1" t="s">
        <v>10</v>
      </c>
      <c r="G38" s="8"/>
      <c r="H38" s="8">
        <f>C38*G38</f>
        <v>0</v>
      </c>
      <c r="I38" s="8">
        <f t="shared" si="7"/>
        <v>0</v>
      </c>
      <c r="J38" s="8">
        <f t="shared" si="7"/>
        <v>0</v>
      </c>
    </row>
    <row r="39" spans="1:10" x14ac:dyDescent="0.25">
      <c r="A39" s="21" t="s">
        <v>73</v>
      </c>
      <c r="B39" s="21" t="s">
        <v>63</v>
      </c>
      <c r="C39" s="22">
        <v>36</v>
      </c>
      <c r="D39" s="8"/>
      <c r="E39" s="8">
        <f>C39*D39</f>
        <v>0</v>
      </c>
      <c r="F39" s="1" t="s">
        <v>10</v>
      </c>
      <c r="G39" s="8"/>
      <c r="H39" s="8">
        <f>C39*G39</f>
        <v>0</v>
      </c>
      <c r="I39" s="8">
        <f t="shared" si="7"/>
        <v>0</v>
      </c>
      <c r="J39" s="8">
        <f t="shared" si="7"/>
        <v>0</v>
      </c>
    </row>
    <row r="40" spans="1:10" x14ac:dyDescent="0.25">
      <c r="A40" s="23" t="s">
        <v>74</v>
      </c>
      <c r="B40" s="23" t="s">
        <v>10</v>
      </c>
      <c r="C40" s="24"/>
      <c r="D40" s="18"/>
      <c r="E40" s="18"/>
      <c r="F40" s="17" t="s">
        <v>10</v>
      </c>
      <c r="G40" s="18"/>
      <c r="H40" s="18"/>
      <c r="I40" s="18"/>
      <c r="J40" s="18"/>
    </row>
    <row r="41" spans="1:10" x14ac:dyDescent="0.25">
      <c r="A41" s="23" t="s">
        <v>75</v>
      </c>
      <c r="B41" s="23" t="s">
        <v>10</v>
      </c>
      <c r="C41" s="24"/>
      <c r="D41" s="18"/>
      <c r="E41" s="18"/>
      <c r="F41" s="17" t="s">
        <v>10</v>
      </c>
      <c r="G41" s="18"/>
      <c r="H41" s="18"/>
      <c r="I41" s="18"/>
      <c r="J41" s="18"/>
    </row>
    <row r="42" spans="1:10" x14ac:dyDescent="0.25">
      <c r="A42" s="21" t="s">
        <v>76</v>
      </c>
      <c r="B42" s="21" t="s">
        <v>58</v>
      </c>
      <c r="C42" s="22">
        <v>29</v>
      </c>
      <c r="D42" s="8"/>
      <c r="E42" s="8">
        <f t="shared" ref="E42:E48" si="8">C42*D42</f>
        <v>0</v>
      </c>
      <c r="F42" s="1" t="s">
        <v>77</v>
      </c>
      <c r="G42" s="8"/>
      <c r="H42" s="8">
        <f t="shared" ref="H42:H48" si="9">C42*G42</f>
        <v>0</v>
      </c>
      <c r="I42" s="8">
        <f t="shared" ref="I42:J48" si="10">D42+G42</f>
        <v>0</v>
      </c>
      <c r="J42" s="8">
        <f t="shared" si="10"/>
        <v>0</v>
      </c>
    </row>
    <row r="43" spans="1:10" x14ac:dyDescent="0.25">
      <c r="A43" s="21" t="s">
        <v>78</v>
      </c>
      <c r="B43" s="21" t="s">
        <v>58</v>
      </c>
      <c r="C43" s="22">
        <v>2</v>
      </c>
      <c r="D43" s="8"/>
      <c r="E43" s="8">
        <f t="shared" si="8"/>
        <v>0</v>
      </c>
      <c r="F43" s="1" t="s">
        <v>79</v>
      </c>
      <c r="G43" s="8"/>
      <c r="H43" s="8">
        <f t="shared" si="9"/>
        <v>0</v>
      </c>
      <c r="I43" s="8">
        <f t="shared" si="10"/>
        <v>0</v>
      </c>
      <c r="J43" s="8">
        <f t="shared" si="10"/>
        <v>0</v>
      </c>
    </row>
    <row r="44" spans="1:10" x14ac:dyDescent="0.25">
      <c r="A44" s="21" t="s">
        <v>80</v>
      </c>
      <c r="B44" s="21" t="s">
        <v>58</v>
      </c>
      <c r="C44" s="22">
        <v>2</v>
      </c>
      <c r="D44" s="8"/>
      <c r="E44" s="8">
        <f t="shared" si="8"/>
        <v>0</v>
      </c>
      <c r="F44" s="1" t="s">
        <v>81</v>
      </c>
      <c r="G44" s="8"/>
      <c r="H44" s="8">
        <f t="shared" si="9"/>
        <v>0</v>
      </c>
      <c r="I44" s="8">
        <f t="shared" si="10"/>
        <v>0</v>
      </c>
      <c r="J44" s="8">
        <f t="shared" si="10"/>
        <v>0</v>
      </c>
    </row>
    <row r="45" spans="1:10" x14ac:dyDescent="0.25">
      <c r="A45" s="21" t="s">
        <v>170</v>
      </c>
      <c r="B45" s="21" t="s">
        <v>58</v>
      </c>
      <c r="C45" s="22">
        <v>8</v>
      </c>
      <c r="D45" s="8"/>
      <c r="E45" s="8">
        <f t="shared" si="8"/>
        <v>0</v>
      </c>
      <c r="F45" s="1" t="s">
        <v>10</v>
      </c>
      <c r="G45" s="8"/>
      <c r="H45" s="8">
        <f t="shared" si="9"/>
        <v>0</v>
      </c>
      <c r="I45" s="8">
        <f t="shared" si="10"/>
        <v>0</v>
      </c>
      <c r="J45" s="8">
        <f t="shared" si="10"/>
        <v>0</v>
      </c>
    </row>
    <row r="46" spans="1:10" x14ac:dyDescent="0.25">
      <c r="A46" s="21" t="s">
        <v>171</v>
      </c>
      <c r="B46" s="21" t="s">
        <v>58</v>
      </c>
      <c r="C46" s="22">
        <v>6</v>
      </c>
      <c r="D46" s="8"/>
      <c r="E46" s="8">
        <f t="shared" si="8"/>
        <v>0</v>
      </c>
      <c r="F46" s="1" t="s">
        <v>10</v>
      </c>
      <c r="G46" s="8"/>
      <c r="H46" s="8">
        <f t="shared" si="9"/>
        <v>0</v>
      </c>
      <c r="I46" s="8">
        <f t="shared" si="10"/>
        <v>0</v>
      </c>
      <c r="J46" s="8">
        <f t="shared" si="10"/>
        <v>0</v>
      </c>
    </row>
    <row r="47" spans="1:10" x14ac:dyDescent="0.25">
      <c r="A47" s="21" t="s">
        <v>172</v>
      </c>
      <c r="B47" s="21" t="s">
        <v>58</v>
      </c>
      <c r="C47" s="22">
        <v>16</v>
      </c>
      <c r="D47" s="8"/>
      <c r="E47" s="8">
        <f t="shared" si="8"/>
        <v>0</v>
      </c>
      <c r="F47" s="1" t="s">
        <v>10</v>
      </c>
      <c r="G47" s="8"/>
      <c r="H47" s="8">
        <f t="shared" si="9"/>
        <v>0</v>
      </c>
      <c r="I47" s="8">
        <f t="shared" si="10"/>
        <v>0</v>
      </c>
      <c r="J47" s="8">
        <f t="shared" si="10"/>
        <v>0</v>
      </c>
    </row>
    <row r="48" spans="1:10" x14ac:dyDescent="0.25">
      <c r="A48" s="21" t="s">
        <v>173</v>
      </c>
      <c r="B48" s="21" t="s">
        <v>58</v>
      </c>
      <c r="C48" s="22">
        <v>8</v>
      </c>
      <c r="D48" s="8"/>
      <c r="E48" s="8">
        <f t="shared" si="8"/>
        <v>0</v>
      </c>
      <c r="F48" s="1" t="s">
        <v>10</v>
      </c>
      <c r="G48" s="8"/>
      <c r="H48" s="8">
        <f t="shared" si="9"/>
        <v>0</v>
      </c>
      <c r="I48" s="8">
        <f t="shared" si="10"/>
        <v>0</v>
      </c>
      <c r="J48" s="8">
        <f t="shared" si="10"/>
        <v>0</v>
      </c>
    </row>
    <row r="49" spans="1:10" x14ac:dyDescent="0.25">
      <c r="A49" s="21" t="s">
        <v>174</v>
      </c>
      <c r="B49" s="21" t="s">
        <v>58</v>
      </c>
      <c r="C49" s="22">
        <v>32</v>
      </c>
      <c r="D49" s="8"/>
      <c r="E49" s="8">
        <f t="shared" ref="E49:E57" si="11">C49*D49</f>
        <v>0</v>
      </c>
      <c r="F49" s="1" t="s">
        <v>10</v>
      </c>
      <c r="G49" s="8"/>
      <c r="H49" s="8">
        <f t="shared" ref="H49:H57" si="12">C49*G49</f>
        <v>0</v>
      </c>
      <c r="I49" s="8">
        <f t="shared" ref="I49:J51" si="13">D49+G49</f>
        <v>0</v>
      </c>
      <c r="J49" s="8">
        <f t="shared" si="13"/>
        <v>0</v>
      </c>
    </row>
    <row r="50" spans="1:10" x14ac:dyDescent="0.25">
      <c r="A50" s="21" t="s">
        <v>175</v>
      </c>
      <c r="B50" s="21" t="s">
        <v>58</v>
      </c>
      <c r="C50" s="22">
        <v>6</v>
      </c>
      <c r="D50" s="8"/>
      <c r="E50" s="8">
        <f t="shared" si="11"/>
        <v>0</v>
      </c>
      <c r="F50" s="1" t="s">
        <v>10</v>
      </c>
      <c r="G50" s="8"/>
      <c r="H50" s="8">
        <f t="shared" si="12"/>
        <v>0</v>
      </c>
      <c r="I50" s="8">
        <f t="shared" si="13"/>
        <v>0</v>
      </c>
      <c r="J50" s="8">
        <f t="shared" si="13"/>
        <v>0</v>
      </c>
    </row>
    <row r="51" spans="1:10" x14ac:dyDescent="0.25">
      <c r="A51" s="21" t="s">
        <v>176</v>
      </c>
      <c r="B51" s="21" t="s">
        <v>58</v>
      </c>
      <c r="C51" s="22">
        <v>38</v>
      </c>
      <c r="D51" s="8"/>
      <c r="E51" s="8">
        <f t="shared" si="11"/>
        <v>0</v>
      </c>
      <c r="F51" s="1" t="s">
        <v>10</v>
      </c>
      <c r="G51" s="8"/>
      <c r="H51" s="8">
        <f t="shared" si="12"/>
        <v>0</v>
      </c>
      <c r="I51" s="8">
        <f t="shared" si="13"/>
        <v>0</v>
      </c>
      <c r="J51" s="8">
        <f t="shared" si="13"/>
        <v>0</v>
      </c>
    </row>
    <row r="52" spans="1:10" x14ac:dyDescent="0.25">
      <c r="A52" s="21" t="s">
        <v>177</v>
      </c>
      <c r="B52" s="21" t="s">
        <v>58</v>
      </c>
      <c r="C52" s="22">
        <v>70</v>
      </c>
      <c r="D52" s="8"/>
      <c r="E52" s="8">
        <f t="shared" si="11"/>
        <v>0</v>
      </c>
      <c r="F52" s="1" t="s">
        <v>10</v>
      </c>
      <c r="G52" s="8"/>
      <c r="H52" s="8">
        <f t="shared" si="12"/>
        <v>0</v>
      </c>
      <c r="I52" s="8">
        <f t="shared" ref="I52:J54" si="14">D52+G52</f>
        <v>0</v>
      </c>
      <c r="J52" s="8">
        <f t="shared" si="14"/>
        <v>0</v>
      </c>
    </row>
    <row r="53" spans="1:10" x14ac:dyDescent="0.25">
      <c r="A53" s="25" t="s">
        <v>188</v>
      </c>
      <c r="B53" s="21" t="s">
        <v>58</v>
      </c>
      <c r="C53" s="22">
        <v>25</v>
      </c>
      <c r="D53" s="8"/>
      <c r="E53" s="8">
        <f t="shared" si="11"/>
        <v>0</v>
      </c>
      <c r="F53" s="1" t="s">
        <v>10</v>
      </c>
      <c r="G53" s="8"/>
      <c r="H53" s="8">
        <f t="shared" si="12"/>
        <v>0</v>
      </c>
      <c r="I53" s="8">
        <f t="shared" si="14"/>
        <v>0</v>
      </c>
      <c r="J53" s="8">
        <f t="shared" si="14"/>
        <v>0</v>
      </c>
    </row>
    <row r="54" spans="1:10" x14ac:dyDescent="0.25">
      <c r="A54" s="21" t="s">
        <v>189</v>
      </c>
      <c r="B54" s="21" t="s">
        <v>58</v>
      </c>
      <c r="C54" s="22">
        <v>4</v>
      </c>
      <c r="D54" s="8"/>
      <c r="E54" s="8">
        <f t="shared" si="11"/>
        <v>0</v>
      </c>
      <c r="F54" s="1" t="s">
        <v>10</v>
      </c>
      <c r="G54" s="8"/>
      <c r="H54" s="8">
        <f t="shared" si="12"/>
        <v>0</v>
      </c>
      <c r="I54" s="8">
        <f t="shared" si="14"/>
        <v>0</v>
      </c>
      <c r="J54" s="8">
        <f t="shared" si="14"/>
        <v>0</v>
      </c>
    </row>
    <row r="55" spans="1:10" x14ac:dyDescent="0.25">
      <c r="A55" s="21" t="s">
        <v>176</v>
      </c>
      <c r="B55" s="21" t="s">
        <v>58</v>
      </c>
      <c r="C55" s="22">
        <v>44</v>
      </c>
      <c r="D55" s="8"/>
      <c r="E55" s="8">
        <f t="shared" si="11"/>
        <v>0</v>
      </c>
      <c r="F55" s="1" t="s">
        <v>10</v>
      </c>
      <c r="G55" s="8"/>
      <c r="H55" s="8">
        <f t="shared" si="12"/>
        <v>0</v>
      </c>
      <c r="I55" s="8">
        <f t="shared" ref="I55:J57" si="15">D55+G55</f>
        <v>0</v>
      </c>
      <c r="J55" s="8">
        <f t="shared" si="15"/>
        <v>0</v>
      </c>
    </row>
    <row r="56" spans="1:10" x14ac:dyDescent="0.25">
      <c r="A56" s="21" t="s">
        <v>178</v>
      </c>
      <c r="B56" s="21" t="s">
        <v>58</v>
      </c>
      <c r="C56" s="22">
        <v>17</v>
      </c>
      <c r="D56" s="8"/>
      <c r="E56" s="8">
        <f t="shared" si="11"/>
        <v>0</v>
      </c>
      <c r="F56" s="1" t="s">
        <v>10</v>
      </c>
      <c r="G56" s="8"/>
      <c r="H56" s="8">
        <f t="shared" si="12"/>
        <v>0</v>
      </c>
      <c r="I56" s="8">
        <f t="shared" si="15"/>
        <v>0</v>
      </c>
      <c r="J56" s="8">
        <f t="shared" si="15"/>
        <v>0</v>
      </c>
    </row>
    <row r="57" spans="1:10" x14ac:dyDescent="0.25">
      <c r="A57" s="21" t="s">
        <v>179</v>
      </c>
      <c r="B57" s="21" t="s">
        <v>82</v>
      </c>
      <c r="C57" s="22">
        <v>1</v>
      </c>
      <c r="D57" s="8"/>
      <c r="E57" s="8">
        <f t="shared" si="11"/>
        <v>0</v>
      </c>
      <c r="F57" s="1" t="s">
        <v>10</v>
      </c>
      <c r="G57" s="8"/>
      <c r="H57" s="8">
        <f t="shared" si="12"/>
        <v>0</v>
      </c>
      <c r="I57" s="8">
        <f t="shared" si="15"/>
        <v>0</v>
      </c>
      <c r="J57" s="8">
        <f t="shared" si="15"/>
        <v>0</v>
      </c>
    </row>
    <row r="58" spans="1:10" x14ac:dyDescent="0.25">
      <c r="A58" s="23" t="s">
        <v>83</v>
      </c>
      <c r="B58" s="23" t="s">
        <v>10</v>
      </c>
      <c r="C58" s="24"/>
      <c r="D58" s="18"/>
      <c r="E58" s="18"/>
      <c r="F58" s="17" t="s">
        <v>10</v>
      </c>
      <c r="G58" s="18"/>
      <c r="H58" s="18"/>
      <c r="I58" s="18"/>
      <c r="J58" s="18"/>
    </row>
    <row r="59" spans="1:10" x14ac:dyDescent="0.25">
      <c r="A59" s="21" t="s">
        <v>84</v>
      </c>
      <c r="B59" s="21" t="s">
        <v>58</v>
      </c>
      <c r="C59" s="22">
        <v>1</v>
      </c>
      <c r="D59" s="8"/>
      <c r="E59" s="8">
        <f>C59*D59</f>
        <v>0</v>
      </c>
      <c r="F59" s="1" t="s">
        <v>10</v>
      </c>
      <c r="G59" s="8"/>
      <c r="H59" s="8">
        <f>C59*G59</f>
        <v>0</v>
      </c>
      <c r="I59" s="8">
        <f>D59+G59</f>
        <v>0</v>
      </c>
      <c r="J59" s="8">
        <f>E59+H59</f>
        <v>0</v>
      </c>
    </row>
    <row r="60" spans="1:10" x14ac:dyDescent="0.25">
      <c r="A60" s="23" t="s">
        <v>85</v>
      </c>
      <c r="B60" s="23" t="s">
        <v>10</v>
      </c>
      <c r="C60" s="24"/>
      <c r="D60" s="18"/>
      <c r="E60" s="18"/>
      <c r="F60" s="17" t="s">
        <v>10</v>
      </c>
      <c r="G60" s="18"/>
      <c r="H60" s="18"/>
      <c r="I60" s="18"/>
      <c r="J60" s="18"/>
    </row>
    <row r="61" spans="1:10" x14ac:dyDescent="0.25">
      <c r="A61" s="23" t="s">
        <v>86</v>
      </c>
      <c r="B61" s="23" t="s">
        <v>10</v>
      </c>
      <c r="C61" s="24"/>
      <c r="D61" s="18"/>
      <c r="E61" s="18"/>
      <c r="F61" s="17" t="s">
        <v>10</v>
      </c>
      <c r="G61" s="18"/>
      <c r="H61" s="18"/>
      <c r="I61" s="18"/>
      <c r="J61" s="18"/>
    </row>
    <row r="62" spans="1:10" x14ac:dyDescent="0.25">
      <c r="A62" s="21" t="s">
        <v>87</v>
      </c>
      <c r="B62" s="21" t="s">
        <v>58</v>
      </c>
      <c r="C62" s="22">
        <v>6</v>
      </c>
      <c r="D62" s="8"/>
      <c r="E62" s="8">
        <f>C62*D62</f>
        <v>0</v>
      </c>
      <c r="F62" s="1" t="s">
        <v>10</v>
      </c>
      <c r="G62" s="8"/>
      <c r="H62" s="8">
        <f>C62*G62</f>
        <v>0</v>
      </c>
      <c r="I62" s="8">
        <f>D62+G62</f>
        <v>0</v>
      </c>
      <c r="J62" s="8">
        <f>E62+H62</f>
        <v>0</v>
      </c>
    </row>
    <row r="63" spans="1:10" x14ac:dyDescent="0.25">
      <c r="A63" s="21" t="s">
        <v>88</v>
      </c>
      <c r="B63" s="21" t="s">
        <v>58</v>
      </c>
      <c r="C63" s="22">
        <v>2</v>
      </c>
      <c r="D63" s="8"/>
      <c r="E63" s="8">
        <f>C63*D63</f>
        <v>0</v>
      </c>
      <c r="F63" s="1" t="s">
        <v>10</v>
      </c>
      <c r="G63" s="8"/>
      <c r="H63" s="8">
        <f>C63*G63</f>
        <v>0</v>
      </c>
      <c r="I63" s="8">
        <f>D63+G63</f>
        <v>0</v>
      </c>
      <c r="J63" s="8">
        <f>E63+H63</f>
        <v>0</v>
      </c>
    </row>
    <row r="64" spans="1:10" x14ac:dyDescent="0.25">
      <c r="A64" s="23" t="s">
        <v>89</v>
      </c>
      <c r="B64" s="23" t="s">
        <v>10</v>
      </c>
      <c r="C64" s="24"/>
      <c r="D64" s="18"/>
      <c r="E64" s="18"/>
      <c r="F64" s="17" t="s">
        <v>10</v>
      </c>
      <c r="G64" s="18"/>
      <c r="H64" s="18"/>
      <c r="I64" s="18"/>
      <c r="J64" s="18"/>
    </row>
    <row r="65" spans="1:10" x14ac:dyDescent="0.25">
      <c r="A65" s="23" t="s">
        <v>90</v>
      </c>
      <c r="B65" s="23" t="s">
        <v>10</v>
      </c>
      <c r="C65" s="24"/>
      <c r="D65" s="18"/>
      <c r="E65" s="18"/>
      <c r="F65" s="17" t="s">
        <v>10</v>
      </c>
      <c r="G65" s="18"/>
      <c r="H65" s="18"/>
      <c r="I65" s="18"/>
      <c r="J65" s="18"/>
    </row>
    <row r="66" spans="1:10" x14ac:dyDescent="0.25">
      <c r="A66" s="21" t="s">
        <v>91</v>
      </c>
      <c r="B66" s="21" t="s">
        <v>58</v>
      </c>
      <c r="C66" s="22">
        <v>1</v>
      </c>
      <c r="D66" s="8"/>
      <c r="E66" s="8">
        <f>C66*D66</f>
        <v>0</v>
      </c>
      <c r="F66" s="1" t="s">
        <v>10</v>
      </c>
      <c r="G66" s="8"/>
      <c r="H66" s="8">
        <f>C66*G66</f>
        <v>0</v>
      </c>
      <c r="I66" s="8">
        <f>D66+G66</f>
        <v>0</v>
      </c>
      <c r="J66" s="8">
        <f>E66+H66</f>
        <v>0</v>
      </c>
    </row>
    <row r="67" spans="1:10" x14ac:dyDescent="0.25">
      <c r="A67" s="23" t="s">
        <v>89</v>
      </c>
      <c r="B67" s="23" t="s">
        <v>10</v>
      </c>
      <c r="C67" s="24"/>
      <c r="D67" s="18"/>
      <c r="E67" s="18"/>
      <c r="F67" s="17" t="s">
        <v>10</v>
      </c>
      <c r="G67" s="18"/>
      <c r="H67" s="18"/>
      <c r="I67" s="18"/>
      <c r="J67" s="18"/>
    </row>
    <row r="68" spans="1:10" x14ac:dyDescent="0.25">
      <c r="A68" s="23" t="s">
        <v>92</v>
      </c>
      <c r="B68" s="23" t="s">
        <v>10</v>
      </c>
      <c r="C68" s="24"/>
      <c r="D68" s="18"/>
      <c r="E68" s="18"/>
      <c r="F68" s="17" t="s">
        <v>10</v>
      </c>
      <c r="G68" s="18"/>
      <c r="H68" s="18"/>
      <c r="I68" s="18"/>
      <c r="J68" s="18"/>
    </row>
    <row r="69" spans="1:10" x14ac:dyDescent="0.25">
      <c r="A69" s="21" t="s">
        <v>93</v>
      </c>
      <c r="B69" s="21" t="s">
        <v>58</v>
      </c>
      <c r="C69" s="22">
        <v>158</v>
      </c>
      <c r="D69" s="8"/>
      <c r="E69" s="8">
        <f>C69*D69</f>
        <v>0</v>
      </c>
      <c r="F69" s="1" t="s">
        <v>10</v>
      </c>
      <c r="G69" s="8"/>
      <c r="H69" s="8">
        <f>C69*G69</f>
        <v>0</v>
      </c>
      <c r="I69" s="8">
        <f>D69+G69</f>
        <v>0</v>
      </c>
      <c r="J69" s="8">
        <f>E69+H69</f>
        <v>0</v>
      </c>
    </row>
    <row r="70" spans="1:10" x14ac:dyDescent="0.25">
      <c r="A70" s="23" t="s">
        <v>94</v>
      </c>
      <c r="B70" s="23" t="s">
        <v>10</v>
      </c>
      <c r="C70" s="24"/>
      <c r="D70" s="18"/>
      <c r="E70" s="18"/>
      <c r="F70" s="17" t="s">
        <v>10</v>
      </c>
      <c r="G70" s="18"/>
      <c r="H70" s="18"/>
      <c r="I70" s="18"/>
      <c r="J70" s="18"/>
    </row>
    <row r="71" spans="1:10" x14ac:dyDescent="0.25">
      <c r="A71" s="21" t="s">
        <v>95</v>
      </c>
      <c r="B71" s="21" t="s">
        <v>63</v>
      </c>
      <c r="C71" s="22">
        <v>20</v>
      </c>
      <c r="D71" s="8"/>
      <c r="E71" s="8">
        <f>C71*D71</f>
        <v>0</v>
      </c>
      <c r="F71" s="1" t="s">
        <v>10</v>
      </c>
      <c r="G71" s="8"/>
      <c r="H71" s="8">
        <f>C71*G71</f>
        <v>0</v>
      </c>
      <c r="I71" s="8">
        <f t="shared" ref="I71:J74" si="16">D71+G71</f>
        <v>0</v>
      </c>
      <c r="J71" s="8">
        <f t="shared" si="16"/>
        <v>0</v>
      </c>
    </row>
    <row r="72" spans="1:10" x14ac:dyDescent="0.25">
      <c r="A72" s="21" t="s">
        <v>96</v>
      </c>
      <c r="B72" s="21" t="s">
        <v>63</v>
      </c>
      <c r="C72" s="22">
        <v>10</v>
      </c>
      <c r="D72" s="8"/>
      <c r="E72" s="8">
        <f>C72*D72</f>
        <v>0</v>
      </c>
      <c r="F72" s="1" t="s">
        <v>10</v>
      </c>
      <c r="G72" s="8"/>
      <c r="H72" s="8">
        <f>C72*G72</f>
        <v>0</v>
      </c>
      <c r="I72" s="8">
        <f t="shared" si="16"/>
        <v>0</v>
      </c>
      <c r="J72" s="8">
        <f t="shared" si="16"/>
        <v>0</v>
      </c>
    </row>
    <row r="73" spans="1:10" x14ac:dyDescent="0.25">
      <c r="A73" s="21" t="s">
        <v>97</v>
      </c>
      <c r="B73" s="21" t="s">
        <v>98</v>
      </c>
      <c r="C73" s="22">
        <v>0.5</v>
      </c>
      <c r="D73" s="8"/>
      <c r="E73" s="8">
        <f>C73*D73</f>
        <v>0</v>
      </c>
      <c r="F73" s="1" t="s">
        <v>10</v>
      </c>
      <c r="G73" s="8"/>
      <c r="H73" s="8">
        <f>C73*G73</f>
        <v>0</v>
      </c>
      <c r="I73" s="8">
        <f t="shared" si="16"/>
        <v>0</v>
      </c>
      <c r="J73" s="8">
        <f t="shared" si="16"/>
        <v>0</v>
      </c>
    </row>
    <row r="74" spans="1:10" x14ac:dyDescent="0.25">
      <c r="A74" s="21" t="s">
        <v>99</v>
      </c>
      <c r="B74" s="21" t="s">
        <v>58</v>
      </c>
      <c r="C74" s="22">
        <v>6</v>
      </c>
      <c r="D74" s="8"/>
      <c r="E74" s="8">
        <f>C74*D74</f>
        <v>0</v>
      </c>
      <c r="F74" s="1" t="s">
        <v>10</v>
      </c>
      <c r="G74" s="8"/>
      <c r="H74" s="8">
        <f>C74*G74</f>
        <v>0</v>
      </c>
      <c r="I74" s="8">
        <f t="shared" si="16"/>
        <v>0</v>
      </c>
      <c r="J74" s="8">
        <f t="shared" si="16"/>
        <v>0</v>
      </c>
    </row>
    <row r="75" spans="1:10" x14ac:dyDescent="0.25">
      <c r="A75" s="26" t="s">
        <v>100</v>
      </c>
      <c r="B75" s="26" t="s">
        <v>10</v>
      </c>
      <c r="C75" s="27"/>
      <c r="D75" s="7"/>
      <c r="E75" s="7"/>
      <c r="F75" s="6" t="s">
        <v>10</v>
      </c>
      <c r="G75" s="7"/>
      <c r="H75" s="7"/>
      <c r="I75" s="7"/>
      <c r="J75" s="7"/>
    </row>
    <row r="76" spans="1:10" x14ac:dyDescent="0.25">
      <c r="A76" s="21" t="s">
        <v>180</v>
      </c>
      <c r="B76" s="21" t="s">
        <v>58</v>
      </c>
      <c r="C76" s="22">
        <v>2</v>
      </c>
      <c r="D76" s="8"/>
      <c r="E76" s="8">
        <f>C76*D76</f>
        <v>0</v>
      </c>
      <c r="F76" s="1" t="s">
        <v>10</v>
      </c>
      <c r="G76" s="8"/>
      <c r="H76" s="8">
        <f>C76*G76</f>
        <v>0</v>
      </c>
      <c r="I76" s="8">
        <f t="shared" ref="I76:J79" si="17">D76+G76</f>
        <v>0</v>
      </c>
      <c r="J76" s="8">
        <f t="shared" si="17"/>
        <v>0</v>
      </c>
    </row>
    <row r="77" spans="1:10" x14ac:dyDescent="0.25">
      <c r="A77" s="21" t="s">
        <v>154</v>
      </c>
      <c r="B77" s="21" t="s">
        <v>58</v>
      </c>
      <c r="C77" s="22">
        <v>12</v>
      </c>
      <c r="D77" s="8"/>
      <c r="E77" s="8">
        <f>C77*D77</f>
        <v>0</v>
      </c>
      <c r="F77" s="1" t="s">
        <v>10</v>
      </c>
      <c r="G77" s="8"/>
      <c r="H77" s="8">
        <f>C77*G77</f>
        <v>0</v>
      </c>
      <c r="I77" s="8">
        <f t="shared" si="17"/>
        <v>0</v>
      </c>
      <c r="J77" s="8">
        <f t="shared" si="17"/>
        <v>0</v>
      </c>
    </row>
    <row r="78" spans="1:10" x14ac:dyDescent="0.25">
      <c r="A78" s="21" t="s">
        <v>155</v>
      </c>
      <c r="B78" s="21" t="s">
        <v>82</v>
      </c>
      <c r="C78" s="22">
        <v>5</v>
      </c>
      <c r="D78" s="8"/>
      <c r="E78" s="8">
        <f>C78*D78</f>
        <v>0</v>
      </c>
      <c r="F78" s="1" t="s">
        <v>10</v>
      </c>
      <c r="G78" s="8"/>
      <c r="H78" s="8">
        <f>C78*G78</f>
        <v>0</v>
      </c>
      <c r="I78" s="8">
        <f t="shared" si="17"/>
        <v>0</v>
      </c>
      <c r="J78" s="8">
        <f t="shared" si="17"/>
        <v>0</v>
      </c>
    </row>
    <row r="79" spans="1:10" x14ac:dyDescent="0.25">
      <c r="A79" s="21" t="s">
        <v>181</v>
      </c>
      <c r="B79" s="21" t="s">
        <v>58</v>
      </c>
      <c r="C79" s="22">
        <v>17</v>
      </c>
      <c r="D79" s="8"/>
      <c r="E79" s="8">
        <f>C79*D79</f>
        <v>0</v>
      </c>
      <c r="F79" s="1" t="s">
        <v>10</v>
      </c>
      <c r="G79" s="8"/>
      <c r="H79" s="8">
        <f>C79*G79</f>
        <v>0</v>
      </c>
      <c r="I79" s="8">
        <f t="shared" si="17"/>
        <v>0</v>
      </c>
      <c r="J79" s="8">
        <f t="shared" si="17"/>
        <v>0</v>
      </c>
    </row>
    <row r="80" spans="1:10" x14ac:dyDescent="0.25">
      <c r="A80" s="26" t="s">
        <v>101</v>
      </c>
      <c r="B80" s="26" t="s">
        <v>10</v>
      </c>
      <c r="C80" s="27"/>
      <c r="D80" s="7"/>
      <c r="E80" s="7">
        <f>SUM(E76:E79)</f>
        <v>0</v>
      </c>
      <c r="F80" s="6" t="s">
        <v>10</v>
      </c>
      <c r="G80" s="7"/>
      <c r="H80" s="7">
        <f>SUM(H76:H79)</f>
        <v>0</v>
      </c>
      <c r="I80" s="7"/>
      <c r="J80" s="7">
        <f>SUM(J76:J79)</f>
        <v>0</v>
      </c>
    </row>
    <row r="81" spans="1:10" x14ac:dyDescent="0.25">
      <c r="A81" s="26" t="s">
        <v>182</v>
      </c>
      <c r="B81" s="26" t="s">
        <v>10</v>
      </c>
      <c r="C81" s="27"/>
      <c r="D81" s="7"/>
      <c r="E81" s="7"/>
      <c r="F81" s="6" t="s">
        <v>10</v>
      </c>
      <c r="G81" s="7"/>
      <c r="H81" s="7"/>
      <c r="I81" s="7"/>
      <c r="J81" s="7"/>
    </row>
    <row r="82" spans="1:10" x14ac:dyDescent="0.25">
      <c r="A82" s="21" t="s">
        <v>183</v>
      </c>
      <c r="B82" s="21" t="s">
        <v>102</v>
      </c>
      <c r="C82" s="22">
        <v>16</v>
      </c>
      <c r="D82" s="8"/>
      <c r="E82" s="8">
        <f>C82*D82</f>
        <v>0</v>
      </c>
      <c r="F82" s="1" t="s">
        <v>10</v>
      </c>
      <c r="G82" s="8"/>
      <c r="H82" s="8">
        <f>C82*G82</f>
        <v>0</v>
      </c>
      <c r="I82" s="8">
        <f t="shared" ref="I82:J86" si="18">D82+G82</f>
        <v>0</v>
      </c>
      <c r="J82" s="8">
        <f t="shared" si="18"/>
        <v>0</v>
      </c>
    </row>
    <row r="83" spans="1:10" x14ac:dyDescent="0.25">
      <c r="A83" s="21" t="s">
        <v>184</v>
      </c>
      <c r="B83" s="21" t="s">
        <v>103</v>
      </c>
      <c r="C83" s="22">
        <v>68</v>
      </c>
      <c r="D83" s="8"/>
      <c r="E83" s="8">
        <f>C83*D83</f>
        <v>0</v>
      </c>
      <c r="F83" s="1" t="s">
        <v>10</v>
      </c>
      <c r="G83" s="8"/>
      <c r="H83" s="8">
        <f>C83*G83</f>
        <v>0</v>
      </c>
      <c r="I83" s="8">
        <f t="shared" si="18"/>
        <v>0</v>
      </c>
      <c r="J83" s="8">
        <f t="shared" si="18"/>
        <v>0</v>
      </c>
    </row>
    <row r="84" spans="1:10" x14ac:dyDescent="0.25">
      <c r="A84" s="21" t="s">
        <v>185</v>
      </c>
      <c r="B84" s="21" t="s">
        <v>104</v>
      </c>
      <c r="C84" s="22">
        <v>6</v>
      </c>
      <c r="D84" s="8"/>
      <c r="E84" s="8">
        <f>C84*D84</f>
        <v>0</v>
      </c>
      <c r="F84" s="1" t="s">
        <v>10</v>
      </c>
      <c r="G84" s="8"/>
      <c r="H84" s="8">
        <f>C84*G84</f>
        <v>0</v>
      </c>
      <c r="I84" s="8">
        <f t="shared" si="18"/>
        <v>0</v>
      </c>
      <c r="J84" s="8">
        <f t="shared" si="18"/>
        <v>0</v>
      </c>
    </row>
    <row r="85" spans="1:10" x14ac:dyDescent="0.25">
      <c r="A85" s="21" t="s">
        <v>186</v>
      </c>
      <c r="B85" s="21" t="s">
        <v>105</v>
      </c>
      <c r="C85" s="22">
        <v>24</v>
      </c>
      <c r="D85" s="8"/>
      <c r="E85" s="8">
        <f>C85*D85</f>
        <v>0</v>
      </c>
      <c r="F85" s="1" t="s">
        <v>10</v>
      </c>
      <c r="G85" s="8"/>
      <c r="H85" s="8">
        <f>C85*G85</f>
        <v>0</v>
      </c>
      <c r="I85" s="8">
        <f t="shared" si="18"/>
        <v>0</v>
      </c>
      <c r="J85" s="8">
        <f t="shared" si="18"/>
        <v>0</v>
      </c>
    </row>
    <row r="86" spans="1:10" x14ac:dyDescent="0.25">
      <c r="A86" s="21" t="s">
        <v>187</v>
      </c>
      <c r="B86" s="21" t="s">
        <v>106</v>
      </c>
      <c r="C86" s="22">
        <v>12</v>
      </c>
      <c r="D86" s="8"/>
      <c r="E86" s="8">
        <f>C86*D86</f>
        <v>0</v>
      </c>
      <c r="F86" s="1" t="s">
        <v>10</v>
      </c>
      <c r="G86" s="8"/>
      <c r="H86" s="8">
        <f>C86*G86</f>
        <v>0</v>
      </c>
      <c r="I86" s="8">
        <f t="shared" si="18"/>
        <v>0</v>
      </c>
      <c r="J86" s="8">
        <f t="shared" si="18"/>
        <v>0</v>
      </c>
    </row>
    <row r="87" spans="1:10" x14ac:dyDescent="0.25">
      <c r="A87" s="26" t="s">
        <v>107</v>
      </c>
      <c r="B87" s="26" t="s">
        <v>10</v>
      </c>
      <c r="C87" s="27"/>
      <c r="D87" s="7"/>
      <c r="E87" s="7">
        <f>SUM(E82:E86)</f>
        <v>0</v>
      </c>
      <c r="F87" s="6" t="s">
        <v>10</v>
      </c>
      <c r="G87" s="7"/>
      <c r="H87" s="7">
        <f>SUM(H82:H86)</f>
        <v>0</v>
      </c>
      <c r="I87" s="7"/>
      <c r="J87" s="7">
        <f>SUM(J82:J86)</f>
        <v>0</v>
      </c>
    </row>
    <row r="88" spans="1:10" x14ac:dyDescent="0.25">
      <c r="A88" s="23" t="s">
        <v>108</v>
      </c>
      <c r="B88" s="23" t="s">
        <v>10</v>
      </c>
      <c r="C88" s="24"/>
      <c r="D88" s="18"/>
      <c r="E88" s="18"/>
      <c r="F88" s="17" t="s">
        <v>10</v>
      </c>
      <c r="G88" s="18"/>
      <c r="H88" s="18"/>
      <c r="I88" s="18"/>
      <c r="J88" s="18"/>
    </row>
    <row r="89" spans="1:10" x14ac:dyDescent="0.25">
      <c r="A89" s="21" t="s">
        <v>109</v>
      </c>
      <c r="B89" s="21" t="s">
        <v>110</v>
      </c>
      <c r="C89" s="22">
        <v>60</v>
      </c>
      <c r="D89" s="8"/>
      <c r="E89" s="8">
        <f>C89*D89</f>
        <v>0</v>
      </c>
      <c r="F89" s="1" t="s">
        <v>10</v>
      </c>
      <c r="G89" s="8"/>
      <c r="H89" s="8">
        <f>C89*G89</f>
        <v>0</v>
      </c>
      <c r="I89" s="8">
        <f t="shared" ref="I89:J91" si="19">D89+G89</f>
        <v>0</v>
      </c>
      <c r="J89" s="8">
        <f t="shared" si="19"/>
        <v>0</v>
      </c>
    </row>
    <row r="90" spans="1:10" x14ac:dyDescent="0.25">
      <c r="A90" s="21" t="s">
        <v>111</v>
      </c>
      <c r="B90" s="21" t="s">
        <v>110</v>
      </c>
      <c r="C90" s="22">
        <v>15</v>
      </c>
      <c r="D90" s="8"/>
      <c r="E90" s="8">
        <f>C90*D90</f>
        <v>0</v>
      </c>
      <c r="F90" s="1" t="s">
        <v>10</v>
      </c>
      <c r="G90" s="8"/>
      <c r="H90" s="8">
        <f>C90*G90</f>
        <v>0</v>
      </c>
      <c r="I90" s="8">
        <f t="shared" si="19"/>
        <v>0</v>
      </c>
      <c r="J90" s="8">
        <f t="shared" si="19"/>
        <v>0</v>
      </c>
    </row>
    <row r="91" spans="1:10" x14ac:dyDescent="0.25">
      <c r="A91" s="21" t="s">
        <v>112</v>
      </c>
      <c r="B91" s="21" t="s">
        <v>110</v>
      </c>
      <c r="C91" s="22">
        <v>25</v>
      </c>
      <c r="D91" s="8"/>
      <c r="E91" s="8">
        <f>C91*D91</f>
        <v>0</v>
      </c>
      <c r="F91" s="1" t="s">
        <v>10</v>
      </c>
      <c r="G91" s="8"/>
      <c r="H91" s="8">
        <f>C91*G91</f>
        <v>0</v>
      </c>
      <c r="I91" s="8">
        <f t="shared" si="19"/>
        <v>0</v>
      </c>
      <c r="J91" s="8">
        <f t="shared" si="19"/>
        <v>0</v>
      </c>
    </row>
    <row r="92" spans="1:10" x14ac:dyDescent="0.25">
      <c r="A92" s="23" t="s">
        <v>113</v>
      </c>
      <c r="B92" s="23" t="s">
        <v>10</v>
      </c>
      <c r="C92" s="24"/>
      <c r="D92" s="18"/>
      <c r="E92" s="18"/>
      <c r="F92" s="17" t="s">
        <v>10</v>
      </c>
      <c r="G92" s="18"/>
      <c r="H92" s="18"/>
      <c r="I92" s="18"/>
      <c r="J92" s="18"/>
    </row>
    <row r="93" spans="1:10" x14ac:dyDescent="0.25">
      <c r="A93" s="21" t="s">
        <v>114</v>
      </c>
      <c r="B93" s="21" t="s">
        <v>110</v>
      </c>
      <c r="C93" s="22">
        <v>5</v>
      </c>
      <c r="D93" s="8"/>
      <c r="E93" s="8">
        <f>C93*D93</f>
        <v>0</v>
      </c>
      <c r="F93" s="1" t="s">
        <v>10</v>
      </c>
      <c r="G93" s="8"/>
      <c r="H93" s="8">
        <f>C93*G93</f>
        <v>0</v>
      </c>
      <c r="I93" s="8">
        <f>D93+G93</f>
        <v>0</v>
      </c>
      <c r="J93" s="8">
        <f>E93+H93</f>
        <v>0</v>
      </c>
    </row>
    <row r="94" spans="1:10" x14ac:dyDescent="0.25">
      <c r="A94" s="23" t="s">
        <v>115</v>
      </c>
      <c r="B94" s="23" t="s">
        <v>10</v>
      </c>
      <c r="C94" s="24"/>
      <c r="D94" s="18"/>
      <c r="E94" s="18"/>
      <c r="F94" s="17" t="s">
        <v>10</v>
      </c>
      <c r="G94" s="18"/>
      <c r="H94" s="18"/>
      <c r="I94" s="18"/>
      <c r="J94" s="18"/>
    </row>
    <row r="95" spans="1:10" x14ac:dyDescent="0.25">
      <c r="A95" s="21" t="s">
        <v>116</v>
      </c>
      <c r="B95" s="21" t="s">
        <v>110</v>
      </c>
      <c r="C95" s="22">
        <v>5</v>
      </c>
      <c r="D95" s="8"/>
      <c r="E95" s="8">
        <f>C95*D95</f>
        <v>0</v>
      </c>
      <c r="F95" s="1" t="s">
        <v>10</v>
      </c>
      <c r="G95" s="8"/>
      <c r="H95" s="8">
        <f>C95*G95</f>
        <v>0</v>
      </c>
      <c r="I95" s="8">
        <f>D95+G95</f>
        <v>0</v>
      </c>
      <c r="J95" s="8">
        <f>E95+H95</f>
        <v>0</v>
      </c>
    </row>
    <row r="96" spans="1:10" x14ac:dyDescent="0.25">
      <c r="A96" s="23" t="s">
        <v>117</v>
      </c>
      <c r="B96" s="23" t="s">
        <v>10</v>
      </c>
      <c r="C96" s="24"/>
      <c r="D96" s="18"/>
      <c r="E96" s="18"/>
      <c r="F96" s="17" t="s">
        <v>10</v>
      </c>
      <c r="G96" s="18"/>
      <c r="H96" s="18"/>
      <c r="I96" s="18"/>
      <c r="J96" s="18"/>
    </row>
    <row r="97" spans="1:10" x14ac:dyDescent="0.25">
      <c r="A97" s="23" t="s">
        <v>118</v>
      </c>
      <c r="B97" s="23" t="s">
        <v>10</v>
      </c>
      <c r="C97" s="24"/>
      <c r="D97" s="18"/>
      <c r="E97" s="18"/>
      <c r="F97" s="17" t="s">
        <v>10</v>
      </c>
      <c r="G97" s="18"/>
      <c r="H97" s="18"/>
      <c r="I97" s="18"/>
      <c r="J97" s="18"/>
    </row>
    <row r="98" spans="1:10" x14ac:dyDescent="0.25">
      <c r="A98" s="21" t="s">
        <v>119</v>
      </c>
      <c r="B98" s="21" t="s">
        <v>110</v>
      </c>
      <c r="C98" s="22">
        <v>15</v>
      </c>
      <c r="D98" s="8"/>
      <c r="E98" s="8">
        <f>C98*D98</f>
        <v>0</v>
      </c>
      <c r="F98" s="1" t="s">
        <v>10</v>
      </c>
      <c r="G98" s="8"/>
      <c r="H98" s="8">
        <f>C98*G98</f>
        <v>0</v>
      </c>
      <c r="I98" s="8">
        <f t="shared" ref="I98:J100" si="20">D98+G98</f>
        <v>0</v>
      </c>
      <c r="J98" s="8">
        <f t="shared" si="20"/>
        <v>0</v>
      </c>
    </row>
    <row r="99" spans="1:10" x14ac:dyDescent="0.25">
      <c r="A99" s="21" t="s">
        <v>120</v>
      </c>
      <c r="B99" s="21" t="s">
        <v>110</v>
      </c>
      <c r="C99" s="22">
        <v>2</v>
      </c>
      <c r="D99" s="8"/>
      <c r="E99" s="8">
        <f>C99*D99</f>
        <v>0</v>
      </c>
      <c r="F99" s="1" t="s">
        <v>10</v>
      </c>
      <c r="G99" s="8"/>
      <c r="H99" s="8">
        <f>C99*G99</f>
        <v>0</v>
      </c>
      <c r="I99" s="8">
        <f t="shared" si="20"/>
        <v>0</v>
      </c>
      <c r="J99" s="8">
        <f t="shared" si="20"/>
        <v>0</v>
      </c>
    </row>
    <row r="100" spans="1:10" x14ac:dyDescent="0.25">
      <c r="A100" s="21" t="s">
        <v>121</v>
      </c>
      <c r="B100" s="21" t="s">
        <v>10</v>
      </c>
      <c r="C100" s="22"/>
      <c r="D100" s="8"/>
      <c r="E100" s="8">
        <f>K2+Parametry!B32/100*E90+Parametry!B32/100*E91+Parametry!B32/100*E93+Parametry!B32/100*E95+Parametry!B32/100*E98+Parametry!B32/100*E99</f>
        <v>0</v>
      </c>
      <c r="F100" s="1" t="s">
        <v>10</v>
      </c>
      <c r="G100" s="8"/>
      <c r="H100" s="8"/>
      <c r="I100" s="8">
        <f t="shared" si="20"/>
        <v>0</v>
      </c>
      <c r="J100" s="8">
        <f t="shared" si="20"/>
        <v>0</v>
      </c>
    </row>
    <row r="101" spans="1:10" x14ac:dyDescent="0.25">
      <c r="A101" s="19" t="s">
        <v>122</v>
      </c>
      <c r="B101" s="19" t="s">
        <v>10</v>
      </c>
      <c r="C101" s="20"/>
      <c r="D101" s="12"/>
      <c r="E101" s="12">
        <f>SUM(E16:E74,E76:E79,E82:E86,E88:E100)</f>
        <v>0</v>
      </c>
      <c r="F101" s="11" t="s">
        <v>10</v>
      </c>
      <c r="G101" s="12"/>
      <c r="H101" s="12">
        <f>SUM(H16:H74,H76:H79,H82:H86,H88:H100)</f>
        <v>0</v>
      </c>
      <c r="I101" s="12"/>
      <c r="J101" s="12">
        <f>SUM(J16:J74,J76:J79,J82:J86,J88:J100)</f>
        <v>0</v>
      </c>
    </row>
    <row r="103" spans="1:10" x14ac:dyDescent="0.25">
      <c r="A103" s="28" t="s">
        <v>190</v>
      </c>
      <c r="B103" s="28"/>
      <c r="C103" s="29"/>
      <c r="D103" s="29"/>
      <c r="E103" s="29"/>
      <c r="F103" s="28"/>
      <c r="G103" s="29"/>
      <c r="H103" s="29"/>
      <c r="I103" s="29"/>
      <c r="J103" s="29">
        <f>J101</f>
        <v>0</v>
      </c>
    </row>
  </sheetData>
  <printOptions horizontalCentered="1"/>
  <pageMargins left="0.70866141732283472" right="0.70866141732283472" top="0.98425196850393704" bottom="0.78740157480314965" header="0.31496062992125984" footer="0.31496062992125984"/>
  <pageSetup paperSize="9" scale="78" fitToHeight="3" orientation="landscape" r:id="rId1"/>
  <headerFooter>
    <oddHeader xml:space="preserve">&amp;L&amp;8Stavba:   Přístavba administrativního objektu KVOP, Údolní 39, 602 00 Brno
Objekt:  SO 09 – Změna stávajícího objektu 
Investor: Kancelář veřejného ochránce práv,   Údolní 39, 602 00 Brno&amp;11
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jivitek</dc:creator>
  <cp:lastModifiedBy>Tomáš Motal</cp:lastModifiedBy>
  <cp:lastPrinted>2017-01-05T22:41:16Z</cp:lastPrinted>
  <dcterms:created xsi:type="dcterms:W3CDTF">2017-01-05T21:41:19Z</dcterms:created>
  <dcterms:modified xsi:type="dcterms:W3CDTF">2017-06-02T11:27:44Z</dcterms:modified>
</cp:coreProperties>
</file>